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E941DD4F-A3EF-4CCB-844D-B2F835BC1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K20" i="1"/>
  <c r="A20" i="1"/>
  <c r="K22" i="1"/>
  <c r="K23" i="1" s="1"/>
  <c r="K24" i="1" s="1"/>
  <c r="K25" i="1" s="1"/>
  <c r="K26" i="1" s="1"/>
  <c r="K27" i="1" s="1"/>
  <c r="K28" i="1" s="1"/>
  <c r="K29" i="1" s="1"/>
  <c r="K30" i="1" s="1"/>
  <c r="J22" i="1"/>
  <c r="J23" i="1"/>
  <c r="J24" i="1" s="1"/>
  <c r="J25" i="1" s="1"/>
  <c r="J26" i="1" s="1"/>
  <c r="J27" i="1" s="1"/>
  <c r="J28" i="1" s="1"/>
  <c r="J29" i="1" s="1"/>
  <c r="J15" i="1"/>
  <c r="J16" i="1" s="1"/>
  <c r="J17" i="1" s="1"/>
  <c r="J18" i="1" s="1"/>
  <c r="J19" i="1" s="1"/>
  <c r="K15" i="1"/>
  <c r="K16" i="1" s="1"/>
  <c r="K17" i="1" s="1"/>
  <c r="K18" i="1" s="1"/>
  <c r="K19" i="1" s="1"/>
  <c r="T26" i="2"/>
  <c r="R26" i="2"/>
  <c r="Q26" i="2"/>
  <c r="S26" i="2" s="1"/>
  <c r="U26" i="2" s="1"/>
  <c r="V26" i="2" s="1"/>
  <c r="T25" i="2"/>
  <c r="R25" i="2"/>
  <c r="Q25" i="2"/>
  <c r="S25" i="2" s="1"/>
  <c r="U25" i="2" s="1"/>
  <c r="V25" i="2" s="1"/>
  <c r="T24" i="2"/>
  <c r="R24" i="2"/>
  <c r="Q24" i="2"/>
  <c r="S24" i="2" s="1"/>
  <c r="U24" i="2" s="1"/>
  <c r="V24" i="2" s="1"/>
  <c r="T23" i="2"/>
  <c r="R23" i="2"/>
  <c r="Q23" i="2"/>
  <c r="S23" i="2" s="1"/>
  <c r="U23" i="2" s="1"/>
  <c r="V23" i="2" s="1"/>
  <c r="T22" i="2"/>
  <c r="R22" i="2"/>
  <c r="Q22" i="2"/>
  <c r="S22" i="2" s="1"/>
  <c r="U22" i="2" s="1"/>
  <c r="V22" i="2" s="1"/>
  <c r="G4" i="2"/>
  <c r="J30" i="1"/>
  <c r="A30" i="1"/>
  <c r="A29" i="1"/>
  <c r="A28" i="1"/>
  <c r="A27" i="1"/>
  <c r="A26" i="1"/>
  <c r="A25" i="1"/>
  <c r="A24" i="1"/>
  <c r="A23" i="1"/>
  <c r="A22" i="1"/>
  <c r="A19" i="1"/>
  <c r="A18" i="1"/>
  <c r="A17" i="1"/>
  <c r="A16" i="1"/>
  <c r="A15" i="1"/>
  <c r="A14" i="1"/>
  <c r="A12" i="1"/>
  <c r="A10" i="1"/>
  <c r="A9" i="1"/>
  <c r="A7" i="1"/>
  <c r="A6" i="1"/>
</calcChain>
</file>

<file path=xl/sharedStrings.xml><?xml version="1.0" encoding="utf-8"?>
<sst xmlns="http://schemas.openxmlformats.org/spreadsheetml/2006/main" count="180" uniqueCount="129">
  <si>
    <t>Id</t>
  </si>
  <si>
    <t>GiftId</t>
  </si>
  <si>
    <t>//Note</t>
  </si>
  <si>
    <t>RewardList</t>
  </si>
  <si>
    <t>CreateRule</t>
  </si>
  <si>
    <t>GetType</t>
  </si>
  <si>
    <t>AdMulti</t>
  </si>
  <si>
    <t>Weight</t>
  </si>
  <si>
    <t>MaxGetNum</t>
  </si>
  <si>
    <t>HoldTime</t>
  </si>
  <si>
    <t>RefreshTime</t>
  </si>
  <si>
    <t>functionType</t>
  </si>
  <si>
    <t>Text</t>
  </si>
  <si>
    <t>int</t>
  </si>
  <si>
    <t>string</t>
  </si>
  <si>
    <t>list[int]</t>
  </si>
  <si>
    <t>主键</t>
  </si>
  <si>
    <t>礼物Id</t>
  </si>
  <si>
    <t>备注</t>
  </si>
  <si>
    <t>奖励道具</t>
  </si>
  <si>
    <t>创建规则</t>
  </si>
  <si>
    <t>领取类型</t>
  </si>
  <si>
    <t>广告翻倍</t>
  </si>
  <si>
    <t>刷新权重</t>
  </si>
  <si>
    <t>最大领取次数</t>
  </si>
  <si>
    <t>持续时间</t>
  </si>
  <si>
    <t>刷新间隔</t>
  </si>
  <si>
    <t>功能Id</t>
  </si>
  <si>
    <t>气泡文本</t>
  </si>
  <si>
    <t>//序号</t>
  </si>
  <si>
    <t>[道具:数量*]</t>
  </si>
  <si>
    <t>0 刷新间隔到了后创建
1 根据任务创建</t>
  </si>
  <si>
    <t>0 直接领取
1 广告领取
2 直接领取和广告领取都有</t>
  </si>
  <si>
    <t>广告领取时，道具奖励数量翻倍
奖励翻n倍=奖励*（n+1）</t>
  </si>
  <si>
    <t>每次刷新时根据刷新权重随机1个</t>
  </si>
  <si>
    <t>达到最大领取次数后，不再刷新该奖励</t>
  </si>
  <si>
    <t>从气泡出现开始计算
单位：秒</t>
  </si>
  <si>
    <t>从气泡消失开始计算
单位：秒</t>
  </si>
  <si>
    <t>气泡文本
文本key</t>
  </si>
  <si>
    <t>// 偷车钳</t>
  </si>
  <si>
    <t>偷车钳</t>
  </si>
  <si>
    <t>[{"ItemId":10001,"Num":1}]</t>
  </si>
  <si>
    <t>GoldCarDrawCardTicket</t>
  </si>
  <si>
    <t>Ads_Dialog1000101</t>
  </si>
  <si>
    <t>GoldMis</t>
  </si>
  <si>
    <t>// 钻石</t>
  </si>
  <si>
    <t>钻石</t>
  </si>
  <si>
    <t>[{"ItemId":50002,"Num":200}]</t>
  </si>
  <si>
    <t>GoldCarDiamond</t>
  </si>
  <si>
    <t>Ads_Dialog5000201</t>
  </si>
  <si>
    <t>// 机油</t>
  </si>
  <si>
    <t>机油</t>
  </si>
  <si>
    <t>[{"ItemId":50005,"Num":120}]</t>
  </si>
  <si>
    <t>GoldCarEngineOil</t>
  </si>
  <si>
    <t>// 改装手册</t>
  </si>
  <si>
    <t>改装手册（大）</t>
  </si>
  <si>
    <t>[{"ItemId":60002,"Num":3600}]</t>
  </si>
  <si>
    <t>GoldCarModManual</t>
  </si>
  <si>
    <t>Ads_Dialog6000201</t>
  </si>
  <si>
    <t>改装手册（5分钟）</t>
  </si>
  <si>
    <t>[{"ItemId":60001,"Num":300}]</t>
  </si>
  <si>
    <t>改装手册（15分钟）</t>
  </si>
  <si>
    <t>[{"ItemId":60001,"Num":900}]</t>
  </si>
  <si>
    <t>改装手册（25分钟）</t>
  </si>
  <si>
    <t>[{"ItemId":60001,"Num":1500}]</t>
  </si>
  <si>
    <t>改装手册（55分钟）</t>
  </si>
  <si>
    <t>[{"ItemId":60001,"Num":3300}]</t>
  </si>
  <si>
    <t>改装手册（235分钟）</t>
  </si>
  <si>
    <t>[{"ItemId":60001,"Num":14100}]</t>
  </si>
  <si>
    <t>// 钞票</t>
  </si>
  <si>
    <t>钞票（大）</t>
  </si>
  <si>
    <t>[{"ItemId":60001,"Num":360}]</t>
  </si>
  <si>
    <t>GoldCarMoney</t>
  </si>
  <si>
    <t>Ads_Dialog6000101</t>
  </si>
  <si>
    <t>钞票（小）</t>
  </si>
  <si>
    <t>[{"ItemId":60001,"Num":20}]</t>
  </si>
  <si>
    <t>GoldCarMoneyMini</t>
  </si>
  <si>
    <t>钞票（巨大）</t>
  </si>
  <si>
    <t>[{"ItemId":60001,"Num":1440}]</t>
  </si>
  <si>
    <t>GoldCarMoneyHuge</t>
  </si>
  <si>
    <t>钞票（5分钟）</t>
  </si>
  <si>
    <t>钞票（15分钟）</t>
  </si>
  <si>
    <t>钞票（25分钟）</t>
  </si>
  <si>
    <t>钞票（55分钟）</t>
  </si>
  <si>
    <t>钞票（235分钟）</t>
  </si>
  <si>
    <t>钞票（首次）</t>
  </si>
  <si>
    <t>[</t>
  </si>
  <si>
    <t>:</t>
  </si>
  <si>
    <t>,</t>
  </si>
  <si>
    <t>]</t>
  </si>
  <si>
    <t>"</t>
  </si>
  <si>
    <t>{</t>
  </si>
  <si>
    <t>}</t>
  </si>
  <si>
    <r>
      <rPr>
        <b/>
        <sz val="13"/>
        <color rgb="FF44546A"/>
        <rFont val="宋体"/>
        <family val="3"/>
        <charset val="134"/>
      </rPr>
      <t>广告</t>
    </r>
  </si>
  <si>
    <r>
      <rPr>
        <sz val="11"/>
        <color rgb="FF000000"/>
        <rFont val="宋体"/>
        <family val="3"/>
        <charset val="134"/>
      </rPr>
      <t>商品名</t>
    </r>
  </si>
  <si>
    <r>
      <rPr>
        <sz val="11"/>
        <color rgb="FF000000"/>
        <rFont val="宋体"/>
        <family val="3"/>
        <charset val="134"/>
      </rPr>
      <t>广告</t>
    </r>
  </si>
  <si>
    <r>
      <rPr>
        <sz val="11"/>
        <color rgb="FF000000"/>
        <rFont val="宋体"/>
        <family val="3"/>
        <charset val="134"/>
      </rPr>
      <t>价格</t>
    </r>
  </si>
  <si>
    <r>
      <rPr>
        <sz val="11"/>
        <color rgb="FF000000"/>
        <rFont val="宋体"/>
        <family val="3"/>
        <charset val="134"/>
      </rPr>
      <t>美元</t>
    </r>
  </si>
  <si>
    <r>
      <rPr>
        <sz val="11"/>
        <color rgb="FF000000"/>
        <rFont val="宋体"/>
        <family val="3"/>
        <charset val="134"/>
      </rPr>
      <t>价值</t>
    </r>
  </si>
  <si>
    <r>
      <rPr>
        <sz val="11"/>
        <color rgb="FF000000"/>
        <rFont val="宋体"/>
        <family val="3"/>
        <charset val="134"/>
      </rPr>
      <t>道具</t>
    </r>
  </si>
  <si>
    <r>
      <rPr>
        <sz val="11"/>
        <color rgb="FF000000"/>
        <rFont val="宋体"/>
        <family val="3"/>
        <charset val="134"/>
      </rPr>
      <t>数量</t>
    </r>
  </si>
  <si>
    <r>
      <rPr>
        <sz val="11"/>
        <color rgb="FF000000"/>
        <rFont val="宋体"/>
        <family val="3"/>
        <charset val="134"/>
      </rPr>
      <t>钻石</t>
    </r>
  </si>
  <si>
    <r>
      <rPr>
        <sz val="11"/>
        <color rgb="FF000000"/>
        <rFont val="宋体"/>
        <family val="3"/>
        <charset val="134"/>
      </rPr>
      <t>偷车钳</t>
    </r>
  </si>
  <si>
    <r>
      <rPr>
        <sz val="11"/>
        <color rgb="FF000000"/>
        <rFont val="宋体"/>
        <family val="3"/>
        <charset val="134"/>
      </rPr>
      <t>机油</t>
    </r>
  </si>
  <si>
    <r>
      <rPr>
        <sz val="11"/>
        <color rgb="FF000000"/>
        <rFont val="宋体"/>
        <family val="3"/>
        <charset val="134"/>
      </rPr>
      <t>改装手册（5分钟）</t>
    </r>
  </si>
  <si>
    <r>
      <rPr>
        <sz val="11"/>
        <color rgb="FF000000"/>
        <rFont val="宋体"/>
        <family val="3"/>
        <charset val="134"/>
      </rPr>
      <t>钞票（5分钟）</t>
    </r>
  </si>
  <si>
    <r>
      <rPr>
        <sz val="11"/>
        <color rgb="FF000000"/>
        <rFont val="宋体"/>
        <family val="3"/>
        <charset val="134"/>
      </rPr>
      <t>序号</t>
    </r>
  </si>
  <si>
    <r>
      <rPr>
        <sz val="11"/>
        <color rgb="FF000000"/>
        <rFont val="宋体"/>
        <family val="3"/>
        <charset val="134"/>
      </rPr>
      <t>权重</t>
    </r>
  </si>
  <si>
    <r>
      <rPr>
        <sz val="11"/>
        <color rgb="FF000000"/>
        <rFont val="宋体"/>
        <family val="3"/>
        <charset val="134"/>
      </rPr>
      <t>概率</t>
    </r>
  </si>
  <si>
    <r>
      <rPr>
        <sz val="11"/>
        <color rgb="FF000000"/>
        <rFont val="宋体"/>
        <family val="3"/>
        <charset val="134"/>
      </rPr>
      <t>最大领取次数</t>
    </r>
  </si>
  <si>
    <r>
      <rPr>
        <sz val="11"/>
        <color rgb="FF000000"/>
        <rFont val="宋体"/>
        <family val="3"/>
        <charset val="134"/>
      </rPr>
      <t>广告翻倍</t>
    </r>
  </si>
  <si>
    <r>
      <rPr>
        <sz val="11"/>
        <color rgb="FF000000"/>
        <rFont val="宋体"/>
        <family val="3"/>
        <charset val="134"/>
      </rPr>
      <t>总数</t>
    </r>
  </si>
  <si>
    <t>ItemId</t>
  </si>
  <si>
    <t>Num</t>
  </si>
  <si>
    <r>
      <rPr>
        <sz val="11"/>
        <color rgb="FF000000"/>
        <rFont val="宋体"/>
        <family val="3"/>
        <charset val="134"/>
      </rPr>
      <t>只能看广告</t>
    </r>
  </si>
  <si>
    <t>改装手册（1秒）</t>
  </si>
  <si>
    <t>钞票（1秒）</t>
  </si>
  <si>
    <t>[{"ItemId":60002,"Num":300}]</t>
  </si>
  <si>
    <t>[{"ItemId":60002,"Num":900}]</t>
  </si>
  <si>
    <t>[{"ItemId":60002,"Num":1500}]</t>
  </si>
  <si>
    <t>[{"ItemId":60002,"Num":3300}]</t>
  </si>
  <si>
    <t>[{"ItemId":60002,"Num":14100}]</t>
  </si>
  <si>
    <t>Ads_Dialog6000201</t>
    <phoneticPr fontId="4" type="noConversion"/>
  </si>
  <si>
    <t>Ads_Dialog6000101</t>
    <phoneticPr fontId="4" type="noConversion"/>
  </si>
  <si>
    <t>Ads_Dialog5000501</t>
    <phoneticPr fontId="4" type="noConversion"/>
  </si>
  <si>
    <t>Ads_Dialog5000201</t>
    <phoneticPr fontId="4" type="noConversion"/>
  </si>
  <si>
    <t>钞票（235分钟）（开业专用）</t>
    <phoneticPr fontId="4" type="noConversion"/>
  </si>
  <si>
    <t>GoldFirst</t>
  </si>
  <si>
    <t>[{"ItemId":50003,"Num":250000}]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</si>
</sst>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$#,##0.00"/>
    <numFmt numFmtId="177" formatCode="0.0%"/>
  </numFmts>
  <fonts count="6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b/>
      <sz val="13"/>
      <color rgb="FF44546A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IAZHIWEI\AppData\Roaming\kingsoft\office6\backup\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50001</v>
          </cell>
          <cell r="D58" t="str">
            <v>龙焰晶</v>
          </cell>
        </row>
        <row r="59">
          <cell r="B59">
            <v>50002</v>
          </cell>
          <cell r="D59" t="str">
            <v>钻石</v>
          </cell>
        </row>
        <row r="60">
          <cell r="B60">
            <v>50003</v>
          </cell>
          <cell r="D60" t="str">
            <v>钞票</v>
          </cell>
        </row>
        <row r="61">
          <cell r="B61">
            <v>50004</v>
          </cell>
          <cell r="D61" t="str">
            <v>改装手册</v>
          </cell>
        </row>
        <row r="62">
          <cell r="B62">
            <v>50005</v>
          </cell>
          <cell r="D62" t="str">
            <v>机油</v>
          </cell>
        </row>
        <row r="63">
          <cell r="B63">
            <v>50006</v>
          </cell>
          <cell r="D63" t="str">
            <v>多莉的兑换券</v>
          </cell>
        </row>
        <row r="64">
          <cell r="B64">
            <v>60001</v>
          </cell>
          <cell r="D64" t="str">
            <v>钞票（1秒）</v>
          </cell>
        </row>
        <row r="65">
          <cell r="B65">
            <v>60002</v>
          </cell>
          <cell r="D65" t="str">
            <v>改装手册（1秒）</v>
          </cell>
        </row>
        <row r="66">
          <cell r="B66">
            <v>60003</v>
          </cell>
          <cell r="D66" t="str">
            <v>机油（1秒）</v>
          </cell>
        </row>
        <row r="67">
          <cell r="B67">
            <v>60011</v>
          </cell>
          <cell r="D67" t="str">
            <v>钞票箱（2小时）</v>
          </cell>
        </row>
        <row r="68">
          <cell r="B68">
            <v>60012</v>
          </cell>
          <cell r="D68" t="str">
            <v>改装手册箱（2小时）</v>
          </cell>
        </row>
        <row r="69">
          <cell r="B69">
            <v>60013</v>
          </cell>
          <cell r="D69" t="str">
            <v>机油箱（2小时）</v>
          </cell>
        </row>
        <row r="70">
          <cell r="B70">
            <v>60021</v>
          </cell>
          <cell r="D70" t="str">
            <v>钞票箱（8小时）</v>
          </cell>
        </row>
        <row r="71">
          <cell r="B71">
            <v>60022</v>
          </cell>
          <cell r="D71" t="str">
            <v>改装手册箱（8小时）</v>
          </cell>
        </row>
        <row r="72">
          <cell r="B72">
            <v>60023</v>
          </cell>
          <cell r="D72" t="str">
            <v>机油箱（8小时）</v>
          </cell>
        </row>
        <row r="73">
          <cell r="B73">
            <v>60031</v>
          </cell>
          <cell r="D73" t="str">
            <v>钞票箱（24小时）</v>
          </cell>
        </row>
        <row r="74">
          <cell r="B74">
            <v>60032</v>
          </cell>
          <cell r="D74" t="str">
            <v>改装手册箱（24小时）</v>
          </cell>
        </row>
        <row r="75">
          <cell r="B75">
            <v>60033</v>
          </cell>
          <cell r="D75" t="str">
            <v>机油箱（24小时）</v>
          </cell>
        </row>
        <row r="76">
          <cell r="B76">
            <v>60041</v>
          </cell>
          <cell r="D76" t="str">
            <v>钞票箱（3天）</v>
          </cell>
        </row>
        <row r="77">
          <cell r="B77">
            <v>60042</v>
          </cell>
          <cell r="D77" t="str">
            <v>改装手册箱（3天）</v>
          </cell>
        </row>
        <row r="78">
          <cell r="B78">
            <v>60043</v>
          </cell>
          <cell r="D78" t="str">
            <v>机油箱（3天）</v>
          </cell>
        </row>
        <row r="79">
          <cell r="B79">
            <v>60101</v>
          </cell>
          <cell r="D79" t="str">
            <v>史诗级英雄自选宝箱</v>
          </cell>
        </row>
        <row r="80">
          <cell r="B80">
            <v>60102</v>
          </cell>
          <cell r="D80" t="str">
            <v>精英级英雄自选宝箱</v>
          </cell>
        </row>
        <row r="81">
          <cell r="B81">
            <v>60103</v>
          </cell>
          <cell r="D81" t="str">
            <v>招募自选宝箱</v>
          </cell>
        </row>
        <row r="82">
          <cell r="B82">
            <v>60104</v>
          </cell>
          <cell r="D82" t="str">
            <v>资源自选宝箱</v>
          </cell>
        </row>
        <row r="83">
          <cell r="B83">
            <v>80001</v>
          </cell>
          <cell r="D83" t="str">
            <v>战令积分</v>
          </cell>
        </row>
        <row r="84">
          <cell r="B84">
            <v>80002</v>
          </cell>
          <cell r="D84" t="str">
            <v>复活药水（肉鸽用）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pane xSplit="4" ySplit="4" topLeftCell="I11" activePane="bottomRight" state="frozen"/>
      <selection pane="topRight"/>
      <selection pane="bottomLeft"/>
      <selection pane="bottomRight" activeCell="D30" sqref="D30"/>
    </sheetView>
  </sheetViews>
  <sheetFormatPr defaultColWidth="9" defaultRowHeight="13.5" x14ac:dyDescent="0.15"/>
  <cols>
    <col min="1" max="1" width="10.125" style="5" customWidth="1"/>
    <col min="2" max="2" width="15.875" style="5" customWidth="1"/>
    <col min="3" max="3" width="36.625" style="5" customWidth="1"/>
    <col min="4" max="4" width="32.375" style="5" customWidth="1"/>
    <col min="5" max="5" width="15.625" style="5" customWidth="1"/>
    <col min="6" max="6" width="24.5" style="5" customWidth="1"/>
    <col min="7" max="7" width="16.5" style="5" customWidth="1"/>
    <col min="8" max="8" width="22" style="5" customWidth="1"/>
    <col min="9" max="11" width="21.125" style="5" customWidth="1"/>
    <col min="12" max="13" width="23.75" style="5" customWidth="1"/>
    <col min="14" max="16384" width="9" style="1"/>
  </cols>
  <sheetData>
    <row r="1" spans="1:13" x14ac:dyDescent="0.1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5" t="s">
        <v>9</v>
      </c>
      <c r="K1" s="15" t="s">
        <v>10</v>
      </c>
      <c r="L1" s="15" t="s">
        <v>11</v>
      </c>
      <c r="M1" s="15" t="s">
        <v>12</v>
      </c>
    </row>
    <row r="2" spans="1:13" x14ac:dyDescent="0.15">
      <c r="A2" s="4" t="s">
        <v>13</v>
      </c>
      <c r="B2" s="4" t="s">
        <v>13</v>
      </c>
      <c r="C2" s="4" t="s">
        <v>14</v>
      </c>
      <c r="D2" s="4" t="s">
        <v>15</v>
      </c>
      <c r="E2" s="4" t="s">
        <v>13</v>
      </c>
      <c r="F2" s="4" t="s">
        <v>13</v>
      </c>
      <c r="G2" s="4" t="s">
        <v>13</v>
      </c>
      <c r="H2" s="4" t="s">
        <v>13</v>
      </c>
      <c r="I2" s="4" t="s">
        <v>13</v>
      </c>
      <c r="J2" s="15" t="s">
        <v>13</v>
      </c>
      <c r="K2" s="15" t="s">
        <v>13</v>
      </c>
      <c r="L2" s="15" t="s">
        <v>14</v>
      </c>
      <c r="M2" s="15" t="s">
        <v>14</v>
      </c>
    </row>
    <row r="3" spans="1:13" x14ac:dyDescent="0.15">
      <c r="A3" s="4" t="s">
        <v>16</v>
      </c>
      <c r="B3" s="15" t="s">
        <v>17</v>
      </c>
      <c r="C3" s="15" t="s">
        <v>18</v>
      </c>
      <c r="D3" s="4" t="s">
        <v>19</v>
      </c>
      <c r="E3" s="4" t="s">
        <v>20</v>
      </c>
      <c r="F3" s="4" t="s">
        <v>21</v>
      </c>
      <c r="G3" s="4" t="s">
        <v>22</v>
      </c>
      <c r="H3" s="4" t="s">
        <v>23</v>
      </c>
      <c r="I3" s="4" t="s">
        <v>24</v>
      </c>
      <c r="J3" s="15" t="s">
        <v>25</v>
      </c>
      <c r="K3" s="15" t="s">
        <v>26</v>
      </c>
      <c r="L3" s="15" t="s">
        <v>27</v>
      </c>
      <c r="M3" s="15" t="s">
        <v>28</v>
      </c>
    </row>
    <row r="4" spans="1:13" s="11" customFormat="1" ht="168" customHeight="1" x14ac:dyDescent="0.15">
      <c r="A4" s="15" t="s">
        <v>29</v>
      </c>
      <c r="B4" s="15" t="s">
        <v>17</v>
      </c>
      <c r="C4" s="15" t="s">
        <v>18</v>
      </c>
      <c r="D4" s="15" t="s">
        <v>30</v>
      </c>
      <c r="E4" s="15" t="s">
        <v>31</v>
      </c>
      <c r="F4" s="15" t="s">
        <v>32</v>
      </c>
      <c r="G4" s="15" t="s">
        <v>33</v>
      </c>
      <c r="H4" s="15" t="s">
        <v>34</v>
      </c>
      <c r="I4" s="15" t="s">
        <v>35</v>
      </c>
      <c r="J4" s="15" t="s">
        <v>36</v>
      </c>
      <c r="K4" s="15" t="s">
        <v>37</v>
      </c>
      <c r="L4" s="15" t="s">
        <v>27</v>
      </c>
      <c r="M4" s="15" t="s">
        <v>38</v>
      </c>
    </row>
    <row r="5" spans="1:13" s="12" customFormat="1" x14ac:dyDescent="0.15">
      <c r="A5" s="16" t="s">
        <v>39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x14ac:dyDescent="0.15">
      <c r="A6" s="5">
        <f t="shared" ref="A6:A10" si="0">B6</f>
        <v>1000101</v>
      </c>
      <c r="B6" s="5">
        <v>1000101</v>
      </c>
      <c r="C6" s="7" t="s">
        <v>40</v>
      </c>
      <c r="D6" s="5" t="s">
        <v>41</v>
      </c>
      <c r="E6" s="5">
        <v>0</v>
      </c>
      <c r="F6" s="5">
        <v>1</v>
      </c>
      <c r="G6" s="5">
        <v>0</v>
      </c>
      <c r="H6" s="5">
        <v>1000</v>
      </c>
      <c r="I6" s="5">
        <v>2</v>
      </c>
      <c r="J6" s="5">
        <v>45</v>
      </c>
      <c r="K6" s="5">
        <v>20</v>
      </c>
      <c r="L6" s="5" t="s">
        <v>42</v>
      </c>
      <c r="M6" s="5" t="s">
        <v>43</v>
      </c>
    </row>
    <row r="7" spans="1:13" customFormat="1" x14ac:dyDescent="0.15">
      <c r="A7" s="5">
        <f t="shared" si="0"/>
        <v>1000102</v>
      </c>
      <c r="B7" s="5">
        <v>1000102</v>
      </c>
      <c r="C7" s="7" t="s">
        <v>40</v>
      </c>
      <c r="D7" s="5" t="s">
        <v>41</v>
      </c>
      <c r="E7" s="5">
        <v>1</v>
      </c>
      <c r="F7" s="5">
        <v>1</v>
      </c>
      <c r="G7" s="5">
        <v>0</v>
      </c>
      <c r="H7" s="5">
        <v>1000</v>
      </c>
      <c r="I7" s="5">
        <v>2</v>
      </c>
      <c r="J7" s="5">
        <v>45</v>
      </c>
      <c r="K7" s="5">
        <v>20</v>
      </c>
      <c r="L7" s="5" t="s">
        <v>44</v>
      </c>
      <c r="M7" s="5" t="s">
        <v>43</v>
      </c>
    </row>
    <row r="8" spans="1:13" s="12" customFormat="1" x14ac:dyDescent="0.15">
      <c r="A8" s="16" t="s">
        <v>45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x14ac:dyDescent="0.15">
      <c r="A9" s="5">
        <f t="shared" si="0"/>
        <v>5000201</v>
      </c>
      <c r="B9" s="5">
        <v>5000201</v>
      </c>
      <c r="C9" s="7" t="s">
        <v>46</v>
      </c>
      <c r="D9" s="5" t="s">
        <v>47</v>
      </c>
      <c r="E9" s="5">
        <v>0</v>
      </c>
      <c r="F9" s="18">
        <v>1</v>
      </c>
      <c r="G9" s="5">
        <v>0</v>
      </c>
      <c r="H9" s="5">
        <v>1500</v>
      </c>
      <c r="I9" s="5">
        <v>2</v>
      </c>
      <c r="J9" s="5">
        <v>45</v>
      </c>
      <c r="K9" s="5">
        <v>10</v>
      </c>
      <c r="L9" s="5" t="s">
        <v>48</v>
      </c>
      <c r="M9" s="5" t="s">
        <v>49</v>
      </c>
    </row>
    <row r="10" spans="1:13" customFormat="1" x14ac:dyDescent="0.15">
      <c r="A10" s="5">
        <f t="shared" si="0"/>
        <v>5000202</v>
      </c>
      <c r="B10" s="5">
        <v>5000202</v>
      </c>
      <c r="C10" s="7" t="s">
        <v>46</v>
      </c>
      <c r="D10" s="5" t="s">
        <v>47</v>
      </c>
      <c r="E10" s="5">
        <v>1</v>
      </c>
      <c r="F10" s="18">
        <v>1</v>
      </c>
      <c r="G10" s="5">
        <v>0</v>
      </c>
      <c r="H10" s="5">
        <v>1500</v>
      </c>
      <c r="I10" s="5">
        <v>2</v>
      </c>
      <c r="J10" s="5">
        <v>45</v>
      </c>
      <c r="K10" s="5">
        <v>10</v>
      </c>
      <c r="L10" s="5" t="s">
        <v>44</v>
      </c>
      <c r="M10" s="5" t="s">
        <v>125</v>
      </c>
    </row>
    <row r="11" spans="1:13" s="12" customFormat="1" x14ac:dyDescent="0.15">
      <c r="A11" s="16" t="s">
        <v>50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15">
      <c r="A12" s="5">
        <f t="shared" ref="A12:A19" si="1">B12</f>
        <v>5000501</v>
      </c>
      <c r="B12" s="5">
        <v>5000501</v>
      </c>
      <c r="C12" s="8" t="s">
        <v>51</v>
      </c>
      <c r="D12" s="5" t="s">
        <v>52</v>
      </c>
      <c r="E12" s="5">
        <v>0</v>
      </c>
      <c r="F12" s="5">
        <v>1</v>
      </c>
      <c r="G12" s="5">
        <v>0</v>
      </c>
      <c r="H12" s="5">
        <v>1000</v>
      </c>
      <c r="I12" s="5">
        <v>2</v>
      </c>
      <c r="J12" s="5">
        <v>60</v>
      </c>
      <c r="K12" s="5">
        <v>20</v>
      </c>
      <c r="L12" s="5" t="s">
        <v>53</v>
      </c>
      <c r="M12" s="5" t="s">
        <v>124</v>
      </c>
    </row>
    <row r="13" spans="1:13" s="12" customFormat="1" x14ac:dyDescent="0.15">
      <c r="A13" s="16" t="s">
        <v>54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x14ac:dyDescent="0.15">
      <c r="A14" s="5">
        <f t="shared" si="1"/>
        <v>6000201</v>
      </c>
      <c r="B14" s="5">
        <v>6000201</v>
      </c>
      <c r="C14" s="8" t="s">
        <v>55</v>
      </c>
      <c r="D14" s="5" t="s">
        <v>56</v>
      </c>
      <c r="E14" s="5">
        <v>0</v>
      </c>
      <c r="F14" s="11">
        <v>1</v>
      </c>
      <c r="G14" s="5">
        <v>0</v>
      </c>
      <c r="H14" s="5">
        <v>3000</v>
      </c>
      <c r="I14" s="5">
        <v>2</v>
      </c>
      <c r="J14" s="5">
        <v>20</v>
      </c>
      <c r="K14" s="5">
        <v>30</v>
      </c>
      <c r="L14" s="5" t="s">
        <v>57</v>
      </c>
      <c r="M14" s="5" t="s">
        <v>122</v>
      </c>
    </row>
    <row r="15" spans="1:13" s="13" customFormat="1" x14ac:dyDescent="0.15">
      <c r="A15" s="5">
        <f t="shared" si="1"/>
        <v>6000202</v>
      </c>
      <c r="B15" s="5">
        <v>6000202</v>
      </c>
      <c r="C15" s="8" t="s">
        <v>59</v>
      </c>
      <c r="D15" s="5" t="s">
        <v>117</v>
      </c>
      <c r="E15" s="5">
        <v>1</v>
      </c>
      <c r="F15" s="11">
        <v>1</v>
      </c>
      <c r="G15" s="5">
        <v>0</v>
      </c>
      <c r="H15" s="5">
        <v>1000</v>
      </c>
      <c r="I15" s="5">
        <v>40</v>
      </c>
      <c r="J15" s="5">
        <f>J14</f>
        <v>20</v>
      </c>
      <c r="K15" s="5">
        <f>K14</f>
        <v>30</v>
      </c>
      <c r="L15" s="5" t="s">
        <v>44</v>
      </c>
      <c r="M15" s="5" t="s">
        <v>58</v>
      </c>
    </row>
    <row r="16" spans="1:13" s="13" customFormat="1" x14ac:dyDescent="0.15">
      <c r="A16" s="5">
        <f t="shared" si="1"/>
        <v>6000203</v>
      </c>
      <c r="B16" s="5">
        <v>6000203</v>
      </c>
      <c r="C16" s="8" t="s">
        <v>61</v>
      </c>
      <c r="D16" s="5" t="s">
        <v>118</v>
      </c>
      <c r="E16" s="5">
        <v>1</v>
      </c>
      <c r="F16" s="11">
        <v>1</v>
      </c>
      <c r="G16" s="5">
        <v>0</v>
      </c>
      <c r="H16" s="5">
        <v>1000</v>
      </c>
      <c r="I16" s="5">
        <v>30</v>
      </c>
      <c r="J16" s="5">
        <f t="shared" ref="J16:J19" si="2">J15</f>
        <v>20</v>
      </c>
      <c r="K16" s="5">
        <f t="shared" ref="K16:K20" si="3">K15</f>
        <v>30</v>
      </c>
      <c r="L16" s="5" t="s">
        <v>44</v>
      </c>
      <c r="M16" s="5" t="s">
        <v>58</v>
      </c>
    </row>
    <row r="17" spans="1:13" s="13" customFormat="1" x14ac:dyDescent="0.15">
      <c r="A17" s="5">
        <f t="shared" si="1"/>
        <v>6000204</v>
      </c>
      <c r="B17" s="5">
        <v>6000204</v>
      </c>
      <c r="C17" s="8" t="s">
        <v>63</v>
      </c>
      <c r="D17" s="5" t="s">
        <v>119</v>
      </c>
      <c r="E17" s="5">
        <v>1</v>
      </c>
      <c r="F17" s="11">
        <v>1</v>
      </c>
      <c r="G17" s="5">
        <v>0</v>
      </c>
      <c r="H17" s="5">
        <v>1000</v>
      </c>
      <c r="I17" s="5">
        <v>30</v>
      </c>
      <c r="J17" s="5">
        <f t="shared" si="2"/>
        <v>20</v>
      </c>
      <c r="K17" s="5">
        <f t="shared" si="3"/>
        <v>30</v>
      </c>
      <c r="L17" s="5" t="s">
        <v>44</v>
      </c>
      <c r="M17" s="5" t="s">
        <v>58</v>
      </c>
    </row>
    <row r="18" spans="1:13" s="13" customFormat="1" x14ac:dyDescent="0.15">
      <c r="A18" s="5">
        <f t="shared" si="1"/>
        <v>6000205</v>
      </c>
      <c r="B18" s="5">
        <v>6000205</v>
      </c>
      <c r="C18" s="8" t="s">
        <v>65</v>
      </c>
      <c r="D18" s="5" t="s">
        <v>120</v>
      </c>
      <c r="E18" s="5">
        <v>1</v>
      </c>
      <c r="F18" s="11">
        <v>1</v>
      </c>
      <c r="G18" s="5">
        <v>0</v>
      </c>
      <c r="H18" s="5">
        <v>1000</v>
      </c>
      <c r="I18" s="5">
        <v>20</v>
      </c>
      <c r="J18" s="5">
        <f t="shared" si="2"/>
        <v>20</v>
      </c>
      <c r="K18" s="5">
        <f t="shared" si="3"/>
        <v>30</v>
      </c>
      <c r="L18" s="5" t="s">
        <v>44</v>
      </c>
      <c r="M18" s="5" t="s">
        <v>58</v>
      </c>
    </row>
    <row r="19" spans="1:13" s="13" customFormat="1" x14ac:dyDescent="0.15">
      <c r="A19" s="5">
        <f t="shared" si="1"/>
        <v>6000206</v>
      </c>
      <c r="B19" s="5">
        <v>6000206</v>
      </c>
      <c r="C19" s="8" t="s">
        <v>67</v>
      </c>
      <c r="D19" s="5" t="s">
        <v>121</v>
      </c>
      <c r="E19" s="5">
        <v>1</v>
      </c>
      <c r="F19" s="11">
        <v>1</v>
      </c>
      <c r="G19" s="5">
        <v>0</v>
      </c>
      <c r="H19" s="5">
        <v>1000</v>
      </c>
      <c r="I19" s="5">
        <v>20</v>
      </c>
      <c r="J19" s="5">
        <f t="shared" si="2"/>
        <v>20</v>
      </c>
      <c r="K19" s="5">
        <f t="shared" si="3"/>
        <v>30</v>
      </c>
      <c r="L19" s="5" t="s">
        <v>44</v>
      </c>
      <c r="M19" s="5" t="s">
        <v>58</v>
      </c>
    </row>
    <row r="20" spans="1:13" s="13" customFormat="1" x14ac:dyDescent="0.15">
      <c r="A20" s="5">
        <f t="shared" ref="A20" si="4">B20</f>
        <v>6000207</v>
      </c>
      <c r="B20" s="5">
        <v>6000207</v>
      </c>
      <c r="C20" s="8" t="s">
        <v>126</v>
      </c>
      <c r="D20" s="5" t="s">
        <v>68</v>
      </c>
      <c r="E20" s="5">
        <v>1</v>
      </c>
      <c r="F20" s="11">
        <v>1</v>
      </c>
      <c r="G20" s="5">
        <v>0</v>
      </c>
      <c r="H20" s="5">
        <v>1000</v>
      </c>
      <c r="I20" s="5">
        <v>20</v>
      </c>
      <c r="J20" s="5">
        <f>J19</f>
        <v>20</v>
      </c>
      <c r="K20" s="5">
        <f t="shared" si="3"/>
        <v>30</v>
      </c>
      <c r="L20" s="5" t="s">
        <v>44</v>
      </c>
      <c r="M20" s="5" t="s">
        <v>73</v>
      </c>
    </row>
    <row r="21" spans="1:13" s="12" customFormat="1" x14ac:dyDescent="0.15">
      <c r="A21" s="16" t="s">
        <v>69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s="13" customFormat="1" x14ac:dyDescent="0.15">
      <c r="A22" s="5">
        <f>B22</f>
        <v>6000101</v>
      </c>
      <c r="B22" s="5">
        <v>6000101</v>
      </c>
      <c r="C22" s="8" t="s">
        <v>70</v>
      </c>
      <c r="D22" s="5" t="s">
        <v>71</v>
      </c>
      <c r="E22" s="5">
        <v>0</v>
      </c>
      <c r="F22" s="11">
        <v>1</v>
      </c>
      <c r="G22" s="5">
        <v>0</v>
      </c>
      <c r="H22" s="5">
        <v>3000</v>
      </c>
      <c r="I22" s="5">
        <v>20</v>
      </c>
      <c r="J22" s="5">
        <f>J14</f>
        <v>20</v>
      </c>
      <c r="K22" s="5">
        <f>K14</f>
        <v>30</v>
      </c>
      <c r="L22" s="5" t="s">
        <v>72</v>
      </c>
      <c r="M22" s="5" t="s">
        <v>123</v>
      </c>
    </row>
    <row r="23" spans="1:13" s="14" customFormat="1" x14ac:dyDescent="0.15">
      <c r="A23" s="19" t="str">
        <f>"//"&amp;B23</f>
        <v>//6000102</v>
      </c>
      <c r="B23" s="19">
        <v>6000102</v>
      </c>
      <c r="C23" s="19" t="s">
        <v>74</v>
      </c>
      <c r="D23" s="19" t="s">
        <v>75</v>
      </c>
      <c r="E23" s="19">
        <v>0</v>
      </c>
      <c r="F23" s="20">
        <v>0</v>
      </c>
      <c r="G23" s="19">
        <v>5</v>
      </c>
      <c r="H23" s="19">
        <v>1000</v>
      </c>
      <c r="I23" s="19">
        <v>5</v>
      </c>
      <c r="J23" s="19">
        <f>J22</f>
        <v>20</v>
      </c>
      <c r="K23" s="19">
        <f>K22</f>
        <v>30</v>
      </c>
      <c r="L23" s="19" t="s">
        <v>76</v>
      </c>
      <c r="M23" s="19" t="s">
        <v>73</v>
      </c>
    </row>
    <row r="24" spans="1:13" s="13" customFormat="1" x14ac:dyDescent="0.15">
      <c r="A24" s="5">
        <f t="shared" ref="A24:A30" si="5">B24</f>
        <v>6000103</v>
      </c>
      <c r="B24" s="5">
        <v>6000103</v>
      </c>
      <c r="C24" s="8" t="s">
        <v>77</v>
      </c>
      <c r="D24" s="5" t="s">
        <v>78</v>
      </c>
      <c r="E24" s="5">
        <v>0</v>
      </c>
      <c r="F24" s="11">
        <v>1</v>
      </c>
      <c r="G24" s="5">
        <v>0</v>
      </c>
      <c r="H24" s="5">
        <v>6000</v>
      </c>
      <c r="I24" s="5">
        <v>40</v>
      </c>
      <c r="J24" s="5">
        <f>J23</f>
        <v>20</v>
      </c>
      <c r="K24" s="5">
        <f>K23</f>
        <v>30</v>
      </c>
      <c r="L24" s="5" t="s">
        <v>79</v>
      </c>
      <c r="M24" s="5" t="s">
        <v>73</v>
      </c>
    </row>
    <row r="25" spans="1:13" s="13" customFormat="1" x14ac:dyDescent="0.15">
      <c r="A25" s="5">
        <f t="shared" si="5"/>
        <v>6000104</v>
      </c>
      <c r="B25" s="5">
        <v>6000104</v>
      </c>
      <c r="C25" s="8" t="s">
        <v>80</v>
      </c>
      <c r="D25" s="5" t="s">
        <v>60</v>
      </c>
      <c r="E25" s="5">
        <v>1</v>
      </c>
      <c r="F25" s="11">
        <v>1</v>
      </c>
      <c r="G25" s="5">
        <v>0</v>
      </c>
      <c r="H25" s="5">
        <v>1000</v>
      </c>
      <c r="I25" s="5">
        <v>40</v>
      </c>
      <c r="J25" s="5">
        <f t="shared" ref="J25:J29" si="6">J24</f>
        <v>20</v>
      </c>
      <c r="K25" s="5">
        <f t="shared" ref="K25:K30" si="7">K24</f>
        <v>30</v>
      </c>
      <c r="L25" s="5" t="s">
        <v>44</v>
      </c>
      <c r="M25" s="5" t="s">
        <v>73</v>
      </c>
    </row>
    <row r="26" spans="1:13" s="13" customFormat="1" x14ac:dyDescent="0.15">
      <c r="A26" s="5">
        <f t="shared" si="5"/>
        <v>6000105</v>
      </c>
      <c r="B26" s="5">
        <v>6000105</v>
      </c>
      <c r="C26" s="8" t="s">
        <v>81</v>
      </c>
      <c r="D26" s="5" t="s">
        <v>62</v>
      </c>
      <c r="E26" s="5">
        <v>1</v>
      </c>
      <c r="F26" s="11">
        <v>1</v>
      </c>
      <c r="G26" s="5">
        <v>0</v>
      </c>
      <c r="H26" s="5">
        <v>1000</v>
      </c>
      <c r="I26" s="5">
        <v>30</v>
      </c>
      <c r="J26" s="5">
        <f t="shared" si="6"/>
        <v>20</v>
      </c>
      <c r="K26" s="5">
        <f t="shared" si="7"/>
        <v>30</v>
      </c>
      <c r="L26" s="5" t="s">
        <v>44</v>
      </c>
      <c r="M26" s="5" t="s">
        <v>73</v>
      </c>
    </row>
    <row r="27" spans="1:13" s="13" customFormat="1" x14ac:dyDescent="0.15">
      <c r="A27" s="5">
        <f t="shared" si="5"/>
        <v>6000106</v>
      </c>
      <c r="B27" s="5">
        <v>6000106</v>
      </c>
      <c r="C27" s="8" t="s">
        <v>82</v>
      </c>
      <c r="D27" s="5" t="s">
        <v>64</v>
      </c>
      <c r="E27" s="5">
        <v>1</v>
      </c>
      <c r="F27" s="11">
        <v>1</v>
      </c>
      <c r="G27" s="5">
        <v>0</v>
      </c>
      <c r="H27" s="5">
        <v>1000</v>
      </c>
      <c r="I27" s="5">
        <v>30</v>
      </c>
      <c r="J27" s="5">
        <f t="shared" si="6"/>
        <v>20</v>
      </c>
      <c r="K27" s="5">
        <f t="shared" si="7"/>
        <v>30</v>
      </c>
      <c r="L27" s="5" t="s">
        <v>44</v>
      </c>
      <c r="M27" s="5" t="s">
        <v>73</v>
      </c>
    </row>
    <row r="28" spans="1:13" s="13" customFormat="1" x14ac:dyDescent="0.15">
      <c r="A28" s="5">
        <f t="shared" si="5"/>
        <v>6000107</v>
      </c>
      <c r="B28" s="5">
        <v>6000107</v>
      </c>
      <c r="C28" s="8" t="s">
        <v>83</v>
      </c>
      <c r="D28" s="5" t="s">
        <v>66</v>
      </c>
      <c r="E28" s="5">
        <v>1</v>
      </c>
      <c r="F28" s="11">
        <v>1</v>
      </c>
      <c r="G28" s="5">
        <v>0</v>
      </c>
      <c r="H28" s="5">
        <v>1000</v>
      </c>
      <c r="I28" s="5">
        <v>20</v>
      </c>
      <c r="J28" s="5">
        <f t="shared" si="6"/>
        <v>20</v>
      </c>
      <c r="K28" s="5">
        <f t="shared" si="7"/>
        <v>30</v>
      </c>
      <c r="L28" s="5" t="s">
        <v>44</v>
      </c>
      <c r="M28" s="5" t="s">
        <v>73</v>
      </c>
    </row>
    <row r="29" spans="1:13" s="13" customFormat="1" x14ac:dyDescent="0.15">
      <c r="A29" s="5">
        <f t="shared" si="5"/>
        <v>6000108</v>
      </c>
      <c r="B29" s="5">
        <v>6000108</v>
      </c>
      <c r="C29" s="8" t="s">
        <v>84</v>
      </c>
      <c r="D29" s="5" t="s">
        <v>68</v>
      </c>
      <c r="E29" s="5">
        <v>1</v>
      </c>
      <c r="F29" s="11">
        <v>1</v>
      </c>
      <c r="G29" s="5">
        <v>0</v>
      </c>
      <c r="H29" s="5">
        <v>1000</v>
      </c>
      <c r="I29" s="5">
        <v>20</v>
      </c>
      <c r="J29" s="5">
        <f t="shared" si="6"/>
        <v>20</v>
      </c>
      <c r="K29" s="5">
        <f t="shared" si="7"/>
        <v>30</v>
      </c>
      <c r="L29" s="5" t="s">
        <v>44</v>
      </c>
      <c r="M29" s="5" t="s">
        <v>73</v>
      </c>
    </row>
    <row r="30" spans="1:13" s="13" customFormat="1" x14ac:dyDescent="0.15">
      <c r="A30" s="5">
        <f t="shared" si="5"/>
        <v>6000109</v>
      </c>
      <c r="B30" s="5">
        <v>6000109</v>
      </c>
      <c r="C30" s="8" t="s">
        <v>85</v>
      </c>
      <c r="D30" s="5" t="s">
        <v>128</v>
      </c>
      <c r="E30" s="5">
        <v>1</v>
      </c>
      <c r="F30" s="11">
        <v>0</v>
      </c>
      <c r="G30" s="5">
        <v>0</v>
      </c>
      <c r="H30" s="5">
        <v>1000</v>
      </c>
      <c r="I30" s="5">
        <v>1</v>
      </c>
      <c r="J30" s="5">
        <f>60*60*24</f>
        <v>86400</v>
      </c>
      <c r="K30" s="5">
        <f t="shared" si="7"/>
        <v>30</v>
      </c>
      <c r="L30" s="5" t="s">
        <v>127</v>
      </c>
      <c r="M30" s="5" t="s">
        <v>73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6"/>
  <sheetViews>
    <sheetView workbookViewId="0">
      <pane xSplit="3" ySplit="4" topLeftCell="D5" activePane="bottomRight" state="frozen"/>
      <selection pane="topRight"/>
      <selection pane="bottomLeft"/>
      <selection pane="bottomRight" activeCell="G4" sqref="G4"/>
    </sheetView>
  </sheetViews>
  <sheetFormatPr defaultColWidth="9" defaultRowHeight="13.5" x14ac:dyDescent="0.15"/>
  <cols>
    <col min="1" max="5" width="9" style="1"/>
    <col min="6" max="6" width="10.625" style="1" customWidth="1"/>
    <col min="7" max="8" width="17.875" style="1" customWidth="1"/>
    <col min="9" max="12" width="9" style="1"/>
    <col min="13" max="13" width="12.625" style="1" customWidth="1"/>
    <col min="14" max="15" width="13.75" style="1" customWidth="1"/>
    <col min="16" max="18" width="9" style="1"/>
    <col min="19" max="19" width="16" style="1" customWidth="1"/>
    <col min="20" max="20" width="11.5" style="1" customWidth="1"/>
    <col min="21" max="21" width="27.125" style="1" customWidth="1"/>
    <col min="22" max="22" width="30.375" style="1" customWidth="1"/>
    <col min="23" max="16384" width="9" style="1"/>
  </cols>
  <sheetData>
    <row r="1" spans="1:15" ht="13.5" customHeight="1" x14ac:dyDescent="0.15">
      <c r="A1" s="1" t="s">
        <v>86</v>
      </c>
      <c r="B1" s="1" t="s">
        <v>87</v>
      </c>
      <c r="C1" s="1" t="s">
        <v>88</v>
      </c>
    </row>
    <row r="2" spans="1:15" ht="13.5" customHeight="1" x14ac:dyDescent="0.15">
      <c r="A2" s="1" t="s">
        <v>89</v>
      </c>
      <c r="B2" s="1" t="s">
        <v>90</v>
      </c>
    </row>
    <row r="3" spans="1:15" x14ac:dyDescent="0.15">
      <c r="A3" s="1" t="s">
        <v>91</v>
      </c>
    </row>
    <row r="4" spans="1:15" x14ac:dyDescent="0.15">
      <c r="A4" s="1" t="s">
        <v>92</v>
      </c>
      <c r="G4" s="1">
        <f>60*15</f>
        <v>900</v>
      </c>
    </row>
    <row r="8" spans="1:15" ht="15" x14ac:dyDescent="0.15">
      <c r="F8" s="2"/>
      <c r="G8" s="3" t="s">
        <v>93</v>
      </c>
      <c r="H8" s="2"/>
      <c r="I8" s="2"/>
      <c r="J8" s="2"/>
      <c r="K8" s="2"/>
      <c r="L8" s="2"/>
      <c r="M8" s="2"/>
      <c r="N8" s="2"/>
      <c r="O8" s="2"/>
    </row>
    <row r="9" spans="1:15" x14ac:dyDescent="0.15"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15">
      <c r="F10" s="2"/>
      <c r="G10" s="4" t="s">
        <v>94</v>
      </c>
      <c r="H10" s="5" t="s">
        <v>95</v>
      </c>
      <c r="I10" s="2"/>
      <c r="J10" s="2"/>
      <c r="K10" s="2"/>
      <c r="L10" s="2"/>
      <c r="M10" s="2"/>
      <c r="N10" s="2"/>
      <c r="O10" s="2"/>
    </row>
    <row r="11" spans="1:15" x14ac:dyDescent="0.15">
      <c r="F11" s="2"/>
      <c r="G11" s="4" t="s">
        <v>96</v>
      </c>
      <c r="H11" s="6">
        <v>0</v>
      </c>
      <c r="I11" s="2" t="s">
        <v>97</v>
      </c>
      <c r="J11" s="2"/>
      <c r="K11" s="2"/>
      <c r="L11" s="2"/>
      <c r="M11" s="2"/>
      <c r="N11" s="2"/>
      <c r="O11" s="2"/>
    </row>
    <row r="12" spans="1:15" x14ac:dyDescent="0.15">
      <c r="F12" s="2"/>
      <c r="G12" s="4" t="s">
        <v>98</v>
      </c>
      <c r="H12" s="6">
        <v>14.71</v>
      </c>
      <c r="I12" s="2"/>
      <c r="J12" s="2"/>
      <c r="K12" s="2"/>
      <c r="L12" s="2"/>
      <c r="M12" s="2"/>
      <c r="N12" s="2"/>
      <c r="O12" s="2"/>
    </row>
    <row r="13" spans="1:15" x14ac:dyDescent="0.15"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15">
      <c r="F14" s="2"/>
      <c r="G14" s="4" t="s">
        <v>99</v>
      </c>
      <c r="H14" s="4" t="s">
        <v>100</v>
      </c>
      <c r="I14" s="4" t="s">
        <v>98</v>
      </c>
      <c r="J14" s="2"/>
      <c r="K14" s="2"/>
      <c r="L14" s="2"/>
      <c r="M14" s="2"/>
      <c r="N14" s="2"/>
      <c r="O14" s="2"/>
    </row>
    <row r="15" spans="1:15" x14ac:dyDescent="0.15">
      <c r="F15" s="2"/>
      <c r="G15" s="7" t="s">
        <v>101</v>
      </c>
      <c r="H15" s="5">
        <v>150</v>
      </c>
      <c r="I15" s="6">
        <v>3.75</v>
      </c>
      <c r="J15" s="2"/>
      <c r="K15" s="2"/>
      <c r="L15" s="2"/>
      <c r="M15" s="2"/>
      <c r="N15" s="2"/>
      <c r="O15" s="2"/>
    </row>
    <row r="16" spans="1:15" x14ac:dyDescent="0.15">
      <c r="F16" s="2"/>
      <c r="G16" s="7" t="s">
        <v>102</v>
      </c>
      <c r="H16" s="5">
        <v>2</v>
      </c>
      <c r="I16" s="6">
        <v>10.71</v>
      </c>
      <c r="J16" s="2"/>
      <c r="K16" s="2"/>
      <c r="L16" s="2"/>
      <c r="M16" s="2"/>
      <c r="N16" s="2"/>
      <c r="O16" s="2"/>
    </row>
    <row r="17" spans="6:22" x14ac:dyDescent="0.15">
      <c r="F17" s="2"/>
      <c r="G17" s="8" t="s">
        <v>103</v>
      </c>
      <c r="H17" s="5">
        <v>200</v>
      </c>
      <c r="I17" s="6">
        <v>0.25</v>
      </c>
      <c r="J17" s="2"/>
      <c r="K17" s="2"/>
      <c r="L17" s="2"/>
      <c r="M17" s="2"/>
      <c r="N17" s="2"/>
      <c r="O17" s="2"/>
    </row>
    <row r="18" spans="6:22" x14ac:dyDescent="0.15">
      <c r="F18" s="2"/>
      <c r="G18" s="8" t="s">
        <v>104</v>
      </c>
      <c r="H18" s="5">
        <v>50</v>
      </c>
      <c r="I18" s="6">
        <v>0</v>
      </c>
      <c r="J18" s="2"/>
      <c r="K18" s="2"/>
      <c r="L18" s="2"/>
      <c r="M18" s="2"/>
      <c r="N18" s="2"/>
      <c r="O18" s="2"/>
    </row>
    <row r="19" spans="6:22" x14ac:dyDescent="0.15">
      <c r="F19" s="2"/>
      <c r="G19" s="8" t="s">
        <v>105</v>
      </c>
      <c r="H19" s="5">
        <v>50</v>
      </c>
      <c r="I19" s="6">
        <v>0</v>
      </c>
      <c r="J19" s="2"/>
      <c r="K19" s="2"/>
      <c r="L19" s="2"/>
      <c r="M19" s="2"/>
      <c r="N19" s="2"/>
      <c r="O19" s="2"/>
    </row>
    <row r="20" spans="6:22" x14ac:dyDescent="0.15"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6:22" x14ac:dyDescent="0.15">
      <c r="F21" s="2"/>
      <c r="G21" s="4" t="s">
        <v>106</v>
      </c>
      <c r="H21" s="4" t="s">
        <v>99</v>
      </c>
      <c r="I21" s="4" t="s">
        <v>100</v>
      </c>
      <c r="J21" s="4" t="s">
        <v>98</v>
      </c>
      <c r="K21" s="4" t="s">
        <v>107</v>
      </c>
      <c r="L21" s="4" t="s">
        <v>108</v>
      </c>
      <c r="M21" s="4" t="s">
        <v>109</v>
      </c>
      <c r="N21" s="4" t="s">
        <v>110</v>
      </c>
      <c r="O21" s="4" t="s">
        <v>111</v>
      </c>
      <c r="Q21" s="1" t="s">
        <v>112</v>
      </c>
      <c r="R21" s="1" t="s">
        <v>113</v>
      </c>
    </row>
    <row r="22" spans="6:22" x14ac:dyDescent="0.15">
      <c r="F22" s="2" t="s">
        <v>114</v>
      </c>
      <c r="G22" s="5">
        <v>1</v>
      </c>
      <c r="H22" s="7" t="s">
        <v>102</v>
      </c>
      <c r="I22" s="5">
        <v>1</v>
      </c>
      <c r="J22" s="6">
        <v>5.36</v>
      </c>
      <c r="K22" s="9">
        <v>1000</v>
      </c>
      <c r="L22" s="10">
        <v>0.111</v>
      </c>
      <c r="M22" s="5">
        <v>2</v>
      </c>
      <c r="N22" s="5">
        <v>1</v>
      </c>
      <c r="O22" s="5">
        <v>2</v>
      </c>
      <c r="Q22" s="1">
        <f>_xlfn.XLOOKUP(H22,[1]配置!$D$5:$D$1000,[1]配置!$B$5:$B$1000)</f>
        <v>10001</v>
      </c>
      <c r="R22" s="1">
        <f>I22</f>
        <v>1</v>
      </c>
      <c r="S22" s="1" t="str">
        <f>$B$2&amp;$Q$21&amp;$B$2&amp;$B$1&amp;$Q22</f>
        <v>"ItemId":10001</v>
      </c>
      <c r="T22" s="1" t="str">
        <f>$B$2&amp;$R$21&amp;$B$2&amp;$B$1&amp;$R22</f>
        <v>"Num":1</v>
      </c>
      <c r="U22" s="1" t="str">
        <f>$A$3&amp;_xlfn.TEXTJOIN($C$1,1,S22:T22)&amp;$A$4</f>
        <v>{"ItemId":10001,"Num":1}</v>
      </c>
      <c r="V22" s="1" t="str">
        <f>$A$1&amp;_xlfn.TEXTJOIN($C$1,1,U22)&amp;$A$2</f>
        <v>[{"ItemId":10001,"Num":1}]</v>
      </c>
    </row>
    <row r="23" spans="6:22" x14ac:dyDescent="0.15">
      <c r="F23" s="2" t="s">
        <v>114</v>
      </c>
      <c r="G23" s="5">
        <v>2</v>
      </c>
      <c r="H23" s="7" t="s">
        <v>101</v>
      </c>
      <c r="I23" s="5">
        <v>50</v>
      </c>
      <c r="J23" s="6">
        <v>1.25</v>
      </c>
      <c r="K23" s="9">
        <v>1000</v>
      </c>
      <c r="L23" s="10">
        <v>0.111</v>
      </c>
      <c r="M23" s="5">
        <v>6</v>
      </c>
      <c r="N23" s="5">
        <v>1</v>
      </c>
      <c r="O23" s="5">
        <v>150</v>
      </c>
      <c r="Q23" s="1">
        <f>_xlfn.XLOOKUP(H23,[1]配置!$D$5:$D$1000,[1]配置!$B$5:$B$1000)</f>
        <v>50002</v>
      </c>
      <c r="R23" s="1">
        <f>I23</f>
        <v>50</v>
      </c>
      <c r="S23" s="1" t="str">
        <f>$B$2&amp;$Q$21&amp;$B$2&amp;$B$1&amp;$Q23</f>
        <v>"ItemId":50002</v>
      </c>
      <c r="T23" s="1" t="str">
        <f>$B$2&amp;$R$21&amp;$B$2&amp;$B$1&amp;$R23</f>
        <v>"Num":50</v>
      </c>
      <c r="U23" s="1" t="str">
        <f>$A$3&amp;_xlfn.TEXTJOIN($C$1,1,S23:T23)&amp;$A$4</f>
        <v>{"ItemId":50002,"Num":50}</v>
      </c>
      <c r="V23" s="1" t="str">
        <f>$A$1&amp;_xlfn.TEXTJOIN($C$1,1,U23)&amp;$A$2</f>
        <v>[{"ItemId":50002,"Num":50}]</v>
      </c>
    </row>
    <row r="24" spans="6:22" x14ac:dyDescent="0.15">
      <c r="F24" s="2"/>
      <c r="G24" s="5">
        <v>3</v>
      </c>
      <c r="H24" s="8" t="s">
        <v>103</v>
      </c>
      <c r="I24" s="5">
        <v>20</v>
      </c>
      <c r="J24" s="6">
        <v>0.03</v>
      </c>
      <c r="K24" s="9">
        <v>1000</v>
      </c>
      <c r="L24" s="10">
        <v>0.111</v>
      </c>
      <c r="M24" s="5">
        <v>2</v>
      </c>
      <c r="N24" s="5">
        <v>5</v>
      </c>
      <c r="O24" s="5">
        <v>200</v>
      </c>
      <c r="Q24" s="1">
        <f>_xlfn.XLOOKUP(H24,[1]配置!$D$5:$D$1000,[1]配置!$B$5:$B$1000)</f>
        <v>50005</v>
      </c>
      <c r="R24" s="1">
        <f>I24</f>
        <v>20</v>
      </c>
      <c r="S24" s="1" t="str">
        <f>$B$2&amp;$Q$21&amp;$B$2&amp;$B$1&amp;$Q24</f>
        <v>"ItemId":50005</v>
      </c>
      <c r="T24" s="1" t="str">
        <f>$B$2&amp;$R$21&amp;$B$2&amp;$B$1&amp;$R24</f>
        <v>"Num":20</v>
      </c>
      <c r="U24" s="1" t="str">
        <f>$A$3&amp;_xlfn.TEXTJOIN($C$1,1,S24:T24)&amp;$A$4</f>
        <v>{"ItemId":50005,"Num":20}</v>
      </c>
      <c r="V24" s="1" t="str">
        <f>$A$1&amp;_xlfn.TEXTJOIN($C$1,1,U24)&amp;$A$2</f>
        <v>[{"ItemId":50005,"Num":20}]</v>
      </c>
    </row>
    <row r="25" spans="6:22" x14ac:dyDescent="0.15">
      <c r="F25" s="2"/>
      <c r="G25" s="5">
        <v>4</v>
      </c>
      <c r="H25" s="8" t="s">
        <v>115</v>
      </c>
      <c r="I25" s="5">
        <v>1</v>
      </c>
      <c r="J25" s="6">
        <v>0</v>
      </c>
      <c r="K25" s="9">
        <v>3000</v>
      </c>
      <c r="L25" s="10">
        <v>0.33300000000000002</v>
      </c>
      <c r="M25" s="5">
        <v>10</v>
      </c>
      <c r="N25" s="5">
        <v>5</v>
      </c>
      <c r="O25" s="5">
        <v>50</v>
      </c>
      <c r="Q25" s="1">
        <f>_xlfn.XLOOKUP(H25,[1]配置!$D$5:$D$1000,[1]配置!$B$5:$B$1000)</f>
        <v>60002</v>
      </c>
      <c r="R25" s="1">
        <f>60*3</f>
        <v>180</v>
      </c>
      <c r="S25" s="1" t="str">
        <f>$B$2&amp;$Q$21&amp;$B$2&amp;$B$1&amp;$Q25</f>
        <v>"ItemId":60002</v>
      </c>
      <c r="T25" s="1" t="str">
        <f>$B$2&amp;$R$21&amp;$B$2&amp;$B$1&amp;$R25</f>
        <v>"Num":180</v>
      </c>
      <c r="U25" s="1" t="str">
        <f>$A$3&amp;_xlfn.TEXTJOIN($C$1,1,S25:T25)&amp;$A$4</f>
        <v>{"ItemId":60002,"Num":180}</v>
      </c>
      <c r="V25" s="1" t="str">
        <f>$A$1&amp;_xlfn.TEXTJOIN($C$1,1,U25)&amp;$A$2</f>
        <v>[{"ItemId":60002,"Num":180}]</v>
      </c>
    </row>
    <row r="26" spans="6:22" x14ac:dyDescent="0.15">
      <c r="F26" s="2"/>
      <c r="G26" s="5">
        <v>5</v>
      </c>
      <c r="H26" s="8" t="s">
        <v>116</v>
      </c>
      <c r="I26" s="5">
        <v>1</v>
      </c>
      <c r="J26" s="6">
        <v>0</v>
      </c>
      <c r="K26" s="9">
        <v>3000</v>
      </c>
      <c r="L26" s="10">
        <v>0.33300000000000002</v>
      </c>
      <c r="M26" s="5">
        <v>10</v>
      </c>
      <c r="N26" s="5">
        <v>5</v>
      </c>
      <c r="O26" s="5">
        <v>50</v>
      </c>
      <c r="Q26" s="1">
        <f>_xlfn.XLOOKUP(H26,[1]配置!$D$5:$D$1000,[1]配置!$B$5:$B$1000)</f>
        <v>60001</v>
      </c>
      <c r="R26" s="1">
        <f>60*3</f>
        <v>180</v>
      </c>
      <c r="S26" s="1" t="str">
        <f>$B$2&amp;$Q$21&amp;$B$2&amp;$B$1&amp;$Q26</f>
        <v>"ItemId":60001</v>
      </c>
      <c r="T26" s="1" t="str">
        <f>$B$2&amp;$R$21&amp;$B$2&amp;$B$1&amp;$R26</f>
        <v>"Num":180</v>
      </c>
      <c r="U26" s="1" t="str">
        <f>$A$3&amp;_xlfn.TEXTJOIN($C$1,1,S26:T26)&amp;$A$4</f>
        <v>{"ItemId":60001,"Num":180}</v>
      </c>
      <c r="V26" s="1" t="str">
        <f>$A$1&amp;_xlfn.TEXTJOIN($C$1,1,U26)&amp;$A$2</f>
        <v>[{"ItemId":60001,"Num":180}]</v>
      </c>
    </row>
  </sheetData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2025-01-22T09:05:36Z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