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D3EFF67A-A4D8-4184-9656-55349BCA6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2" l="1"/>
  <c r="E30" i="2"/>
  <c r="H30" i="2" s="1"/>
  <c r="J30" i="2" s="1"/>
  <c r="I29" i="2"/>
  <c r="E29" i="2"/>
  <c r="H29" i="2" s="1"/>
  <c r="J29" i="2" s="1"/>
  <c r="I23" i="2"/>
  <c r="E23" i="2"/>
  <c r="H23" i="2" s="1"/>
  <c r="J23" i="2" s="1"/>
  <c r="J22" i="2" s="1"/>
  <c r="G6" i="1" s="1"/>
  <c r="I19" i="2"/>
  <c r="E19" i="2"/>
  <c r="H19" i="2" s="1"/>
  <c r="J19" i="2" s="1"/>
  <c r="I18" i="2"/>
  <c r="E18" i="2"/>
  <c r="H18" i="2" s="1"/>
  <c r="J18" i="2" s="1"/>
  <c r="I17" i="2"/>
  <c r="E17" i="2"/>
  <c r="H17" i="2" s="1"/>
  <c r="J17" i="2" s="1"/>
  <c r="I16" i="2"/>
  <c r="E16" i="2"/>
  <c r="H16" i="2" s="1"/>
  <c r="J16" i="2" s="1"/>
  <c r="I15" i="2"/>
  <c r="E15" i="2"/>
  <c r="H15" i="2" s="1"/>
  <c r="J15" i="2" s="1"/>
  <c r="I11" i="2"/>
  <c r="E11" i="2"/>
  <c r="H11" i="2" s="1"/>
  <c r="J11" i="2" s="1"/>
  <c r="J10" i="2" s="1"/>
  <c r="G9" i="1" s="1"/>
  <c r="G10" i="1" s="1"/>
  <c r="G11" i="1" s="1"/>
  <c r="G12" i="1" s="1"/>
  <c r="G13" i="1" s="1"/>
  <c r="G14" i="1" s="1"/>
  <c r="I8" i="2"/>
  <c r="E8" i="2"/>
  <c r="H8" i="2" s="1"/>
  <c r="J8" i="2" s="1"/>
  <c r="J7" i="2" s="1"/>
  <c r="G8" i="1" s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J28" i="2" l="1"/>
  <c r="G5" i="1" s="1"/>
  <c r="J14" i="2"/>
  <c r="G7" i="1" s="1"/>
</calcChain>
</file>

<file path=xl/sharedStrings.xml><?xml version="1.0" encoding="utf-8"?>
<sst xmlns="http://schemas.openxmlformats.org/spreadsheetml/2006/main" count="114" uniqueCount="90">
  <si>
    <t>Id</t>
  </si>
  <si>
    <t>MailId</t>
  </si>
  <si>
    <t>//Note</t>
  </si>
  <si>
    <t>Condition</t>
  </si>
  <si>
    <t>MailTtile</t>
  </si>
  <si>
    <t>MailText</t>
  </si>
  <si>
    <t>ItemList</t>
  </si>
  <si>
    <t>HoldTime</t>
  </si>
  <si>
    <t>int</t>
  </si>
  <si>
    <t>string</t>
  </si>
  <si>
    <t>string[]</t>
  </si>
  <si>
    <t>list[int]</t>
  </si>
  <si>
    <t>主键</t>
  </si>
  <si>
    <t>邮件Id</t>
  </si>
  <si>
    <t>备注</t>
  </si>
  <si>
    <t>条件</t>
  </si>
  <si>
    <t>邮件标题</t>
  </si>
  <si>
    <t>邮件内容</t>
  </si>
  <si>
    <t>道具列表</t>
  </si>
  <si>
    <t>持续时间</t>
  </si>
  <si>
    <t>//序号</t>
  </si>
  <si>
    <t>多条件并列，都满足时发邮件: 
BuildingId: 街区ID
BuildingTask: 任务ID
RegistrationDays：注册天数
MainFightLevel:战斗主线关卡ID</t>
  </si>
  <si>
    <t>location的key</t>
  </si>
  <si>
    <t>[道具:数量*]</t>
  </si>
  <si>
    <t>单位:秒</t>
  </si>
  <si>
    <t>开服公告</t>
  </si>
  <si>
    <t>Mail_Title1</t>
  </si>
  <si>
    <t>Mail_Desc1</t>
  </si>
  <si>
    <t>首次登录</t>
  </si>
  <si>
    <t>Mail_FirstLogIn_Title</t>
  </si>
  <si>
    <t>Mail_FirstLogIn_Desc</t>
  </si>
  <si>
    <t>开服礼物</t>
  </si>
  <si>
    <t>Mail_OpenServer_Title</t>
  </si>
  <si>
    <t>Mail_OpenServer_Desc</t>
  </si>
  <si>
    <t>七日登录-第1天</t>
  </si>
  <si>
    <t>Mail_Title_Day1</t>
  </si>
  <si>
    <t>Mail_Desc_Day1</t>
  </si>
  <si>
    <t>七日登录-第2天</t>
  </si>
  <si>
    <t>Mail_Title_Day2</t>
  </si>
  <si>
    <t>Mail_Desc_Day2</t>
  </si>
  <si>
    <t>七日登录-第3天</t>
  </si>
  <si>
    <t>[{"Condition":"BuildingTask","Params":5012},{"Condition":"RegistrationDays","Params":2}]</t>
  </si>
  <si>
    <t>Mail_Title_Day3</t>
  </si>
  <si>
    <t>Mail_Desc_Day3</t>
  </si>
  <si>
    <t>七日登录-第4天</t>
  </si>
  <si>
    <t>[{"Condition":"BuildingTask","Params":5012},{"Condition":"RegistrationDays","Params":3}]</t>
  </si>
  <si>
    <t>Mail_Title_Day4</t>
  </si>
  <si>
    <t>Mail_Desc_Day4</t>
  </si>
  <si>
    <t>七日登录-第5天</t>
  </si>
  <si>
    <t>[{"Condition":"BuildingTask","Params":5012},{"Condition":"RegistrationDays","Params":4}]</t>
  </si>
  <si>
    <t>Mail_Title_Day5</t>
  </si>
  <si>
    <t>Mail_Desc_Day5</t>
  </si>
  <si>
    <t>七日登录-第6天</t>
  </si>
  <si>
    <t>[{"Condition":"BuildingTask","Params":5012},{"Condition":"RegistrationDays","Params":5}]</t>
  </si>
  <si>
    <t>Mail_Title_Day6</t>
  </si>
  <si>
    <t>Mail_Desc_Day6</t>
  </si>
  <si>
    <t>七日登录-第7天</t>
  </si>
  <si>
    <t>[{"Condition":"BuildingTask","Params":5012},{"Condition":"RegistrationDays","Params":6}]</t>
  </si>
  <si>
    <t>Mail_Title_Day7</t>
  </si>
  <si>
    <t>Mail_Desc_Day7</t>
  </si>
  <si>
    <t>月卡补充</t>
  </si>
  <si>
    <t>[]</t>
  </si>
  <si>
    <t>Mail_Title2</t>
  </si>
  <si>
    <t>Mail_Desc2</t>
  </si>
  <si>
    <t>街区转生排行榜（单机）</t>
  </si>
  <si>
    <t>Mail_Title_BuildingRanking</t>
  </si>
  <si>
    <t>Mail_Desc_BuildingRanking</t>
  </si>
  <si>
    <t>[</t>
  </si>
  <si>
    <t>:</t>
  </si>
  <si>
    <t>,</t>
  </si>
  <si>
    <t>]</t>
  </si>
  <si>
    <t>"</t>
  </si>
  <si>
    <t>{</t>
  </si>
  <si>
    <t>}</t>
  </si>
  <si>
    <t>七日登录</t>
  </si>
  <si>
    <t>ItemId</t>
  </si>
  <si>
    <t>Num</t>
  </si>
  <si>
    <t>偷车钳</t>
  </si>
  <si>
    <t>开服奖励</t>
  </si>
  <si>
    <t>左轮</t>
  </si>
  <si>
    <t>精英级零件</t>
  </si>
  <si>
    <t>万能改装件</t>
  </si>
  <si>
    <t>钞票箱（2小时）</t>
  </si>
  <si>
    <t>改装手册箱（2小时）</t>
  </si>
  <si>
    <t>首登奖励</t>
  </si>
  <si>
    <t>钻石</t>
  </si>
  <si>
    <t>[{"Condition":"BuildingTask","Params":4011}]</t>
    <phoneticPr fontId="2" type="noConversion"/>
  </si>
  <si>
    <t>[{"Condition":"BuildingTask","Params":5012},{"Condition":"RegistrationDays","Params":0}]</t>
    <phoneticPr fontId="2" type="noConversion"/>
  </si>
  <si>
    <t>[{"Condition":"BuildingTask","Params":5012},{"Condition":"RegistrationDays","Params":1}]</t>
    <phoneticPr fontId="2" type="noConversion"/>
  </si>
  <si>
    <t>[{"Condition":"BuildingTask","Params":6001},{"Condition":"RegistrationDays","Params":1}]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</si>
</sst>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60001</v>
          </cell>
          <cell r="D69" t="str">
            <v>钞票（1秒）</v>
          </cell>
        </row>
        <row r="70">
          <cell r="B70">
            <v>60002</v>
          </cell>
          <cell r="D70" t="str">
            <v>改装手册（1秒）</v>
          </cell>
        </row>
        <row r="71">
          <cell r="B71">
            <v>60003</v>
          </cell>
          <cell r="D71" t="str">
            <v>机油（1秒）</v>
          </cell>
        </row>
        <row r="72">
          <cell r="B72">
            <v>60011</v>
          </cell>
          <cell r="D72" t="str">
            <v>钞票箱（2小时）</v>
          </cell>
        </row>
        <row r="73">
          <cell r="B73">
            <v>60012</v>
          </cell>
          <cell r="D73" t="str">
            <v>改装手册箱（2小时）</v>
          </cell>
        </row>
        <row r="74">
          <cell r="B74">
            <v>60013</v>
          </cell>
          <cell r="D74" t="str">
            <v>机油箱（2小时）</v>
          </cell>
        </row>
        <row r="75">
          <cell r="B75">
            <v>60021</v>
          </cell>
          <cell r="D75" t="str">
            <v>钞票箱（8小时）</v>
          </cell>
        </row>
        <row r="76">
          <cell r="B76">
            <v>60022</v>
          </cell>
          <cell r="D76" t="str">
            <v>改装手册箱（8小时）</v>
          </cell>
        </row>
        <row r="77">
          <cell r="B77">
            <v>60023</v>
          </cell>
          <cell r="D77" t="str">
            <v>机油箱（8小时）</v>
          </cell>
        </row>
        <row r="78">
          <cell r="B78">
            <v>60031</v>
          </cell>
          <cell r="D78" t="str">
            <v>钞票箱（24小时）</v>
          </cell>
        </row>
        <row r="79">
          <cell r="B79">
            <v>60032</v>
          </cell>
          <cell r="D79" t="str">
            <v>改装手册箱（24小时）</v>
          </cell>
        </row>
        <row r="80">
          <cell r="B80">
            <v>60033</v>
          </cell>
          <cell r="D80" t="str">
            <v>机油箱（24小时）</v>
          </cell>
        </row>
        <row r="81">
          <cell r="B81">
            <v>60041</v>
          </cell>
          <cell r="D81" t="str">
            <v>钞票箱（3天）</v>
          </cell>
        </row>
        <row r="82">
          <cell r="B82">
            <v>60042</v>
          </cell>
          <cell r="D82" t="str">
            <v>改装手册箱（3天）</v>
          </cell>
        </row>
        <row r="83">
          <cell r="B83">
            <v>60043</v>
          </cell>
          <cell r="D83" t="str">
            <v>机油箱（3天）</v>
          </cell>
        </row>
        <row r="84">
          <cell r="B84">
            <v>60101</v>
          </cell>
          <cell r="D84" t="str">
            <v>史诗级英雄自选宝箱</v>
          </cell>
        </row>
        <row r="85">
          <cell r="B85">
            <v>60102</v>
          </cell>
          <cell r="D85" t="str">
            <v>精英级英雄自选宝箱</v>
          </cell>
        </row>
        <row r="86">
          <cell r="B86">
            <v>60103</v>
          </cell>
          <cell r="D86" t="str">
            <v>招募自选宝箱</v>
          </cell>
        </row>
        <row r="87">
          <cell r="B87">
            <v>60104</v>
          </cell>
          <cell r="D87" t="str">
            <v>资源自选宝箱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D7" sqref="D7"/>
    </sheetView>
  </sheetViews>
  <sheetFormatPr defaultColWidth="9" defaultRowHeight="13.5" x14ac:dyDescent="0.15"/>
  <cols>
    <col min="1" max="1" width="7.875" style="6" customWidth="1"/>
    <col min="2" max="2" width="8.875" style="6" customWidth="1"/>
    <col min="3" max="3" width="21.25" style="6" customWidth="1"/>
    <col min="4" max="4" width="92.625" style="6" customWidth="1"/>
    <col min="5" max="5" width="29.375" style="6" customWidth="1"/>
    <col min="6" max="6" width="28.25" style="6" customWidth="1"/>
    <col min="7" max="7" width="59.375" style="6" customWidth="1"/>
    <col min="8" max="8" width="15.875" style="6" customWidth="1"/>
    <col min="9" max="16384" width="9" style="1"/>
  </cols>
  <sheetData>
    <row r="1" spans="1:8" x14ac:dyDescent="0.15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pans="1:8" x14ac:dyDescent="0.15">
      <c r="A2" s="7" t="s">
        <v>8</v>
      </c>
      <c r="B2" s="7" t="s">
        <v>8</v>
      </c>
      <c r="C2" s="7" t="s">
        <v>9</v>
      </c>
      <c r="D2" s="8" t="s">
        <v>10</v>
      </c>
      <c r="E2" s="7" t="s">
        <v>9</v>
      </c>
      <c r="F2" s="7" t="s">
        <v>9</v>
      </c>
      <c r="G2" s="7" t="s">
        <v>11</v>
      </c>
      <c r="H2" s="7" t="s">
        <v>8</v>
      </c>
    </row>
    <row r="3" spans="1:8" x14ac:dyDescent="0.15">
      <c r="A3" s="7" t="s">
        <v>12</v>
      </c>
      <c r="B3" s="9" t="s">
        <v>13</v>
      </c>
      <c r="C3" s="7" t="s">
        <v>14</v>
      </c>
      <c r="D3" s="8" t="s">
        <v>15</v>
      </c>
      <c r="E3" s="7" t="s">
        <v>16</v>
      </c>
      <c r="F3" s="7" t="s">
        <v>17</v>
      </c>
      <c r="G3" s="7" t="s">
        <v>18</v>
      </c>
      <c r="H3" s="7" t="s">
        <v>19</v>
      </c>
    </row>
    <row r="4" spans="1:8" s="5" customFormat="1" ht="246" customHeight="1" x14ac:dyDescent="0.15">
      <c r="A4" s="9" t="s">
        <v>20</v>
      </c>
      <c r="B4" s="9" t="s">
        <v>13</v>
      </c>
      <c r="C4" s="7" t="s">
        <v>14</v>
      </c>
      <c r="D4" s="10" t="s">
        <v>21</v>
      </c>
      <c r="E4" s="9" t="s">
        <v>22</v>
      </c>
      <c r="F4" s="9" t="s">
        <v>22</v>
      </c>
      <c r="G4" s="9" t="s">
        <v>23</v>
      </c>
      <c r="H4" s="9" t="s">
        <v>24</v>
      </c>
    </row>
    <row r="5" spans="1:8" x14ac:dyDescent="0.15">
      <c r="A5" s="6">
        <f>B5</f>
        <v>1</v>
      </c>
      <c r="B5" s="6">
        <v>1</v>
      </c>
      <c r="C5" s="6" t="s">
        <v>25</v>
      </c>
      <c r="D5" s="11" t="s">
        <v>86</v>
      </c>
      <c r="E5" s="6" t="s">
        <v>26</v>
      </c>
      <c r="F5" s="6" t="s">
        <v>27</v>
      </c>
      <c r="G5" s="6" t="str">
        <f>中转!J28</f>
        <v>[{"ItemId":50002,"Num":1000},{"ItemId":10001,"Num":10}]</v>
      </c>
      <c r="H5" s="6">
        <f>60*60*24*30</f>
        <v>2592000</v>
      </c>
    </row>
    <row r="6" spans="1:8" x14ac:dyDescent="0.15">
      <c r="A6" s="6">
        <f>B6</f>
        <v>2</v>
      </c>
      <c r="B6" s="6">
        <v>2</v>
      </c>
      <c r="C6" s="6" t="s">
        <v>28</v>
      </c>
      <c r="D6" s="11" t="s">
        <v>86</v>
      </c>
      <c r="E6" s="6" t="s">
        <v>29</v>
      </c>
      <c r="F6" s="6" t="s">
        <v>30</v>
      </c>
      <c r="G6" s="6" t="str">
        <f>中转!J22</f>
        <v>[{"ItemId":50002,"Num":300}]</v>
      </c>
      <c r="H6" s="6">
        <f>60*60*24*30</f>
        <v>2592000</v>
      </c>
    </row>
    <row r="7" spans="1:8" x14ac:dyDescent="0.15">
      <c r="A7" s="6">
        <f>B7</f>
        <v>3</v>
      </c>
      <c r="B7" s="6">
        <v>3</v>
      </c>
      <c r="C7" s="6" t="s">
        <v>31</v>
      </c>
      <c r="D7" s="11" t="s">
        <v>89</v>
      </c>
      <c r="E7" s="6" t="s">
        <v>32</v>
      </c>
      <c r="F7" s="6" t="s">
        <v>33</v>
      </c>
      <c r="G7" s="6" t="str">
        <f>中转!J14</f>
        <v>[{"ItemId":40102,"Num":1},{"ItemId":20001,"Num":40},{"ItemId":30005,"Num":30},{"ItemId":60011,"Num":2},{"ItemId":60012,"Num":2}]</v>
      </c>
      <c r="H7" s="6">
        <f>60*60*24*30</f>
        <v>2592000</v>
      </c>
    </row>
    <row r="8" spans="1:8" x14ac:dyDescent="0.15">
      <c r="A8" s="6">
        <f t="shared" ref="A8:A16" si="0">B8</f>
        <v>4</v>
      </c>
      <c r="B8" s="6">
        <v>4</v>
      </c>
      <c r="C8" s="6" t="s">
        <v>34</v>
      </c>
      <c r="D8" s="11" t="s">
        <v>87</v>
      </c>
      <c r="E8" s="6" t="s">
        <v>35</v>
      </c>
      <c r="F8" s="6" t="s">
        <v>36</v>
      </c>
      <c r="G8" s="6" t="str">
        <f>中转!J7</f>
        <v>[{"ItemId":10001,"Num":10}]</v>
      </c>
      <c r="H8" s="6">
        <f>60*60*24*30</f>
        <v>2592000</v>
      </c>
    </row>
    <row r="9" spans="1:8" x14ac:dyDescent="0.15">
      <c r="A9" s="6">
        <f t="shared" si="0"/>
        <v>5</v>
      </c>
      <c r="B9" s="6">
        <v>5</v>
      </c>
      <c r="C9" s="6" t="s">
        <v>37</v>
      </c>
      <c r="D9" s="11" t="s">
        <v>88</v>
      </c>
      <c r="E9" s="6" t="s">
        <v>38</v>
      </c>
      <c r="F9" s="6" t="s">
        <v>39</v>
      </c>
      <c r="G9" s="6" t="str">
        <f>中转!J10</f>
        <v>[{"ItemId":10001,"Num":5}]</v>
      </c>
      <c r="H9" s="6">
        <f t="shared" ref="H9:H16" si="1">60*60*24*30</f>
        <v>2592000</v>
      </c>
    </row>
    <row r="10" spans="1:8" x14ac:dyDescent="0.15">
      <c r="A10" s="6">
        <f t="shared" si="0"/>
        <v>6</v>
      </c>
      <c r="B10" s="6">
        <v>6</v>
      </c>
      <c r="C10" s="6" t="s">
        <v>40</v>
      </c>
      <c r="D10" s="6" t="s">
        <v>41</v>
      </c>
      <c r="E10" s="6" t="s">
        <v>42</v>
      </c>
      <c r="F10" s="6" t="s">
        <v>43</v>
      </c>
      <c r="G10" s="6" t="str">
        <f t="shared" ref="G10:G14" si="2">G9</f>
        <v>[{"ItemId":10001,"Num":5}]</v>
      </c>
      <c r="H10" s="6">
        <f t="shared" si="1"/>
        <v>2592000</v>
      </c>
    </row>
    <row r="11" spans="1:8" x14ac:dyDescent="0.15">
      <c r="A11" s="6">
        <f t="shared" si="0"/>
        <v>7</v>
      </c>
      <c r="B11" s="6">
        <v>7</v>
      </c>
      <c r="C11" s="6" t="s">
        <v>44</v>
      </c>
      <c r="D11" s="6" t="s">
        <v>45</v>
      </c>
      <c r="E11" s="6" t="s">
        <v>46</v>
      </c>
      <c r="F11" s="6" t="s">
        <v>47</v>
      </c>
      <c r="G11" s="6" t="str">
        <f t="shared" si="2"/>
        <v>[{"ItemId":10001,"Num":5}]</v>
      </c>
      <c r="H11" s="6">
        <f t="shared" si="1"/>
        <v>2592000</v>
      </c>
    </row>
    <row r="12" spans="1:8" x14ac:dyDescent="0.15">
      <c r="A12" s="6">
        <f t="shared" si="0"/>
        <v>8</v>
      </c>
      <c r="B12" s="6">
        <v>8</v>
      </c>
      <c r="C12" s="6" t="s">
        <v>48</v>
      </c>
      <c r="D12" s="6" t="s">
        <v>49</v>
      </c>
      <c r="E12" s="6" t="s">
        <v>50</v>
      </c>
      <c r="F12" s="6" t="s">
        <v>51</v>
      </c>
      <c r="G12" s="6" t="str">
        <f t="shared" si="2"/>
        <v>[{"ItemId":10001,"Num":5}]</v>
      </c>
      <c r="H12" s="6">
        <f t="shared" si="1"/>
        <v>2592000</v>
      </c>
    </row>
    <row r="13" spans="1:8" x14ac:dyDescent="0.15">
      <c r="A13" s="6">
        <f t="shared" si="0"/>
        <v>9</v>
      </c>
      <c r="B13" s="6">
        <v>9</v>
      </c>
      <c r="C13" s="6" t="s">
        <v>52</v>
      </c>
      <c r="D13" s="6" t="s">
        <v>53</v>
      </c>
      <c r="E13" s="6" t="s">
        <v>54</v>
      </c>
      <c r="F13" s="6" t="s">
        <v>55</v>
      </c>
      <c r="G13" s="6" t="str">
        <f t="shared" si="2"/>
        <v>[{"ItemId":10001,"Num":5}]</v>
      </c>
      <c r="H13" s="6">
        <f t="shared" si="1"/>
        <v>2592000</v>
      </c>
    </row>
    <row r="14" spans="1:8" x14ac:dyDescent="0.15">
      <c r="A14" s="6">
        <f t="shared" si="0"/>
        <v>10</v>
      </c>
      <c r="B14" s="6">
        <v>10</v>
      </c>
      <c r="C14" s="6" t="s">
        <v>56</v>
      </c>
      <c r="D14" s="6" t="s">
        <v>57</v>
      </c>
      <c r="E14" s="6" t="s">
        <v>58</v>
      </c>
      <c r="F14" s="6" t="s">
        <v>59</v>
      </c>
      <c r="G14" s="6" t="str">
        <f t="shared" si="2"/>
        <v>[{"ItemId":10001,"Num":5}]</v>
      </c>
      <c r="H14" s="6">
        <f t="shared" si="1"/>
        <v>2592000</v>
      </c>
    </row>
    <row r="15" spans="1:8" x14ac:dyDescent="0.15">
      <c r="A15" s="6">
        <f t="shared" si="0"/>
        <v>11</v>
      </c>
      <c r="B15" s="6">
        <v>11</v>
      </c>
      <c r="C15" s="5" t="s">
        <v>60</v>
      </c>
      <c r="D15" s="5" t="s">
        <v>61</v>
      </c>
      <c r="E15" s="6" t="s">
        <v>62</v>
      </c>
      <c r="F15" s="6" t="s">
        <v>63</v>
      </c>
      <c r="G15" s="6" t="s">
        <v>61</v>
      </c>
      <c r="H15" s="6">
        <f t="shared" si="1"/>
        <v>2592000</v>
      </c>
    </row>
    <row r="16" spans="1:8" x14ac:dyDescent="0.15">
      <c r="A16" s="6">
        <f t="shared" si="0"/>
        <v>12</v>
      </c>
      <c r="B16" s="6">
        <v>12</v>
      </c>
      <c r="C16" s="5" t="s">
        <v>64</v>
      </c>
      <c r="D16" s="5" t="s">
        <v>61</v>
      </c>
      <c r="E16" s="6" t="s">
        <v>65</v>
      </c>
      <c r="F16" s="6" t="s">
        <v>66</v>
      </c>
      <c r="G16" s="6" t="s">
        <v>61</v>
      </c>
      <c r="H16" s="6">
        <f t="shared" si="1"/>
        <v>2592000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workbookViewId="0">
      <pane xSplit="3" ySplit="4" topLeftCell="D5" activePane="bottomRight" state="frozen"/>
      <selection pane="topRight"/>
      <selection pane="bottomLeft"/>
      <selection pane="bottomRight" activeCell="F11" sqref="F11"/>
    </sheetView>
  </sheetViews>
  <sheetFormatPr defaultColWidth="9" defaultRowHeight="13.5" x14ac:dyDescent="0.15"/>
  <cols>
    <col min="1" max="3" width="9" style="1"/>
    <col min="4" max="4" width="23.375" style="1" customWidth="1"/>
    <col min="5" max="5" width="8.375" style="1" customWidth="1"/>
    <col min="6" max="7" width="9" style="1"/>
    <col min="8" max="8" width="16" style="1" customWidth="1"/>
    <col min="9" max="9" width="9" style="1"/>
    <col min="10" max="10" width="28.25" style="1" customWidth="1"/>
    <col min="11" max="12" width="9" style="1"/>
    <col min="13" max="13" width="10.625" style="1" customWidth="1"/>
    <col min="14" max="14" width="10.375" style="1" customWidth="1"/>
    <col min="15" max="15" width="9" style="1"/>
    <col min="16" max="16" width="10.625" style="1" customWidth="1"/>
    <col min="17" max="24" width="9" style="1"/>
    <col min="25" max="25" width="13.75" style="1" customWidth="1"/>
    <col min="26" max="26" width="16" style="1" customWidth="1"/>
    <col min="27" max="29" width="9" style="1"/>
    <col min="30" max="30" width="14.875" style="1" customWidth="1"/>
    <col min="31" max="16384" width="9" style="1"/>
  </cols>
  <sheetData>
    <row r="1" spans="1:10" ht="13.5" customHeight="1" x14ac:dyDescent="0.15">
      <c r="A1" s="1" t="s">
        <v>67</v>
      </c>
      <c r="B1" s="1" t="s">
        <v>68</v>
      </c>
      <c r="C1" s="1" t="s">
        <v>69</v>
      </c>
    </row>
    <row r="2" spans="1:10" ht="13.5" customHeight="1" x14ac:dyDescent="0.15">
      <c r="A2" s="1" t="s">
        <v>70</v>
      </c>
      <c r="B2" s="1" t="s">
        <v>71</v>
      </c>
    </row>
    <row r="3" spans="1:10" x14ac:dyDescent="0.15">
      <c r="A3" s="1" t="s">
        <v>72</v>
      </c>
    </row>
    <row r="4" spans="1:10" x14ac:dyDescent="0.15">
      <c r="A4" s="1" t="s">
        <v>73</v>
      </c>
    </row>
    <row r="7" spans="1:10" x14ac:dyDescent="0.15">
      <c r="D7" s="1" t="s">
        <v>74</v>
      </c>
      <c r="E7" s="1" t="s">
        <v>75</v>
      </c>
      <c r="F7" s="1" t="s">
        <v>76</v>
      </c>
      <c r="J7" s="4" t="str">
        <f>$A$1&amp;_xlfn.TEXTJOIN($C$1,1,J8)&amp;$A$2</f>
        <v>[{"ItemId":10001,"Num":10}]</v>
      </c>
    </row>
    <row r="8" spans="1:10" x14ac:dyDescent="0.15">
      <c r="D8" s="2" t="s">
        <v>77</v>
      </c>
      <c r="E8" s="1">
        <f>_xlfn.XLOOKUP(D8,[1]配置!$D$5:$D$87,[1]配置!$B$5:$B$87)</f>
        <v>10001</v>
      </c>
      <c r="F8" s="1">
        <v>10</v>
      </c>
      <c r="H8" s="1" t="str">
        <f>IF(E8="","",$B$2&amp;E$7&amp;$B$2&amp;$B$1&amp;E8)</f>
        <v>"ItemId":10001</v>
      </c>
      <c r="I8" s="1" t="str">
        <f>IF(F8="","",$B$2&amp;F$7&amp;$B$2&amp;$B$1&amp;F8)</f>
        <v>"Num":10</v>
      </c>
      <c r="J8" s="1" t="str">
        <f>IF(H8="","",$A$3&amp;_xlfn.TEXTJOIN($C$1,1,H8:I8)&amp;$A$4)</f>
        <v>{"ItemId":10001,"Num":10}</v>
      </c>
    </row>
    <row r="10" spans="1:10" x14ac:dyDescent="0.15">
      <c r="D10" s="1" t="s">
        <v>74</v>
      </c>
      <c r="E10" s="1" t="s">
        <v>75</v>
      </c>
      <c r="F10" s="1" t="s">
        <v>76</v>
      </c>
      <c r="J10" s="4" t="str">
        <f>$A$1&amp;_xlfn.TEXTJOIN($C$1,1,J11)&amp;$A$2</f>
        <v>[{"ItemId":10001,"Num":5}]</v>
      </c>
    </row>
    <row r="11" spans="1:10" x14ac:dyDescent="0.15">
      <c r="D11" s="2" t="s">
        <v>77</v>
      </c>
      <c r="E11" s="1">
        <f>_xlfn.XLOOKUP(D11,[1]配置!$D$5:$D$87,[1]配置!$B$5:$B$87)</f>
        <v>10001</v>
      </c>
      <c r="F11" s="1">
        <v>5</v>
      </c>
      <c r="H11" s="1" t="str">
        <f>IF(E11="","",$B$2&amp;E$7&amp;$B$2&amp;$B$1&amp;E11)</f>
        <v>"ItemId":10001</v>
      </c>
      <c r="I11" s="1" t="str">
        <f>IF(F11="","",$B$2&amp;F$7&amp;$B$2&amp;$B$1&amp;F11)</f>
        <v>"Num":5</v>
      </c>
      <c r="J11" s="1" t="str">
        <f>IF(H11="","",$A$3&amp;_xlfn.TEXTJOIN($C$1,1,H11:I11)&amp;$A$4)</f>
        <v>{"ItemId":10001,"Num":5}</v>
      </c>
    </row>
    <row r="14" spans="1:10" x14ac:dyDescent="0.15">
      <c r="D14" s="1" t="s">
        <v>78</v>
      </c>
      <c r="E14" s="1" t="s">
        <v>75</v>
      </c>
      <c r="F14" s="1" t="s">
        <v>76</v>
      </c>
      <c r="J14" s="4" t="str">
        <f>$A$1&amp;_xlfn.TEXTJOIN($C$1,1,J15:J20)&amp;$A$2</f>
        <v>[{"ItemId":40102,"Num":1},{"ItemId":20001,"Num":40},{"ItemId":30005,"Num":30},{"ItemId":60011,"Num":2},{"ItemId":60012,"Num":2}]</v>
      </c>
    </row>
    <row r="15" spans="1:10" x14ac:dyDescent="0.15">
      <c r="D15" s="2" t="s">
        <v>79</v>
      </c>
      <c r="E15" s="1">
        <f>_xlfn.XLOOKUP(D15,[1]配置!$D$5:$D$87,[1]配置!$B$5:$B$87)</f>
        <v>40102</v>
      </c>
      <c r="F15" s="1">
        <v>1</v>
      </c>
      <c r="H15" s="1" t="str">
        <f t="shared" ref="H15:I19" si="0">IF(E15="","",$B$2&amp;E$7&amp;$B$2&amp;$B$1&amp;E15)</f>
        <v>"ItemId":40102</v>
      </c>
      <c r="I15" s="1" t="str">
        <f t="shared" si="0"/>
        <v>"Num":1</v>
      </c>
      <c r="J15" s="1" t="str">
        <f>IF(H15="","",$A$3&amp;_xlfn.TEXTJOIN($C$1,1,H15:I15)&amp;$A$4)</f>
        <v>{"ItemId":40102,"Num":1}</v>
      </c>
    </row>
    <row r="16" spans="1:10" x14ac:dyDescent="0.15">
      <c r="D16" s="3" t="s">
        <v>80</v>
      </c>
      <c r="E16" s="1">
        <f>_xlfn.XLOOKUP(D16,[1]配置!$D$5:$D$87,[1]配置!$B$5:$B$87)</f>
        <v>20001</v>
      </c>
      <c r="F16" s="1">
        <v>40</v>
      </c>
      <c r="H16" s="1" t="str">
        <f t="shared" si="0"/>
        <v>"ItemId":20001</v>
      </c>
      <c r="I16" s="1" t="str">
        <f t="shared" si="0"/>
        <v>"Num":40</v>
      </c>
      <c r="J16" s="1" t="str">
        <f>IF(H16="","",$A$3&amp;_xlfn.TEXTJOIN($C$1,1,H16:I16)&amp;$A$4)</f>
        <v>{"ItemId":20001,"Num":40}</v>
      </c>
    </row>
    <row r="17" spans="4:10" x14ac:dyDescent="0.15">
      <c r="D17" s="3" t="s">
        <v>81</v>
      </c>
      <c r="E17" s="1">
        <f>_xlfn.XLOOKUP(D17,[1]配置!$D$5:$D$87,[1]配置!$B$5:$B$87)</f>
        <v>30005</v>
      </c>
      <c r="F17" s="1">
        <v>30</v>
      </c>
      <c r="H17" s="1" t="str">
        <f t="shared" si="0"/>
        <v>"ItemId":30005</v>
      </c>
      <c r="I17" s="1" t="str">
        <f t="shared" si="0"/>
        <v>"Num":30</v>
      </c>
      <c r="J17" s="1" t="str">
        <f>IF(H17="","",$A$3&amp;_xlfn.TEXTJOIN($C$1,1,H17:I17)&amp;$A$4)</f>
        <v>{"ItemId":30005,"Num":30}</v>
      </c>
    </row>
    <row r="18" spans="4:10" x14ac:dyDescent="0.15">
      <c r="D18" s="3" t="s">
        <v>82</v>
      </c>
      <c r="E18" s="1">
        <f>_xlfn.XLOOKUP(D18,[1]配置!$D$5:$D$87,[1]配置!$B$5:$B$87)</f>
        <v>60011</v>
      </c>
      <c r="F18" s="1">
        <v>2</v>
      </c>
      <c r="H18" s="1" t="str">
        <f t="shared" si="0"/>
        <v>"ItemId":60011</v>
      </c>
      <c r="I18" s="1" t="str">
        <f t="shared" si="0"/>
        <v>"Num":2</v>
      </c>
      <c r="J18" s="1" t="str">
        <f>IF(H18="","",$A$3&amp;_xlfn.TEXTJOIN($C$1,1,H18:I18)&amp;$A$4)</f>
        <v>{"ItemId":60011,"Num":2}</v>
      </c>
    </row>
    <row r="19" spans="4:10" x14ac:dyDescent="0.15">
      <c r="D19" s="3" t="s">
        <v>83</v>
      </c>
      <c r="E19" s="1">
        <f>_xlfn.XLOOKUP(D19,[1]配置!$D$5:$D$87,[1]配置!$B$5:$B$87)</f>
        <v>60012</v>
      </c>
      <c r="F19" s="1">
        <v>2</v>
      </c>
      <c r="H19" s="1" t="str">
        <f t="shared" si="0"/>
        <v>"ItemId":60012</v>
      </c>
      <c r="I19" s="1" t="str">
        <f t="shared" si="0"/>
        <v>"Num":2</v>
      </c>
      <c r="J19" s="1" t="str">
        <f>IF(H19="","",$A$3&amp;_xlfn.TEXTJOIN($C$1,1,H19:I19)&amp;$A$4)</f>
        <v>{"ItemId":60012,"Num":2}</v>
      </c>
    </row>
    <row r="22" spans="4:10" x14ac:dyDescent="0.15">
      <c r="D22" s="1" t="s">
        <v>84</v>
      </c>
      <c r="E22" s="1" t="s">
        <v>75</v>
      </c>
      <c r="F22" s="1" t="s">
        <v>76</v>
      </c>
      <c r="J22" s="4" t="str">
        <f>$A$1&amp;_xlfn.TEXTJOIN($C$1,1,J23:J25)&amp;$A$2</f>
        <v>[{"ItemId":50002,"Num":300}]</v>
      </c>
    </row>
    <row r="23" spans="4:10" x14ac:dyDescent="0.15">
      <c r="D23" s="2" t="s">
        <v>85</v>
      </c>
      <c r="E23" s="1">
        <f>_xlfn.XLOOKUP(D23,[1]配置!$D$5:$D$87,[1]配置!$B$5:$B$87)</f>
        <v>50002</v>
      </c>
      <c r="F23" s="1">
        <v>300</v>
      </c>
      <c r="H23" s="1" t="str">
        <f>IF(E23="","",$B$2&amp;E$7&amp;$B$2&amp;$B$1&amp;E23)</f>
        <v>"ItemId":50002</v>
      </c>
      <c r="I23" s="1" t="str">
        <f>IF(F23="","",$B$2&amp;F$7&amp;$B$2&amp;$B$1&amp;F23)</f>
        <v>"Num":300</v>
      </c>
      <c r="J23" s="1" t="str">
        <f>IF(H23="","",$A$3&amp;_xlfn.TEXTJOIN($C$1,1,H23:I23)&amp;$A$4)</f>
        <v>{"ItemId":50002,"Num":300}</v>
      </c>
    </row>
    <row r="28" spans="4:10" x14ac:dyDescent="0.15">
      <c r="D28" s="1" t="s">
        <v>31</v>
      </c>
      <c r="E28" s="1" t="s">
        <v>75</v>
      </c>
      <c r="F28" s="1" t="s">
        <v>76</v>
      </c>
      <c r="J28" s="4" t="str">
        <f>$A$1&amp;_xlfn.TEXTJOIN($C$1,1,J29:J31)&amp;$A$2</f>
        <v>[{"ItemId":50002,"Num":1000},{"ItemId":10001,"Num":10}]</v>
      </c>
    </row>
    <row r="29" spans="4:10" x14ac:dyDescent="0.15">
      <c r="D29" s="2" t="s">
        <v>85</v>
      </c>
      <c r="E29" s="1">
        <f>_xlfn.XLOOKUP(D29,[1]配置!$D$5:$D$87,[1]配置!$B$5:$B$87)</f>
        <v>50002</v>
      </c>
      <c r="F29" s="1">
        <v>1000</v>
      </c>
      <c r="H29" s="1" t="str">
        <f>IF(E29="","",$B$2&amp;E$7&amp;$B$2&amp;$B$1&amp;E29)</f>
        <v>"ItemId":50002</v>
      </c>
      <c r="I29" s="1" t="str">
        <f>IF(F29="","",$B$2&amp;F$7&amp;$B$2&amp;$B$1&amp;F29)</f>
        <v>"Num":1000</v>
      </c>
      <c r="J29" s="1" t="str">
        <f>IF(H29="","",$A$3&amp;_xlfn.TEXTJOIN($C$1,1,H29:I29)&amp;$A$4)</f>
        <v>{"ItemId":50002,"Num":1000}</v>
      </c>
    </row>
    <row r="30" spans="4:10" x14ac:dyDescent="0.15">
      <c r="D30" s="2" t="s">
        <v>77</v>
      </c>
      <c r="E30" s="1">
        <f>_xlfn.XLOOKUP(D30,[1]配置!$D$5:$D$87,[1]配置!$B$5:$B$87)</f>
        <v>10001</v>
      </c>
      <c r="F30" s="1">
        <v>10</v>
      </c>
      <c r="H30" s="1" t="str">
        <f>IF(E30="","",$B$2&amp;E$7&amp;$B$2&amp;$B$1&amp;E30)</f>
        <v>"ItemId":10001</v>
      </c>
      <c r="I30" s="1" t="str">
        <f>IF(F30="","",$B$2&amp;F$7&amp;$B$2&amp;$B$1&amp;F30)</f>
        <v>"Num":10</v>
      </c>
      <c r="J30" s="1" t="str">
        <f>IF(H30="","",$A$3&amp;_xlfn.TEXTJOIN($C$1,1,H30:I30)&amp;$A$4)</f>
        <v>{"ItemId":10001,"Num":10}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2025-01-21T07:04:22Z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