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F54378B6-D1B6-4A89-98B8-13843223D95A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0" hidden="1">配置!$A$4:$J$2185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85" i="1" l="1"/>
  <c r="I2086" i="1" s="1"/>
  <c r="I2087" i="1" s="1"/>
  <c r="I2088" i="1" s="1"/>
  <c r="I1877" i="1"/>
  <c r="I1878" i="1" s="1"/>
  <c r="I1879" i="1" s="1"/>
  <c r="I1880" i="1" s="1"/>
  <c r="I1829" i="1"/>
  <c r="I1830" i="1" s="1"/>
  <c r="I1831" i="1" s="1"/>
  <c r="I1828" i="1"/>
  <c r="I1780" i="1"/>
  <c r="I1781" i="1"/>
  <c r="I1782" i="1" s="1"/>
  <c r="I1779" i="1"/>
  <c r="I1713" i="1"/>
  <c r="I1714" i="1" s="1"/>
  <c r="I1715" i="1" s="1"/>
  <c r="I1712" i="1"/>
  <c r="I1664" i="1"/>
  <c r="I1665" i="1" s="1"/>
  <c r="I1666" i="1" s="1"/>
  <c r="I1663" i="1"/>
  <c r="I1620" i="1"/>
  <c r="I1621" i="1" s="1"/>
  <c r="I1622" i="1" s="1"/>
  <c r="I1623" i="1" s="1"/>
  <c r="I1572" i="1"/>
  <c r="I1573" i="1"/>
  <c r="I1574" i="1"/>
  <c r="I1571" i="1"/>
  <c r="I1523" i="1"/>
  <c r="I1524" i="1" s="1"/>
  <c r="I1525" i="1" s="1"/>
  <c r="I1522" i="1"/>
  <c r="I1480" i="1"/>
  <c r="I1481" i="1"/>
  <c r="I1482" i="1" s="1"/>
  <c r="I1479" i="1"/>
  <c r="I1425" i="1"/>
  <c r="I1426" i="1"/>
  <c r="I1427" i="1" s="1"/>
  <c r="I1424" i="1"/>
  <c r="I1376" i="1"/>
  <c r="I1377" i="1" s="1"/>
  <c r="I1378" i="1" s="1"/>
  <c r="I1375" i="1"/>
  <c r="I1333" i="1"/>
  <c r="I1334" i="1" s="1"/>
  <c r="I1335" i="1" s="1"/>
  <c r="I1332" i="1"/>
  <c r="I1278" i="1"/>
  <c r="I1279" i="1" s="1"/>
  <c r="I1280" i="1" s="1"/>
  <c r="I1277" i="1"/>
  <c r="I1234" i="1"/>
  <c r="I1235" i="1" s="1"/>
  <c r="I1236" i="1" s="1"/>
  <c r="I1237" i="1" s="1"/>
  <c r="I1192" i="1"/>
  <c r="I1193" i="1" s="1"/>
  <c r="I1194" i="1" s="1"/>
  <c r="I1191" i="1"/>
  <c r="I1082" i="1"/>
  <c r="I1083" i="1" s="1"/>
  <c r="I1084" i="1" s="1"/>
  <c r="I1081" i="1"/>
  <c r="I1033" i="1"/>
  <c r="I1034" i="1" s="1"/>
  <c r="I1035" i="1" s="1"/>
  <c r="I1032" i="1"/>
  <c r="I990" i="1"/>
  <c r="I991" i="1" s="1"/>
  <c r="I992" i="1" s="1"/>
  <c r="I989" i="1"/>
  <c r="I947" i="1"/>
  <c r="I948" i="1" s="1"/>
  <c r="I949" i="1" s="1"/>
  <c r="I946" i="1"/>
  <c r="I904" i="1"/>
  <c r="I905" i="1" s="1"/>
  <c r="I906" i="1" s="1"/>
  <c r="I903" i="1"/>
  <c r="I812" i="1"/>
  <c r="I813" i="1" s="1"/>
  <c r="I814" i="1" s="1"/>
  <c r="I811" i="1"/>
  <c r="I763" i="1"/>
  <c r="I764" i="1" s="1"/>
  <c r="I765" i="1" s="1"/>
  <c r="I762" i="1"/>
  <c r="I720" i="1"/>
  <c r="I721" i="1" s="1"/>
  <c r="I722" i="1" s="1"/>
  <c r="I719" i="1"/>
  <c r="I676" i="1"/>
  <c r="I677" i="1" s="1"/>
  <c r="I678" i="1" s="1"/>
  <c r="I679" i="1" s="1"/>
  <c r="I628" i="1"/>
  <c r="I629" i="1" s="1"/>
  <c r="I630" i="1" s="1"/>
  <c r="I627" i="1"/>
  <c r="I536" i="1"/>
  <c r="I537" i="1" s="1"/>
  <c r="I538" i="1" s="1"/>
  <c r="I535" i="1"/>
  <c r="I480" i="1"/>
  <c r="I481" i="1" s="1"/>
  <c r="I482" i="1" s="1"/>
  <c r="I483" i="1" s="1"/>
  <c r="I431" i="1"/>
  <c r="I432" i="1" s="1"/>
  <c r="I433" i="1" s="1"/>
  <c r="I434" i="1" s="1"/>
  <c r="I383" i="1"/>
  <c r="I384" i="1" s="1"/>
  <c r="I385" i="1" s="1"/>
  <c r="I382" i="1"/>
  <c r="I333" i="1"/>
  <c r="I334" i="1" s="1"/>
  <c r="I335" i="1" s="1"/>
  <c r="I336" i="1" s="1"/>
  <c r="I279" i="1"/>
  <c r="I280" i="1" s="1"/>
  <c r="I281" i="1" s="1"/>
  <c r="I278" i="1"/>
  <c r="I230" i="1"/>
  <c r="I231" i="1" s="1"/>
  <c r="I232" i="1" s="1"/>
  <c r="I229" i="1"/>
  <c r="H190" i="2"/>
  <c r="BB190" i="2" s="1"/>
  <c r="H188" i="2"/>
  <c r="BB188" i="2" s="1"/>
  <c r="AL192" i="2"/>
  <c r="AL191" i="2"/>
  <c r="AL190" i="2"/>
  <c r="AL189" i="2"/>
  <c r="AL188" i="2"/>
  <c r="I186" i="1"/>
  <c r="I187" i="1" s="1"/>
  <c r="I188" i="1" s="1"/>
  <c r="I189" i="1" s="1"/>
  <c r="E1404" i="3"/>
  <c r="D1404" i="3"/>
  <c r="E1403" i="3"/>
  <c r="D1403" i="3"/>
  <c r="E1402" i="3"/>
  <c r="D1402" i="3"/>
  <c r="E1401" i="3"/>
  <c r="D1401" i="3"/>
  <c r="E1400" i="3"/>
  <c r="D1400" i="3"/>
  <c r="E1399" i="3"/>
  <c r="D1399" i="3"/>
  <c r="E1398" i="3"/>
  <c r="D1398" i="3"/>
  <c r="E1397" i="3"/>
  <c r="D1397" i="3"/>
  <c r="E1396" i="3"/>
  <c r="D1396" i="3"/>
  <c r="E1395" i="3"/>
  <c r="D1395" i="3"/>
  <c r="E1394" i="3"/>
  <c r="D1394" i="3"/>
  <c r="E1393" i="3"/>
  <c r="D1393" i="3"/>
  <c r="E1392" i="3"/>
  <c r="D1392" i="3"/>
  <c r="E1391" i="3"/>
  <c r="D1391" i="3"/>
  <c r="E1390" i="3"/>
  <c r="D1390" i="3"/>
  <c r="E1389" i="3"/>
  <c r="D1389" i="3"/>
  <c r="E1388" i="3"/>
  <c r="D1388" i="3"/>
  <c r="E1387" i="3"/>
  <c r="D1387" i="3"/>
  <c r="E1386" i="3"/>
  <c r="D1386" i="3"/>
  <c r="E1385" i="3"/>
  <c r="D1385" i="3"/>
  <c r="E1384" i="3"/>
  <c r="D1384" i="3"/>
  <c r="E1383" i="3"/>
  <c r="D1383" i="3"/>
  <c r="E1382" i="3"/>
  <c r="D1382" i="3"/>
  <c r="E1381" i="3"/>
  <c r="D1381" i="3"/>
  <c r="E1380" i="3"/>
  <c r="D1380" i="3"/>
  <c r="E1379" i="3"/>
  <c r="D1379" i="3"/>
  <c r="E1378" i="3"/>
  <c r="D1378" i="3"/>
  <c r="E1377" i="3"/>
  <c r="D1377" i="3"/>
  <c r="E1376" i="3"/>
  <c r="D1376" i="3"/>
  <c r="E1375" i="3"/>
  <c r="D1375" i="3"/>
  <c r="E1374" i="3"/>
  <c r="D1374" i="3"/>
  <c r="E1373" i="3"/>
  <c r="D1373" i="3"/>
  <c r="E1372" i="3"/>
  <c r="D1372" i="3"/>
  <c r="E1371" i="3"/>
  <c r="D1371" i="3"/>
  <c r="E1370" i="3"/>
  <c r="D1370" i="3"/>
  <c r="E1369" i="3"/>
  <c r="D1369" i="3"/>
  <c r="E1368" i="3"/>
  <c r="D1368" i="3"/>
  <c r="E1367" i="3"/>
  <c r="D1367" i="3"/>
  <c r="E1366" i="3"/>
  <c r="D1366" i="3"/>
  <c r="E1365" i="3"/>
  <c r="D1365" i="3"/>
  <c r="E1364" i="3"/>
  <c r="D1364" i="3"/>
  <c r="E1363" i="3"/>
  <c r="D1363" i="3"/>
  <c r="E1362" i="3"/>
  <c r="D1362" i="3"/>
  <c r="E1361" i="3"/>
  <c r="D1361" i="3"/>
  <c r="E1360" i="3"/>
  <c r="D1360" i="3"/>
  <c r="E1359" i="3"/>
  <c r="D1359" i="3"/>
  <c r="E1358" i="3"/>
  <c r="D1358" i="3"/>
  <c r="E1357" i="3"/>
  <c r="D1357" i="3"/>
  <c r="E1356" i="3"/>
  <c r="D1356" i="3"/>
  <c r="E1355" i="3"/>
  <c r="D1355" i="3"/>
  <c r="E1354" i="3"/>
  <c r="D1354" i="3"/>
  <c r="E1353" i="3"/>
  <c r="D1353" i="3"/>
  <c r="E1352" i="3"/>
  <c r="D1352" i="3"/>
  <c r="E1351" i="3"/>
  <c r="D1351" i="3"/>
  <c r="E1350" i="3"/>
  <c r="D1350" i="3"/>
  <c r="E1349" i="3"/>
  <c r="D1349" i="3"/>
  <c r="E1348" i="3"/>
  <c r="D1348" i="3"/>
  <c r="E1347" i="3"/>
  <c r="D1347" i="3"/>
  <c r="E1346" i="3"/>
  <c r="D1346" i="3"/>
  <c r="E1345" i="3"/>
  <c r="D1345" i="3"/>
  <c r="E1344" i="3"/>
  <c r="D1344" i="3"/>
  <c r="E1343" i="3"/>
  <c r="D1343" i="3"/>
  <c r="E1342" i="3"/>
  <c r="D1342" i="3"/>
  <c r="E1341" i="3"/>
  <c r="D1341" i="3"/>
  <c r="E1340" i="3"/>
  <c r="D1340" i="3"/>
  <c r="E1339" i="3"/>
  <c r="D1339" i="3"/>
  <c r="E1338" i="3"/>
  <c r="D1338" i="3"/>
  <c r="E1337" i="3"/>
  <c r="D1337" i="3"/>
  <c r="E1336" i="3"/>
  <c r="D1336" i="3"/>
  <c r="E1335" i="3"/>
  <c r="D1335" i="3"/>
  <c r="E1334" i="3"/>
  <c r="D1334" i="3"/>
  <c r="E1333" i="3"/>
  <c r="D1333" i="3"/>
  <c r="E1332" i="3"/>
  <c r="D1332" i="3"/>
  <c r="E1331" i="3"/>
  <c r="D1331" i="3"/>
  <c r="E1330" i="3"/>
  <c r="D1330" i="3"/>
  <c r="E1329" i="3"/>
  <c r="D1329" i="3"/>
  <c r="E1328" i="3"/>
  <c r="D1328" i="3"/>
  <c r="E1327" i="3"/>
  <c r="D1327" i="3"/>
  <c r="E1326" i="3"/>
  <c r="D1326" i="3"/>
  <c r="E1325" i="3"/>
  <c r="D1325" i="3"/>
  <c r="E1324" i="3"/>
  <c r="D1324" i="3"/>
  <c r="E1323" i="3"/>
  <c r="D1323" i="3"/>
  <c r="E1322" i="3"/>
  <c r="D1322" i="3"/>
  <c r="E1321" i="3"/>
  <c r="D1321" i="3"/>
  <c r="E1320" i="3"/>
  <c r="D1320" i="3"/>
  <c r="E1319" i="3"/>
  <c r="D1319" i="3"/>
  <c r="E1318" i="3"/>
  <c r="D1318" i="3"/>
  <c r="E1317" i="3"/>
  <c r="D1317" i="3"/>
  <c r="E1316" i="3"/>
  <c r="D1316" i="3"/>
  <c r="E1315" i="3"/>
  <c r="D1315" i="3"/>
  <c r="E1314" i="3"/>
  <c r="D1314" i="3"/>
  <c r="E1313" i="3"/>
  <c r="D1313" i="3"/>
  <c r="E1312" i="3"/>
  <c r="D1312" i="3"/>
  <c r="E1311" i="3"/>
  <c r="D1311" i="3"/>
  <c r="E1310" i="3"/>
  <c r="D1310" i="3"/>
  <c r="E1309" i="3"/>
  <c r="D1309" i="3"/>
  <c r="E1308" i="3"/>
  <c r="D1308" i="3"/>
  <c r="E1307" i="3"/>
  <c r="D1307" i="3"/>
  <c r="E1306" i="3"/>
  <c r="D1306" i="3"/>
  <c r="E1305" i="3"/>
  <c r="D1305" i="3"/>
  <c r="E1304" i="3"/>
  <c r="D1304" i="3"/>
  <c r="E1303" i="3"/>
  <c r="D1303" i="3"/>
  <c r="E1302" i="3"/>
  <c r="D1302" i="3"/>
  <c r="E1301" i="3"/>
  <c r="D1301" i="3"/>
  <c r="E1300" i="3"/>
  <c r="D1300" i="3"/>
  <c r="E1299" i="3"/>
  <c r="D1299" i="3"/>
  <c r="E1298" i="3"/>
  <c r="D1298" i="3"/>
  <c r="E1297" i="3"/>
  <c r="D1297" i="3"/>
  <c r="E1296" i="3"/>
  <c r="D1296" i="3"/>
  <c r="E1295" i="3"/>
  <c r="D1295" i="3"/>
  <c r="E1294" i="3"/>
  <c r="D1294" i="3"/>
  <c r="E1293" i="3"/>
  <c r="D1293" i="3"/>
  <c r="E1292" i="3"/>
  <c r="D1292" i="3"/>
  <c r="E1291" i="3"/>
  <c r="D1291" i="3"/>
  <c r="E1290" i="3"/>
  <c r="D1290" i="3"/>
  <c r="E1289" i="3"/>
  <c r="D1289" i="3"/>
  <c r="E1288" i="3"/>
  <c r="D1288" i="3"/>
  <c r="E1287" i="3"/>
  <c r="D1287" i="3"/>
  <c r="E1286" i="3"/>
  <c r="D1286" i="3"/>
  <c r="E1285" i="3"/>
  <c r="D1285" i="3"/>
  <c r="E1284" i="3"/>
  <c r="D1284" i="3"/>
  <c r="E1283" i="3"/>
  <c r="D1283" i="3"/>
  <c r="E1282" i="3"/>
  <c r="D1282" i="3"/>
  <c r="E1281" i="3"/>
  <c r="D1281" i="3"/>
  <c r="E1280" i="3"/>
  <c r="D1280" i="3"/>
  <c r="E1279" i="3"/>
  <c r="D1279" i="3"/>
  <c r="E1278" i="3"/>
  <c r="D1278" i="3"/>
  <c r="E1277" i="3"/>
  <c r="D1277" i="3"/>
  <c r="E1276" i="3"/>
  <c r="D1276" i="3"/>
  <c r="E1275" i="3"/>
  <c r="D1275" i="3"/>
  <c r="E1274" i="3"/>
  <c r="D1274" i="3"/>
  <c r="E1273" i="3"/>
  <c r="D1273" i="3"/>
  <c r="E1272" i="3"/>
  <c r="D1272" i="3"/>
  <c r="E1271" i="3"/>
  <c r="D1271" i="3"/>
  <c r="E1270" i="3"/>
  <c r="D1270" i="3"/>
  <c r="E1269" i="3"/>
  <c r="D1269" i="3"/>
  <c r="E1268" i="3"/>
  <c r="D1268" i="3"/>
  <c r="E1267" i="3"/>
  <c r="D1267" i="3"/>
  <c r="E1266" i="3"/>
  <c r="D1266" i="3"/>
  <c r="E1265" i="3"/>
  <c r="D1265" i="3"/>
  <c r="E1264" i="3"/>
  <c r="D1264" i="3"/>
  <c r="E1263" i="3"/>
  <c r="D1263" i="3"/>
  <c r="E1262" i="3"/>
  <c r="D1262" i="3"/>
  <c r="E1261" i="3"/>
  <c r="D1261" i="3"/>
  <c r="E1260" i="3"/>
  <c r="D1260" i="3"/>
  <c r="E1259" i="3"/>
  <c r="D1259" i="3"/>
  <c r="E1258" i="3"/>
  <c r="D1258" i="3"/>
  <c r="E1257" i="3"/>
  <c r="D1257" i="3"/>
  <c r="E1256" i="3"/>
  <c r="D1256" i="3"/>
  <c r="E1255" i="3"/>
  <c r="D1255" i="3"/>
  <c r="E1254" i="3"/>
  <c r="D1254" i="3"/>
  <c r="E1253" i="3"/>
  <c r="D1253" i="3"/>
  <c r="E1252" i="3"/>
  <c r="D1252" i="3"/>
  <c r="E1251" i="3"/>
  <c r="D1251" i="3"/>
  <c r="E1250" i="3"/>
  <c r="D1250" i="3"/>
  <c r="E1249" i="3"/>
  <c r="D1249" i="3"/>
  <c r="E1248" i="3"/>
  <c r="D1248" i="3"/>
  <c r="E1247" i="3"/>
  <c r="D1247" i="3"/>
  <c r="E1246" i="3"/>
  <c r="D1246" i="3"/>
  <c r="E1245" i="3"/>
  <c r="D1245" i="3"/>
  <c r="E1244" i="3"/>
  <c r="D1244" i="3"/>
  <c r="E1243" i="3"/>
  <c r="D1243" i="3"/>
  <c r="E1242" i="3"/>
  <c r="D1242" i="3"/>
  <c r="E1241" i="3"/>
  <c r="D1241" i="3"/>
  <c r="E1240" i="3"/>
  <c r="D1240" i="3"/>
  <c r="E1239" i="3"/>
  <c r="D1239" i="3"/>
  <c r="E1238" i="3"/>
  <c r="D1238" i="3"/>
  <c r="E1237" i="3"/>
  <c r="D1237" i="3"/>
  <c r="E1236" i="3"/>
  <c r="D1236" i="3"/>
  <c r="E1235" i="3"/>
  <c r="D1235" i="3"/>
  <c r="E1234" i="3"/>
  <c r="D1234" i="3"/>
  <c r="E1233" i="3"/>
  <c r="D1233" i="3"/>
  <c r="E1232" i="3"/>
  <c r="D1232" i="3"/>
  <c r="E1231" i="3"/>
  <c r="D1231" i="3"/>
  <c r="E1230" i="3"/>
  <c r="D1230" i="3"/>
  <c r="E1229" i="3"/>
  <c r="D1229" i="3"/>
  <c r="E1228" i="3"/>
  <c r="D1228" i="3"/>
  <c r="E1227" i="3"/>
  <c r="D1227" i="3"/>
  <c r="E1226" i="3"/>
  <c r="D1226" i="3"/>
  <c r="E1225" i="3"/>
  <c r="D1225" i="3"/>
  <c r="E1224" i="3"/>
  <c r="D1224" i="3"/>
  <c r="E1223" i="3"/>
  <c r="D1223" i="3"/>
  <c r="E1222" i="3"/>
  <c r="D1222" i="3"/>
  <c r="E1221" i="3"/>
  <c r="D1221" i="3"/>
  <c r="E1220" i="3"/>
  <c r="D1220" i="3"/>
  <c r="E1219" i="3"/>
  <c r="D1219" i="3"/>
  <c r="E1218" i="3"/>
  <c r="D1218" i="3"/>
  <c r="E1217" i="3"/>
  <c r="D1217" i="3"/>
  <c r="E1216" i="3"/>
  <c r="D1216" i="3"/>
  <c r="E1215" i="3"/>
  <c r="D1215" i="3"/>
  <c r="E1214" i="3"/>
  <c r="D1214" i="3"/>
  <c r="E1213" i="3"/>
  <c r="D1213" i="3"/>
  <c r="E1212" i="3"/>
  <c r="D1212" i="3"/>
  <c r="E1211" i="3"/>
  <c r="D1211" i="3"/>
  <c r="E1210" i="3"/>
  <c r="D1210" i="3"/>
  <c r="E1209" i="3"/>
  <c r="D1209" i="3"/>
  <c r="E1208" i="3"/>
  <c r="D1208" i="3"/>
  <c r="E1207" i="3"/>
  <c r="D1207" i="3"/>
  <c r="E1206" i="3"/>
  <c r="D1206" i="3"/>
  <c r="E1205" i="3"/>
  <c r="D1205" i="3"/>
  <c r="E1204" i="3"/>
  <c r="D1204" i="3"/>
  <c r="E1203" i="3"/>
  <c r="D1203" i="3"/>
  <c r="E1202" i="3"/>
  <c r="D1202" i="3"/>
  <c r="E1201" i="3"/>
  <c r="D1201" i="3"/>
  <c r="E1200" i="3"/>
  <c r="D1200" i="3"/>
  <c r="E1199" i="3"/>
  <c r="D1199" i="3"/>
  <c r="E1198" i="3"/>
  <c r="D1198" i="3"/>
  <c r="E1197" i="3"/>
  <c r="D1197" i="3"/>
  <c r="E1196" i="3"/>
  <c r="D1196" i="3"/>
  <c r="E1195" i="3"/>
  <c r="D1195" i="3"/>
  <c r="E1194" i="3"/>
  <c r="D1194" i="3"/>
  <c r="E1193" i="3"/>
  <c r="D1193" i="3"/>
  <c r="E1192" i="3"/>
  <c r="D1192" i="3"/>
  <c r="E1191" i="3"/>
  <c r="D1191" i="3"/>
  <c r="E1190" i="3"/>
  <c r="D1190" i="3"/>
  <c r="E1189" i="3"/>
  <c r="D1189" i="3"/>
  <c r="E1188" i="3"/>
  <c r="D1188" i="3"/>
  <c r="E1187" i="3"/>
  <c r="D1187" i="3"/>
  <c r="E1186" i="3"/>
  <c r="D1186" i="3"/>
  <c r="E1185" i="3"/>
  <c r="D1185" i="3"/>
  <c r="E1184" i="3"/>
  <c r="D1184" i="3"/>
  <c r="E1183" i="3"/>
  <c r="D1183" i="3"/>
  <c r="E1182" i="3"/>
  <c r="D1182" i="3"/>
  <c r="E1181" i="3"/>
  <c r="D1181" i="3"/>
  <c r="E1180" i="3"/>
  <c r="D1180" i="3"/>
  <c r="E1179" i="3"/>
  <c r="D1179" i="3"/>
  <c r="E1178" i="3"/>
  <c r="D1178" i="3"/>
  <c r="E1177" i="3"/>
  <c r="D1177" i="3"/>
  <c r="E1176" i="3"/>
  <c r="D1176" i="3"/>
  <c r="E1175" i="3"/>
  <c r="D1175" i="3"/>
  <c r="E1174" i="3"/>
  <c r="D1174" i="3"/>
  <c r="E1173" i="3"/>
  <c r="D1173" i="3"/>
  <c r="E1172" i="3"/>
  <c r="D1172" i="3"/>
  <c r="E1171" i="3"/>
  <c r="D1171" i="3"/>
  <c r="E1170" i="3"/>
  <c r="D1170" i="3"/>
  <c r="E1169" i="3"/>
  <c r="D1169" i="3"/>
  <c r="E1168" i="3"/>
  <c r="D1168" i="3"/>
  <c r="E1167" i="3"/>
  <c r="D1167" i="3"/>
  <c r="E1166" i="3"/>
  <c r="D1166" i="3"/>
  <c r="E1165" i="3"/>
  <c r="D1165" i="3"/>
  <c r="E1164" i="3"/>
  <c r="D1164" i="3"/>
  <c r="E1163" i="3"/>
  <c r="D1163" i="3"/>
  <c r="E1162" i="3"/>
  <c r="D1162" i="3"/>
  <c r="E1161" i="3"/>
  <c r="D1161" i="3"/>
  <c r="E1160" i="3"/>
  <c r="D1160" i="3"/>
  <c r="E1159" i="3"/>
  <c r="D1159" i="3"/>
  <c r="E1158" i="3"/>
  <c r="D1158" i="3"/>
  <c r="E1157" i="3"/>
  <c r="D1157" i="3"/>
  <c r="E1156" i="3"/>
  <c r="D1156" i="3"/>
  <c r="E1155" i="3"/>
  <c r="D1155" i="3"/>
  <c r="E1154" i="3"/>
  <c r="D1154" i="3"/>
  <c r="E1153" i="3"/>
  <c r="D1153" i="3"/>
  <c r="E1152" i="3"/>
  <c r="D1152" i="3"/>
  <c r="E1151" i="3"/>
  <c r="D1151" i="3"/>
  <c r="E1150" i="3"/>
  <c r="D1150" i="3"/>
  <c r="E1149" i="3"/>
  <c r="D1149" i="3"/>
  <c r="E1148" i="3"/>
  <c r="D1148" i="3"/>
  <c r="E1147" i="3"/>
  <c r="D1147" i="3"/>
  <c r="E1146" i="3"/>
  <c r="D1146" i="3"/>
  <c r="E1145" i="3"/>
  <c r="D1145" i="3"/>
  <c r="E1144" i="3"/>
  <c r="D1144" i="3"/>
  <c r="E1143" i="3"/>
  <c r="D1143" i="3"/>
  <c r="E1142" i="3"/>
  <c r="D1142" i="3"/>
  <c r="E1141" i="3"/>
  <c r="D1141" i="3"/>
  <c r="E1140" i="3"/>
  <c r="D1140" i="3"/>
  <c r="E1139" i="3"/>
  <c r="D1139" i="3"/>
  <c r="E1138" i="3"/>
  <c r="D1138" i="3"/>
  <c r="E1137" i="3"/>
  <c r="D1137" i="3"/>
  <c r="E1136" i="3"/>
  <c r="D1136" i="3"/>
  <c r="E1135" i="3"/>
  <c r="D1135" i="3"/>
  <c r="E1134" i="3"/>
  <c r="D1134" i="3"/>
  <c r="E1133" i="3"/>
  <c r="D1133" i="3"/>
  <c r="E1132" i="3"/>
  <c r="D1132" i="3"/>
  <c r="E1131" i="3"/>
  <c r="D1131" i="3"/>
  <c r="E1130" i="3"/>
  <c r="D1130" i="3"/>
  <c r="E1129" i="3"/>
  <c r="D1129" i="3"/>
  <c r="E1128" i="3"/>
  <c r="D1128" i="3"/>
  <c r="E1127" i="3"/>
  <c r="D1127" i="3"/>
  <c r="E1126" i="3"/>
  <c r="D1126" i="3"/>
  <c r="E1125" i="3"/>
  <c r="D1125" i="3"/>
  <c r="E1124" i="3"/>
  <c r="D1124" i="3"/>
  <c r="E1123" i="3"/>
  <c r="D1123" i="3"/>
  <c r="E1122" i="3"/>
  <c r="D1122" i="3"/>
  <c r="E1121" i="3"/>
  <c r="D1121" i="3"/>
  <c r="E1120" i="3"/>
  <c r="D1120" i="3"/>
  <c r="E1119" i="3"/>
  <c r="D1119" i="3"/>
  <c r="E1118" i="3"/>
  <c r="D1118" i="3"/>
  <c r="E1117" i="3"/>
  <c r="D1117" i="3"/>
  <c r="E1116" i="3"/>
  <c r="D1116" i="3"/>
  <c r="E1115" i="3"/>
  <c r="D1115" i="3"/>
  <c r="E1114" i="3"/>
  <c r="D1114" i="3"/>
  <c r="E1113" i="3"/>
  <c r="D1113" i="3"/>
  <c r="E1112" i="3"/>
  <c r="D1112" i="3"/>
  <c r="E1111" i="3"/>
  <c r="D1111" i="3"/>
  <c r="E1110" i="3"/>
  <c r="D1110" i="3"/>
  <c r="E1109" i="3"/>
  <c r="D1109" i="3"/>
  <c r="E1108" i="3"/>
  <c r="D1108" i="3"/>
  <c r="E1107" i="3"/>
  <c r="D1107" i="3"/>
  <c r="E1106" i="3"/>
  <c r="D1106" i="3"/>
  <c r="E1105" i="3"/>
  <c r="D1105" i="3"/>
  <c r="E1104" i="3"/>
  <c r="D1104" i="3"/>
  <c r="E1103" i="3"/>
  <c r="D1103" i="3"/>
  <c r="E1102" i="3"/>
  <c r="D1102" i="3"/>
  <c r="E1101" i="3"/>
  <c r="D1101" i="3"/>
  <c r="E1100" i="3"/>
  <c r="D1100" i="3"/>
  <c r="E1099" i="3"/>
  <c r="D1099" i="3"/>
  <c r="E1098" i="3"/>
  <c r="D1098" i="3"/>
  <c r="E1097" i="3"/>
  <c r="D1097" i="3"/>
  <c r="E1096" i="3"/>
  <c r="D1096" i="3"/>
  <c r="E1095" i="3"/>
  <c r="D1095" i="3"/>
  <c r="E1094" i="3"/>
  <c r="D1094" i="3"/>
  <c r="E1093" i="3"/>
  <c r="D1093" i="3"/>
  <c r="E1092" i="3"/>
  <c r="D1092" i="3"/>
  <c r="E1091" i="3"/>
  <c r="D1091" i="3"/>
  <c r="E1090" i="3"/>
  <c r="D1090" i="3"/>
  <c r="E1089" i="3"/>
  <c r="D1089" i="3"/>
  <c r="E1088" i="3"/>
  <c r="D1088" i="3"/>
  <c r="E1087" i="3"/>
  <c r="D1087" i="3"/>
  <c r="E1086" i="3"/>
  <c r="D1086" i="3"/>
  <c r="E1085" i="3"/>
  <c r="D1085" i="3"/>
  <c r="E1084" i="3"/>
  <c r="D1084" i="3"/>
  <c r="E1083" i="3"/>
  <c r="D1083" i="3"/>
  <c r="E1082" i="3"/>
  <c r="D1082" i="3"/>
  <c r="E1081" i="3"/>
  <c r="D1081" i="3"/>
  <c r="E1080" i="3"/>
  <c r="D1080" i="3"/>
  <c r="E1079" i="3"/>
  <c r="D1079" i="3"/>
  <c r="E1078" i="3"/>
  <c r="D1078" i="3"/>
  <c r="E1077" i="3"/>
  <c r="D1077" i="3"/>
  <c r="E1076" i="3"/>
  <c r="D1076" i="3"/>
  <c r="E1075" i="3"/>
  <c r="D1075" i="3"/>
  <c r="E1074" i="3"/>
  <c r="D1074" i="3"/>
  <c r="E1073" i="3"/>
  <c r="D1073" i="3"/>
  <c r="E1072" i="3"/>
  <c r="D1072" i="3"/>
  <c r="E1071" i="3"/>
  <c r="D1071" i="3"/>
  <c r="E1070" i="3"/>
  <c r="D1070" i="3"/>
  <c r="E1069" i="3"/>
  <c r="D1069" i="3"/>
  <c r="E1068" i="3"/>
  <c r="D1068" i="3"/>
  <c r="E1067" i="3"/>
  <c r="D1067" i="3"/>
  <c r="E1066" i="3"/>
  <c r="D1066" i="3"/>
  <c r="E1065" i="3"/>
  <c r="D1065" i="3"/>
  <c r="E1064" i="3"/>
  <c r="D1064" i="3"/>
  <c r="E1063" i="3"/>
  <c r="D1063" i="3"/>
  <c r="E1062" i="3"/>
  <c r="D1062" i="3"/>
  <c r="E1061" i="3"/>
  <c r="D1061" i="3"/>
  <c r="E1060" i="3"/>
  <c r="D1060" i="3"/>
  <c r="E1059" i="3"/>
  <c r="D1059" i="3"/>
  <c r="E1058" i="3"/>
  <c r="D1058" i="3"/>
  <c r="E1057" i="3"/>
  <c r="D1057" i="3"/>
  <c r="E1056" i="3"/>
  <c r="D1056" i="3"/>
  <c r="E1055" i="3"/>
  <c r="D1055" i="3"/>
  <c r="E1054" i="3"/>
  <c r="D1054" i="3"/>
  <c r="E1053" i="3"/>
  <c r="D1053" i="3"/>
  <c r="E1052" i="3"/>
  <c r="D1052" i="3"/>
  <c r="E1051" i="3"/>
  <c r="D1051" i="3"/>
  <c r="E1050" i="3"/>
  <c r="D1050" i="3"/>
  <c r="E1049" i="3"/>
  <c r="D1049" i="3"/>
  <c r="E1048" i="3"/>
  <c r="D1048" i="3"/>
  <c r="E1047" i="3"/>
  <c r="D1047" i="3"/>
  <c r="E1046" i="3"/>
  <c r="D1046" i="3"/>
  <c r="E1045" i="3"/>
  <c r="D1045" i="3"/>
  <c r="E1044" i="3"/>
  <c r="D1044" i="3"/>
  <c r="E1043" i="3"/>
  <c r="D1043" i="3"/>
  <c r="E1042" i="3"/>
  <c r="D1042" i="3"/>
  <c r="E1041" i="3"/>
  <c r="D1041" i="3"/>
  <c r="E1040" i="3"/>
  <c r="D1040" i="3"/>
  <c r="E1039" i="3"/>
  <c r="D1039" i="3"/>
  <c r="E1038" i="3"/>
  <c r="D1038" i="3"/>
  <c r="E1037" i="3"/>
  <c r="D1037" i="3"/>
  <c r="E1036" i="3"/>
  <c r="D1036" i="3"/>
  <c r="E1035" i="3"/>
  <c r="D1035" i="3"/>
  <c r="E1034" i="3"/>
  <c r="D1034" i="3"/>
  <c r="E1033" i="3"/>
  <c r="D1033" i="3"/>
  <c r="E1032" i="3"/>
  <c r="D1032" i="3"/>
  <c r="E1031" i="3"/>
  <c r="D1031" i="3"/>
  <c r="E1030" i="3"/>
  <c r="D1030" i="3"/>
  <c r="E1029" i="3"/>
  <c r="D1029" i="3"/>
  <c r="E1028" i="3"/>
  <c r="D1028" i="3"/>
  <c r="E1027" i="3"/>
  <c r="D1027" i="3"/>
  <c r="E1026" i="3"/>
  <c r="D1026" i="3"/>
  <c r="E1025" i="3"/>
  <c r="D1025" i="3"/>
  <c r="E1024" i="3"/>
  <c r="D1024" i="3"/>
  <c r="E1023" i="3"/>
  <c r="D1023" i="3"/>
  <c r="E1022" i="3"/>
  <c r="D1022" i="3"/>
  <c r="E1021" i="3"/>
  <c r="D1021" i="3"/>
  <c r="E1020" i="3"/>
  <c r="D1020" i="3"/>
  <c r="E1019" i="3"/>
  <c r="D1019" i="3"/>
  <c r="E1018" i="3"/>
  <c r="D1018" i="3"/>
  <c r="E1017" i="3"/>
  <c r="D1017" i="3"/>
  <c r="E1016" i="3"/>
  <c r="D1016" i="3"/>
  <c r="E1015" i="3"/>
  <c r="D1015" i="3"/>
  <c r="E1014" i="3"/>
  <c r="D1014" i="3"/>
  <c r="E1013" i="3"/>
  <c r="D1013" i="3"/>
  <c r="E1012" i="3"/>
  <c r="D1012" i="3"/>
  <c r="E1011" i="3"/>
  <c r="D1011" i="3"/>
  <c r="E1010" i="3"/>
  <c r="D1010" i="3"/>
  <c r="E1009" i="3"/>
  <c r="D1009" i="3"/>
  <c r="E1008" i="3"/>
  <c r="D1008" i="3"/>
  <c r="E1007" i="3"/>
  <c r="D1007" i="3"/>
  <c r="E1006" i="3"/>
  <c r="D1006" i="3"/>
  <c r="E1005" i="3"/>
  <c r="D1005" i="3"/>
  <c r="E1004" i="3"/>
  <c r="D1004" i="3"/>
  <c r="E1003" i="3"/>
  <c r="D1003" i="3"/>
  <c r="E1002" i="3"/>
  <c r="D1002" i="3"/>
  <c r="E1001" i="3"/>
  <c r="D1001" i="3"/>
  <c r="E1000" i="3"/>
  <c r="D1000" i="3"/>
  <c r="E999" i="3"/>
  <c r="D999" i="3"/>
  <c r="E998" i="3"/>
  <c r="D998" i="3"/>
  <c r="E997" i="3"/>
  <c r="D997" i="3"/>
  <c r="E996" i="3"/>
  <c r="D996" i="3"/>
  <c r="E995" i="3"/>
  <c r="D995" i="3"/>
  <c r="E994" i="3"/>
  <c r="D994" i="3"/>
  <c r="E993" i="3"/>
  <c r="D993" i="3"/>
  <c r="E992" i="3"/>
  <c r="D992" i="3"/>
  <c r="E991" i="3"/>
  <c r="D991" i="3"/>
  <c r="E990" i="3"/>
  <c r="D990" i="3"/>
  <c r="E989" i="3"/>
  <c r="D989" i="3"/>
  <c r="E988" i="3"/>
  <c r="D988" i="3"/>
  <c r="E987" i="3"/>
  <c r="D987" i="3"/>
  <c r="E986" i="3"/>
  <c r="D986" i="3"/>
  <c r="E985" i="3"/>
  <c r="D985" i="3"/>
  <c r="E984" i="3"/>
  <c r="D984" i="3"/>
  <c r="E983" i="3"/>
  <c r="D983" i="3"/>
  <c r="E982" i="3"/>
  <c r="D982" i="3"/>
  <c r="E981" i="3"/>
  <c r="D981" i="3"/>
  <c r="E980" i="3"/>
  <c r="D980" i="3"/>
  <c r="E979" i="3"/>
  <c r="D979" i="3"/>
  <c r="E978" i="3"/>
  <c r="D978" i="3"/>
  <c r="E977" i="3"/>
  <c r="D977" i="3"/>
  <c r="E976" i="3"/>
  <c r="D976" i="3"/>
  <c r="E975" i="3"/>
  <c r="D975" i="3"/>
  <c r="E974" i="3"/>
  <c r="D974" i="3"/>
  <c r="E973" i="3"/>
  <c r="D973" i="3"/>
  <c r="E972" i="3"/>
  <c r="D972" i="3"/>
  <c r="E971" i="3"/>
  <c r="D971" i="3"/>
  <c r="E970" i="3"/>
  <c r="D970" i="3"/>
  <c r="E969" i="3"/>
  <c r="D969" i="3"/>
  <c r="E968" i="3"/>
  <c r="D968" i="3"/>
  <c r="E967" i="3"/>
  <c r="D967" i="3"/>
  <c r="E966" i="3"/>
  <c r="D966" i="3"/>
  <c r="E965" i="3"/>
  <c r="D965" i="3"/>
  <c r="E964" i="3"/>
  <c r="D964" i="3"/>
  <c r="E963" i="3"/>
  <c r="D963" i="3"/>
  <c r="E962" i="3"/>
  <c r="D962" i="3"/>
  <c r="E961" i="3"/>
  <c r="D961" i="3"/>
  <c r="E960" i="3"/>
  <c r="D960" i="3"/>
  <c r="E959" i="3"/>
  <c r="D959" i="3"/>
  <c r="E958" i="3"/>
  <c r="D958" i="3"/>
  <c r="E957" i="3"/>
  <c r="D957" i="3"/>
  <c r="E956" i="3"/>
  <c r="D956" i="3"/>
  <c r="E955" i="3"/>
  <c r="D955" i="3"/>
  <c r="E954" i="3"/>
  <c r="D954" i="3"/>
  <c r="E953" i="3"/>
  <c r="D953" i="3"/>
  <c r="E952" i="3"/>
  <c r="D952" i="3"/>
  <c r="E951" i="3"/>
  <c r="D951" i="3"/>
  <c r="E950" i="3"/>
  <c r="D950" i="3"/>
  <c r="E949" i="3"/>
  <c r="D949" i="3"/>
  <c r="E948" i="3"/>
  <c r="D948" i="3"/>
  <c r="E947" i="3"/>
  <c r="D947" i="3"/>
  <c r="E946" i="3"/>
  <c r="D946" i="3"/>
  <c r="E945" i="3"/>
  <c r="D945" i="3"/>
  <c r="E944" i="3"/>
  <c r="D944" i="3"/>
  <c r="E943" i="3"/>
  <c r="D943" i="3"/>
  <c r="E942" i="3"/>
  <c r="D942" i="3"/>
  <c r="E941" i="3"/>
  <c r="D941" i="3"/>
  <c r="E940" i="3"/>
  <c r="D940" i="3"/>
  <c r="E939" i="3"/>
  <c r="D939" i="3"/>
  <c r="E938" i="3"/>
  <c r="D938" i="3"/>
  <c r="E937" i="3"/>
  <c r="D937" i="3"/>
  <c r="E936" i="3"/>
  <c r="D936" i="3"/>
  <c r="E935" i="3"/>
  <c r="D935" i="3"/>
  <c r="E934" i="3"/>
  <c r="D934" i="3"/>
  <c r="E933" i="3"/>
  <c r="D933" i="3"/>
  <c r="E932" i="3"/>
  <c r="D932" i="3"/>
  <c r="E931" i="3"/>
  <c r="D931" i="3"/>
  <c r="E930" i="3"/>
  <c r="D930" i="3"/>
  <c r="E929" i="3"/>
  <c r="D929" i="3"/>
  <c r="E928" i="3"/>
  <c r="D928" i="3"/>
  <c r="E927" i="3"/>
  <c r="D927" i="3"/>
  <c r="E926" i="3"/>
  <c r="D926" i="3"/>
  <c r="E925" i="3"/>
  <c r="D925" i="3"/>
  <c r="E924" i="3"/>
  <c r="D924" i="3"/>
  <c r="E923" i="3"/>
  <c r="D923" i="3"/>
  <c r="E922" i="3"/>
  <c r="D922" i="3"/>
  <c r="E921" i="3"/>
  <c r="D921" i="3"/>
  <c r="E920" i="3"/>
  <c r="D920" i="3"/>
  <c r="E919" i="3"/>
  <c r="D919" i="3"/>
  <c r="E918" i="3"/>
  <c r="D918" i="3"/>
  <c r="E917" i="3"/>
  <c r="D917" i="3"/>
  <c r="E916" i="3"/>
  <c r="D916" i="3"/>
  <c r="E915" i="3"/>
  <c r="D915" i="3"/>
  <c r="E914" i="3"/>
  <c r="D914" i="3"/>
  <c r="E913" i="3"/>
  <c r="D913" i="3"/>
  <c r="E912" i="3"/>
  <c r="D912" i="3"/>
  <c r="E911" i="3"/>
  <c r="D911" i="3"/>
  <c r="E910" i="3"/>
  <c r="D910" i="3"/>
  <c r="E909" i="3"/>
  <c r="D909" i="3"/>
  <c r="E908" i="3"/>
  <c r="D908" i="3"/>
  <c r="E907" i="3"/>
  <c r="D907" i="3"/>
  <c r="E906" i="3"/>
  <c r="D906" i="3"/>
  <c r="E905" i="3"/>
  <c r="D905" i="3"/>
  <c r="E904" i="3"/>
  <c r="D904" i="3"/>
  <c r="E903" i="3"/>
  <c r="D903" i="3"/>
  <c r="E902" i="3"/>
  <c r="D902" i="3"/>
  <c r="E901" i="3"/>
  <c r="D901" i="3"/>
  <c r="E900" i="3"/>
  <c r="D900" i="3"/>
  <c r="E899" i="3"/>
  <c r="D899" i="3"/>
  <c r="E898" i="3"/>
  <c r="D898" i="3"/>
  <c r="E897" i="3"/>
  <c r="D897" i="3"/>
  <c r="E896" i="3"/>
  <c r="D896" i="3"/>
  <c r="E895" i="3"/>
  <c r="D895" i="3"/>
  <c r="E894" i="3"/>
  <c r="D894" i="3"/>
  <c r="E893" i="3"/>
  <c r="D893" i="3"/>
  <c r="E892" i="3"/>
  <c r="D892" i="3"/>
  <c r="E891" i="3"/>
  <c r="D891" i="3"/>
  <c r="E890" i="3"/>
  <c r="D890" i="3"/>
  <c r="E889" i="3"/>
  <c r="D889" i="3"/>
  <c r="E888" i="3"/>
  <c r="D888" i="3"/>
  <c r="E887" i="3"/>
  <c r="D887" i="3"/>
  <c r="E886" i="3"/>
  <c r="D886" i="3"/>
  <c r="E885" i="3"/>
  <c r="D885" i="3"/>
  <c r="E884" i="3"/>
  <c r="D884" i="3"/>
  <c r="E883" i="3"/>
  <c r="D883" i="3"/>
  <c r="E882" i="3"/>
  <c r="D882" i="3"/>
  <c r="E881" i="3"/>
  <c r="D881" i="3"/>
  <c r="E880" i="3"/>
  <c r="D880" i="3"/>
  <c r="E879" i="3"/>
  <c r="D879" i="3"/>
  <c r="E878" i="3"/>
  <c r="D878" i="3"/>
  <c r="E877" i="3"/>
  <c r="D877" i="3"/>
  <c r="E876" i="3"/>
  <c r="D876" i="3"/>
  <c r="E875" i="3"/>
  <c r="D875" i="3"/>
  <c r="E874" i="3"/>
  <c r="D874" i="3"/>
  <c r="E873" i="3"/>
  <c r="D873" i="3"/>
  <c r="E872" i="3"/>
  <c r="D872" i="3"/>
  <c r="E871" i="3"/>
  <c r="D871" i="3"/>
  <c r="E870" i="3"/>
  <c r="D870" i="3"/>
  <c r="E869" i="3"/>
  <c r="D869" i="3"/>
  <c r="E868" i="3"/>
  <c r="D868" i="3"/>
  <c r="E867" i="3"/>
  <c r="D867" i="3"/>
  <c r="E866" i="3"/>
  <c r="D866" i="3"/>
  <c r="E865" i="3"/>
  <c r="D865" i="3"/>
  <c r="E864" i="3"/>
  <c r="D864" i="3"/>
  <c r="E863" i="3"/>
  <c r="D863" i="3"/>
  <c r="E862" i="3"/>
  <c r="D862" i="3"/>
  <c r="E861" i="3"/>
  <c r="D861" i="3"/>
  <c r="E860" i="3"/>
  <c r="D860" i="3"/>
  <c r="E859" i="3"/>
  <c r="D859" i="3"/>
  <c r="E858" i="3"/>
  <c r="D858" i="3"/>
  <c r="E857" i="3"/>
  <c r="D857" i="3"/>
  <c r="E856" i="3"/>
  <c r="D856" i="3"/>
  <c r="E855" i="3"/>
  <c r="D855" i="3"/>
  <c r="E854" i="3"/>
  <c r="D854" i="3"/>
  <c r="E853" i="3"/>
  <c r="D853" i="3"/>
  <c r="E852" i="3"/>
  <c r="D852" i="3"/>
  <c r="E851" i="3"/>
  <c r="D851" i="3"/>
  <c r="E850" i="3"/>
  <c r="D850" i="3"/>
  <c r="E849" i="3"/>
  <c r="D849" i="3"/>
  <c r="E848" i="3"/>
  <c r="D848" i="3"/>
  <c r="E847" i="3"/>
  <c r="D847" i="3"/>
  <c r="E846" i="3"/>
  <c r="D846" i="3"/>
  <c r="E845" i="3"/>
  <c r="D845" i="3"/>
  <c r="E844" i="3"/>
  <c r="D844" i="3"/>
  <c r="E843" i="3"/>
  <c r="D843" i="3"/>
  <c r="E842" i="3"/>
  <c r="D842" i="3"/>
  <c r="E841" i="3"/>
  <c r="D841" i="3"/>
  <c r="E840" i="3"/>
  <c r="D840" i="3"/>
  <c r="E839" i="3"/>
  <c r="D839" i="3"/>
  <c r="E838" i="3"/>
  <c r="D838" i="3"/>
  <c r="E837" i="3"/>
  <c r="D837" i="3"/>
  <c r="E836" i="3"/>
  <c r="D836" i="3"/>
  <c r="E835" i="3"/>
  <c r="D835" i="3"/>
  <c r="E834" i="3"/>
  <c r="D834" i="3"/>
  <c r="E833" i="3"/>
  <c r="D833" i="3"/>
  <c r="E832" i="3"/>
  <c r="D832" i="3"/>
  <c r="E831" i="3"/>
  <c r="D831" i="3"/>
  <c r="E830" i="3"/>
  <c r="D830" i="3"/>
  <c r="E829" i="3"/>
  <c r="D829" i="3"/>
  <c r="E828" i="3"/>
  <c r="D828" i="3"/>
  <c r="E827" i="3"/>
  <c r="D827" i="3"/>
  <c r="E826" i="3"/>
  <c r="D826" i="3"/>
  <c r="E825" i="3"/>
  <c r="D825" i="3"/>
  <c r="E824" i="3"/>
  <c r="D824" i="3"/>
  <c r="E823" i="3"/>
  <c r="D823" i="3"/>
  <c r="E822" i="3"/>
  <c r="D822" i="3"/>
  <c r="E821" i="3"/>
  <c r="D821" i="3"/>
  <c r="E820" i="3"/>
  <c r="D820" i="3"/>
  <c r="E819" i="3"/>
  <c r="D819" i="3"/>
  <c r="E818" i="3"/>
  <c r="D818" i="3"/>
  <c r="E817" i="3"/>
  <c r="D817" i="3"/>
  <c r="E816" i="3"/>
  <c r="D816" i="3"/>
  <c r="E815" i="3"/>
  <c r="D815" i="3"/>
  <c r="E814" i="3"/>
  <c r="D814" i="3"/>
  <c r="E813" i="3"/>
  <c r="D813" i="3"/>
  <c r="E812" i="3"/>
  <c r="D812" i="3"/>
  <c r="E811" i="3"/>
  <c r="D811" i="3"/>
  <c r="E810" i="3"/>
  <c r="D810" i="3"/>
  <c r="E809" i="3"/>
  <c r="D809" i="3"/>
  <c r="E808" i="3"/>
  <c r="D808" i="3"/>
  <c r="E807" i="3"/>
  <c r="D807" i="3"/>
  <c r="E806" i="3"/>
  <c r="D806" i="3"/>
  <c r="E805" i="3"/>
  <c r="D805" i="3"/>
  <c r="E804" i="3"/>
  <c r="D804" i="3"/>
  <c r="E803" i="3"/>
  <c r="D803" i="3"/>
  <c r="E802" i="3"/>
  <c r="D802" i="3"/>
  <c r="E801" i="3"/>
  <c r="D801" i="3"/>
  <c r="E800" i="3"/>
  <c r="D800" i="3"/>
  <c r="E799" i="3"/>
  <c r="D799" i="3"/>
  <c r="E798" i="3"/>
  <c r="D798" i="3"/>
  <c r="E797" i="3"/>
  <c r="D797" i="3"/>
  <c r="E796" i="3"/>
  <c r="D796" i="3"/>
  <c r="E795" i="3"/>
  <c r="D795" i="3"/>
  <c r="E794" i="3"/>
  <c r="D794" i="3"/>
  <c r="E793" i="3"/>
  <c r="D793" i="3"/>
  <c r="E792" i="3"/>
  <c r="D792" i="3"/>
  <c r="E791" i="3"/>
  <c r="D791" i="3"/>
  <c r="E790" i="3"/>
  <c r="D790" i="3"/>
  <c r="E789" i="3"/>
  <c r="D789" i="3"/>
  <c r="E788" i="3"/>
  <c r="D788" i="3"/>
  <c r="E787" i="3"/>
  <c r="D787" i="3"/>
  <c r="E786" i="3"/>
  <c r="D786" i="3"/>
  <c r="E785" i="3"/>
  <c r="D785" i="3"/>
  <c r="E784" i="3"/>
  <c r="D784" i="3"/>
  <c r="E783" i="3"/>
  <c r="D783" i="3"/>
  <c r="E782" i="3"/>
  <c r="D782" i="3"/>
  <c r="E781" i="3"/>
  <c r="D781" i="3"/>
  <c r="E780" i="3"/>
  <c r="D780" i="3"/>
  <c r="E779" i="3"/>
  <c r="D779" i="3"/>
  <c r="E778" i="3"/>
  <c r="D778" i="3"/>
  <c r="E777" i="3"/>
  <c r="D777" i="3"/>
  <c r="E776" i="3"/>
  <c r="D776" i="3"/>
  <c r="E775" i="3"/>
  <c r="D775" i="3"/>
  <c r="E774" i="3"/>
  <c r="D774" i="3"/>
  <c r="E773" i="3"/>
  <c r="D773" i="3"/>
  <c r="E772" i="3"/>
  <c r="D772" i="3"/>
  <c r="E771" i="3"/>
  <c r="D771" i="3"/>
  <c r="E770" i="3"/>
  <c r="D770" i="3"/>
  <c r="E769" i="3"/>
  <c r="D769" i="3"/>
  <c r="E768" i="3"/>
  <c r="D768" i="3"/>
  <c r="E767" i="3"/>
  <c r="D767" i="3"/>
  <c r="E766" i="3"/>
  <c r="D766" i="3"/>
  <c r="E765" i="3"/>
  <c r="D765" i="3"/>
  <c r="E764" i="3"/>
  <c r="D764" i="3"/>
  <c r="E763" i="3"/>
  <c r="D763" i="3"/>
  <c r="E762" i="3"/>
  <c r="D762" i="3"/>
  <c r="E761" i="3"/>
  <c r="D761" i="3"/>
  <c r="E760" i="3"/>
  <c r="D760" i="3"/>
  <c r="E759" i="3"/>
  <c r="D759" i="3"/>
  <c r="E758" i="3"/>
  <c r="D758" i="3"/>
  <c r="E757" i="3"/>
  <c r="D757" i="3"/>
  <c r="E756" i="3"/>
  <c r="D756" i="3"/>
  <c r="E755" i="3"/>
  <c r="D755" i="3"/>
  <c r="E754" i="3"/>
  <c r="D754" i="3"/>
  <c r="E753" i="3"/>
  <c r="D753" i="3"/>
  <c r="E752" i="3"/>
  <c r="D752" i="3"/>
  <c r="E751" i="3"/>
  <c r="D751" i="3"/>
  <c r="E750" i="3"/>
  <c r="D750" i="3"/>
  <c r="E749" i="3"/>
  <c r="D749" i="3"/>
  <c r="E748" i="3"/>
  <c r="D748" i="3"/>
  <c r="E747" i="3"/>
  <c r="D747" i="3"/>
  <c r="E746" i="3"/>
  <c r="D746" i="3"/>
  <c r="E745" i="3"/>
  <c r="D745" i="3"/>
  <c r="E744" i="3"/>
  <c r="D744" i="3"/>
  <c r="E743" i="3"/>
  <c r="D743" i="3"/>
  <c r="E742" i="3"/>
  <c r="D742" i="3"/>
  <c r="E741" i="3"/>
  <c r="D741" i="3"/>
  <c r="E740" i="3"/>
  <c r="D740" i="3"/>
  <c r="E739" i="3"/>
  <c r="D739" i="3"/>
  <c r="E738" i="3"/>
  <c r="D738" i="3"/>
  <c r="E737" i="3"/>
  <c r="D737" i="3"/>
  <c r="E736" i="3"/>
  <c r="D736" i="3"/>
  <c r="E735" i="3"/>
  <c r="D735" i="3"/>
  <c r="E734" i="3"/>
  <c r="D734" i="3"/>
  <c r="E733" i="3"/>
  <c r="D733" i="3"/>
  <c r="E732" i="3"/>
  <c r="D732" i="3"/>
  <c r="E731" i="3"/>
  <c r="D731" i="3"/>
  <c r="E730" i="3"/>
  <c r="D730" i="3"/>
  <c r="E729" i="3"/>
  <c r="D729" i="3"/>
  <c r="E728" i="3"/>
  <c r="D728" i="3"/>
  <c r="E727" i="3"/>
  <c r="D727" i="3"/>
  <c r="E726" i="3"/>
  <c r="D726" i="3"/>
  <c r="E725" i="3"/>
  <c r="D725" i="3"/>
  <c r="E724" i="3"/>
  <c r="D724" i="3"/>
  <c r="E723" i="3"/>
  <c r="D723" i="3"/>
  <c r="E722" i="3"/>
  <c r="D722" i="3"/>
  <c r="E721" i="3"/>
  <c r="D721" i="3"/>
  <c r="E720" i="3"/>
  <c r="D720" i="3"/>
  <c r="E719" i="3"/>
  <c r="D719" i="3"/>
  <c r="E718" i="3"/>
  <c r="D718" i="3"/>
  <c r="E717" i="3"/>
  <c r="D717" i="3"/>
  <c r="E716" i="3"/>
  <c r="D716" i="3"/>
  <c r="E715" i="3"/>
  <c r="D715" i="3"/>
  <c r="E714" i="3"/>
  <c r="D714" i="3"/>
  <c r="E713" i="3"/>
  <c r="D713" i="3"/>
  <c r="E712" i="3"/>
  <c r="D712" i="3"/>
  <c r="E711" i="3"/>
  <c r="D711" i="3"/>
  <c r="E710" i="3"/>
  <c r="D710" i="3"/>
  <c r="E709" i="3"/>
  <c r="E708" i="3"/>
  <c r="E707" i="3"/>
  <c r="E706" i="3"/>
  <c r="E705" i="3"/>
  <c r="E704" i="3"/>
  <c r="D704" i="3"/>
  <c r="E703" i="3"/>
  <c r="D703" i="3"/>
  <c r="E702" i="3"/>
  <c r="D702" i="3"/>
  <c r="E701" i="3"/>
  <c r="D701" i="3"/>
  <c r="E700" i="3"/>
  <c r="D700" i="3"/>
  <c r="E699" i="3"/>
  <c r="D699" i="3"/>
  <c r="E698" i="3"/>
  <c r="D698" i="3"/>
  <c r="E697" i="3"/>
  <c r="D697" i="3"/>
  <c r="E696" i="3"/>
  <c r="D696" i="3"/>
  <c r="E695" i="3"/>
  <c r="D695" i="3"/>
  <c r="E694" i="3"/>
  <c r="D694" i="3"/>
  <c r="E693" i="3"/>
  <c r="D693" i="3"/>
  <c r="E692" i="3"/>
  <c r="D692" i="3"/>
  <c r="E691" i="3"/>
  <c r="D691" i="3"/>
  <c r="E690" i="3"/>
  <c r="D690" i="3"/>
  <c r="E689" i="3"/>
  <c r="D689" i="3"/>
  <c r="E688" i="3"/>
  <c r="D688" i="3"/>
  <c r="E687" i="3"/>
  <c r="D687" i="3"/>
  <c r="E686" i="3"/>
  <c r="D686" i="3"/>
  <c r="E685" i="3"/>
  <c r="D685" i="3"/>
  <c r="E684" i="3"/>
  <c r="D684" i="3"/>
  <c r="E683" i="3"/>
  <c r="D683" i="3"/>
  <c r="E682" i="3"/>
  <c r="D682" i="3"/>
  <c r="E681" i="3"/>
  <c r="D681" i="3"/>
  <c r="E680" i="3"/>
  <c r="D680" i="3"/>
  <c r="E679" i="3"/>
  <c r="D679" i="3"/>
  <c r="E678" i="3"/>
  <c r="D678" i="3"/>
  <c r="E677" i="3"/>
  <c r="D677" i="3"/>
  <c r="E676" i="3"/>
  <c r="D676" i="3"/>
  <c r="E675" i="3"/>
  <c r="D675" i="3"/>
  <c r="E674" i="3"/>
  <c r="D674" i="3"/>
  <c r="E673" i="3"/>
  <c r="D673" i="3"/>
  <c r="E672" i="3"/>
  <c r="D672" i="3"/>
  <c r="E671" i="3"/>
  <c r="D671" i="3"/>
  <c r="E670" i="3"/>
  <c r="D670" i="3"/>
  <c r="E669" i="3"/>
  <c r="D669" i="3"/>
  <c r="E668" i="3"/>
  <c r="D668" i="3"/>
  <c r="E667" i="3"/>
  <c r="D667" i="3"/>
  <c r="E666" i="3"/>
  <c r="D666" i="3"/>
  <c r="E665" i="3"/>
  <c r="D665" i="3"/>
  <c r="E664" i="3"/>
  <c r="D664" i="3"/>
  <c r="E663" i="3"/>
  <c r="D663" i="3"/>
  <c r="E662" i="3"/>
  <c r="D662" i="3"/>
  <c r="E661" i="3"/>
  <c r="D661" i="3"/>
  <c r="E660" i="3"/>
  <c r="D660" i="3"/>
  <c r="E659" i="3"/>
  <c r="D659" i="3"/>
  <c r="E658" i="3"/>
  <c r="D658" i="3"/>
  <c r="E657" i="3"/>
  <c r="D657" i="3"/>
  <c r="E656" i="3"/>
  <c r="D656" i="3"/>
  <c r="E655" i="3"/>
  <c r="D655" i="3"/>
  <c r="E654" i="3"/>
  <c r="D654" i="3"/>
  <c r="E653" i="3"/>
  <c r="D653" i="3"/>
  <c r="E652" i="3"/>
  <c r="D652" i="3"/>
  <c r="E651" i="3"/>
  <c r="D651" i="3"/>
  <c r="E650" i="3"/>
  <c r="D650" i="3"/>
  <c r="E649" i="3"/>
  <c r="D649" i="3"/>
  <c r="E648" i="3"/>
  <c r="D648" i="3"/>
  <c r="E647" i="3"/>
  <c r="D647" i="3"/>
  <c r="E646" i="3"/>
  <c r="D646" i="3"/>
  <c r="E645" i="3"/>
  <c r="D645" i="3"/>
  <c r="E644" i="3"/>
  <c r="D644" i="3"/>
  <c r="E643" i="3"/>
  <c r="D643" i="3"/>
  <c r="E642" i="3"/>
  <c r="D642" i="3"/>
  <c r="E641" i="3"/>
  <c r="D641" i="3"/>
  <c r="E640" i="3"/>
  <c r="D640" i="3"/>
  <c r="E639" i="3"/>
  <c r="D639" i="3"/>
  <c r="E638" i="3"/>
  <c r="D638" i="3"/>
  <c r="E637" i="3"/>
  <c r="D637" i="3"/>
  <c r="E636" i="3"/>
  <c r="D636" i="3"/>
  <c r="E635" i="3"/>
  <c r="D635" i="3"/>
  <c r="E634" i="3"/>
  <c r="D634" i="3"/>
  <c r="E633" i="3"/>
  <c r="D633" i="3"/>
  <c r="E632" i="3"/>
  <c r="D632" i="3"/>
  <c r="E631" i="3"/>
  <c r="D631" i="3"/>
  <c r="E630" i="3"/>
  <c r="D630" i="3"/>
  <c r="E629" i="3"/>
  <c r="D629" i="3"/>
  <c r="E628" i="3"/>
  <c r="D628" i="3"/>
  <c r="E627" i="3"/>
  <c r="D627" i="3"/>
  <c r="E626" i="3"/>
  <c r="D626" i="3"/>
  <c r="E625" i="3"/>
  <c r="D625" i="3"/>
  <c r="E624" i="3"/>
  <c r="D624" i="3"/>
  <c r="E623" i="3"/>
  <c r="D623" i="3"/>
  <c r="E622" i="3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E148" i="3"/>
  <c r="E147" i="3"/>
  <c r="E146" i="3"/>
  <c r="E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E8" i="3"/>
  <c r="E7" i="3"/>
  <c r="E6" i="3"/>
  <c r="E5" i="3"/>
  <c r="L11" i="4"/>
  <c r="K11" i="4"/>
  <c r="J11" i="4"/>
  <c r="I11" i="4"/>
  <c r="L10" i="4"/>
  <c r="K10" i="4"/>
  <c r="J10" i="4"/>
  <c r="I10" i="4"/>
  <c r="L9" i="4"/>
  <c r="K9" i="4"/>
  <c r="J9" i="4"/>
  <c r="I9" i="4"/>
  <c r="L8" i="4"/>
  <c r="K8" i="4"/>
  <c r="J8" i="4"/>
  <c r="BQ1919" i="2"/>
  <c r="BP1919" i="2"/>
  <c r="AA1919" i="2"/>
  <c r="Y1919" i="2"/>
  <c r="X1919" i="2"/>
  <c r="W1919" i="2"/>
  <c r="V1919" i="2"/>
  <c r="U1919" i="2"/>
  <c r="T1919" i="2"/>
  <c r="S1919" i="2"/>
  <c r="C1919" i="2"/>
  <c r="B1919" i="2"/>
  <c r="BQ1918" i="2"/>
  <c r="BP1918" i="2"/>
  <c r="AA1918" i="2"/>
  <c r="X1918" i="2"/>
  <c r="W1918" i="2"/>
  <c r="V1918" i="2"/>
  <c r="U1918" i="2"/>
  <c r="T1918" i="2"/>
  <c r="H1918" i="2"/>
  <c r="S1918" i="2" s="1"/>
  <c r="Y1918" i="2" s="1"/>
  <c r="C1918" i="2"/>
  <c r="B1918" i="2"/>
  <c r="BQ1917" i="2"/>
  <c r="BP1917" i="2"/>
  <c r="AA1917" i="2"/>
  <c r="X1917" i="2"/>
  <c r="W1917" i="2"/>
  <c r="V1917" i="2"/>
  <c r="U1917" i="2"/>
  <c r="T1917" i="2"/>
  <c r="H1917" i="2"/>
  <c r="S1917" i="2" s="1"/>
  <c r="Y1917" i="2" s="1"/>
  <c r="E1914" i="1" s="1"/>
  <c r="C1917" i="2"/>
  <c r="B1917" i="2"/>
  <c r="BQ1916" i="2"/>
  <c r="BP1916" i="2"/>
  <c r="AA1916" i="2"/>
  <c r="X1916" i="2"/>
  <c r="W1916" i="2"/>
  <c r="V1916" i="2"/>
  <c r="U1916" i="2"/>
  <c r="T1916" i="2"/>
  <c r="H1916" i="2"/>
  <c r="S1916" i="2" s="1"/>
  <c r="Y1916" i="2" s="1"/>
  <c r="E1913" i="1" s="1"/>
  <c r="C1916" i="2"/>
  <c r="B1916" i="2"/>
  <c r="BQ1915" i="2"/>
  <c r="BP1915" i="2"/>
  <c r="AA1915" i="2"/>
  <c r="X1915" i="2"/>
  <c r="W1915" i="2"/>
  <c r="V1915" i="2"/>
  <c r="U1915" i="2"/>
  <c r="T1915" i="2"/>
  <c r="H1915" i="2"/>
  <c r="S1915" i="2" s="1"/>
  <c r="Y1915" i="2" s="1"/>
  <c r="E1912" i="1" s="1"/>
  <c r="C1915" i="2"/>
  <c r="B1915" i="2"/>
  <c r="BQ1914" i="2"/>
  <c r="BP1914" i="2"/>
  <c r="AA1914" i="2"/>
  <c r="Y1914" i="2"/>
  <c r="C1914" i="2"/>
  <c r="B1914" i="2"/>
  <c r="BQ1913" i="2"/>
  <c r="BP1913" i="2"/>
  <c r="AA1913" i="2"/>
  <c r="Y1913" i="2"/>
  <c r="X1913" i="2"/>
  <c r="W1913" i="2"/>
  <c r="V1913" i="2"/>
  <c r="U1913" i="2"/>
  <c r="T1913" i="2"/>
  <c r="S1913" i="2"/>
  <c r="C1913" i="2"/>
  <c r="B1913" i="2"/>
  <c r="BQ1912" i="2"/>
  <c r="BP1912" i="2"/>
  <c r="AA1912" i="2"/>
  <c r="Y1912" i="2"/>
  <c r="X1912" i="2"/>
  <c r="W1912" i="2"/>
  <c r="V1912" i="2"/>
  <c r="U1912" i="2"/>
  <c r="T1912" i="2"/>
  <c r="S1912" i="2"/>
  <c r="C1912" i="2"/>
  <c r="B1912" i="2"/>
  <c r="BQ1911" i="2"/>
  <c r="BP1911" i="2"/>
  <c r="AA1911" i="2"/>
  <c r="Y1911" i="2"/>
  <c r="X1911" i="2"/>
  <c r="W1911" i="2"/>
  <c r="V1911" i="2"/>
  <c r="U1911" i="2"/>
  <c r="T1911" i="2"/>
  <c r="S1911" i="2"/>
  <c r="C1911" i="2"/>
  <c r="B1911" i="2"/>
  <c r="BQ1910" i="2"/>
  <c r="BP1910" i="2"/>
  <c r="AA1910" i="2"/>
  <c r="Y1910" i="2"/>
  <c r="X1910" i="2"/>
  <c r="W1910" i="2"/>
  <c r="V1910" i="2"/>
  <c r="U1910" i="2"/>
  <c r="T1910" i="2"/>
  <c r="S1910" i="2"/>
  <c r="C1910" i="2"/>
  <c r="B1910" i="2"/>
  <c r="BQ1909" i="2"/>
  <c r="BP1909" i="2"/>
  <c r="AK1909" i="2"/>
  <c r="AA1909" i="2"/>
  <c r="Y1909" i="2"/>
  <c r="X1909" i="2"/>
  <c r="W1909" i="2"/>
  <c r="V1909" i="2"/>
  <c r="U1909" i="2"/>
  <c r="T1909" i="2"/>
  <c r="S1909" i="2"/>
  <c r="C1909" i="2"/>
  <c r="B1909" i="2"/>
  <c r="BQ1908" i="2"/>
  <c r="BP1908" i="2"/>
  <c r="AA1908" i="2"/>
  <c r="Y1908" i="2"/>
  <c r="C1908" i="2"/>
  <c r="B1908" i="2"/>
  <c r="BQ1907" i="2"/>
  <c r="BP1907" i="2"/>
  <c r="AA1907" i="2"/>
  <c r="Y1907" i="2"/>
  <c r="X1907" i="2"/>
  <c r="W1907" i="2"/>
  <c r="V1907" i="2"/>
  <c r="U1907" i="2"/>
  <c r="T1907" i="2"/>
  <c r="S1907" i="2"/>
  <c r="C1907" i="2"/>
  <c r="B1907" i="2"/>
  <c r="BQ1906" i="2"/>
  <c r="BP1906" i="2"/>
  <c r="AA1906" i="2"/>
  <c r="Y1906" i="2"/>
  <c r="X1906" i="2"/>
  <c r="W1906" i="2"/>
  <c r="V1906" i="2"/>
  <c r="U1906" i="2"/>
  <c r="T1906" i="2"/>
  <c r="S1906" i="2"/>
  <c r="C1906" i="2"/>
  <c r="B1906" i="2"/>
  <c r="BQ1905" i="2"/>
  <c r="BP1905" i="2"/>
  <c r="AA1905" i="2"/>
  <c r="Y1905" i="2"/>
  <c r="X1905" i="2"/>
  <c r="W1905" i="2"/>
  <c r="V1905" i="2"/>
  <c r="U1905" i="2"/>
  <c r="T1905" i="2"/>
  <c r="S1905" i="2"/>
  <c r="C1905" i="2"/>
  <c r="B1905" i="2"/>
  <c r="BQ1904" i="2"/>
  <c r="BP1904" i="2"/>
  <c r="AA1904" i="2"/>
  <c r="Y1904" i="2"/>
  <c r="X1904" i="2"/>
  <c r="W1904" i="2"/>
  <c r="V1904" i="2"/>
  <c r="U1904" i="2"/>
  <c r="T1904" i="2"/>
  <c r="S1904" i="2"/>
  <c r="C1904" i="2"/>
  <c r="B1904" i="2"/>
  <c r="BQ1903" i="2"/>
  <c r="BP1903" i="2"/>
  <c r="AA1903" i="2"/>
  <c r="Y1903" i="2"/>
  <c r="X1903" i="2"/>
  <c r="W1903" i="2"/>
  <c r="V1903" i="2"/>
  <c r="U1903" i="2"/>
  <c r="T1903" i="2"/>
  <c r="S1903" i="2"/>
  <c r="C1903" i="2"/>
  <c r="B1903" i="2"/>
  <c r="BQ1902" i="2"/>
  <c r="BP1902" i="2"/>
  <c r="AA1902" i="2"/>
  <c r="Y1902" i="2"/>
  <c r="C1902" i="2"/>
  <c r="B1902" i="2"/>
  <c r="BQ1901" i="2"/>
  <c r="BP1901" i="2"/>
  <c r="AA1901" i="2"/>
  <c r="Y1901" i="2"/>
  <c r="X1901" i="2"/>
  <c r="W1901" i="2"/>
  <c r="V1901" i="2"/>
  <c r="U1901" i="2"/>
  <c r="T1901" i="2"/>
  <c r="S1901" i="2"/>
  <c r="C1901" i="2"/>
  <c r="B1901" i="2"/>
  <c r="BQ1900" i="2"/>
  <c r="BP1900" i="2"/>
  <c r="AA1900" i="2"/>
  <c r="Y1900" i="2"/>
  <c r="X1900" i="2"/>
  <c r="W1900" i="2"/>
  <c r="V1900" i="2"/>
  <c r="U1900" i="2"/>
  <c r="T1900" i="2"/>
  <c r="S1900" i="2"/>
  <c r="C1900" i="2"/>
  <c r="B1900" i="2"/>
  <c r="BQ1899" i="2"/>
  <c r="BP1899" i="2"/>
  <c r="AA1899" i="2"/>
  <c r="Y1899" i="2"/>
  <c r="X1899" i="2"/>
  <c r="W1899" i="2"/>
  <c r="V1899" i="2"/>
  <c r="U1899" i="2"/>
  <c r="T1899" i="2"/>
  <c r="S1899" i="2"/>
  <c r="C1899" i="2"/>
  <c r="B1899" i="2"/>
  <c r="BQ1898" i="2"/>
  <c r="BP1898" i="2"/>
  <c r="AA1898" i="2"/>
  <c r="Y1898" i="2"/>
  <c r="X1898" i="2"/>
  <c r="W1898" i="2"/>
  <c r="V1898" i="2"/>
  <c r="U1898" i="2"/>
  <c r="T1898" i="2"/>
  <c r="S1898" i="2"/>
  <c r="C1898" i="2"/>
  <c r="B1898" i="2"/>
  <c r="BQ1897" i="2"/>
  <c r="BP1897" i="2"/>
  <c r="AA1897" i="2"/>
  <c r="Y1897" i="2"/>
  <c r="X1897" i="2"/>
  <c r="W1897" i="2"/>
  <c r="V1897" i="2"/>
  <c r="U1897" i="2"/>
  <c r="T1897" i="2"/>
  <c r="S1897" i="2"/>
  <c r="C1897" i="2"/>
  <c r="B1897" i="2"/>
  <c r="BQ1896" i="2"/>
  <c r="BP1896" i="2"/>
  <c r="AA1896" i="2"/>
  <c r="Y1896" i="2"/>
  <c r="C1896" i="2"/>
  <c r="B1896" i="2"/>
  <c r="BQ1895" i="2"/>
  <c r="BP1895" i="2"/>
  <c r="AL1895" i="2"/>
  <c r="AK1895" i="2"/>
  <c r="AA1895" i="2"/>
  <c r="Y1895" i="2"/>
  <c r="X1895" i="2"/>
  <c r="W1895" i="2"/>
  <c r="V1895" i="2"/>
  <c r="U1895" i="2"/>
  <c r="T1895" i="2"/>
  <c r="S1895" i="2"/>
  <c r="C1895" i="2"/>
  <c r="B1895" i="2"/>
  <c r="BP1894" i="2"/>
  <c r="AK1894" i="2"/>
  <c r="X1894" i="2"/>
  <c r="W1894" i="2"/>
  <c r="V1894" i="2"/>
  <c r="U1894" i="2"/>
  <c r="T1894" i="2"/>
  <c r="H1894" i="2"/>
  <c r="AL1894" i="2" s="1"/>
  <c r="AA1894" i="2" s="1"/>
  <c r="BQ1894" i="2" s="1"/>
  <c r="C1894" i="2"/>
  <c r="B1894" i="2"/>
  <c r="BP1893" i="2"/>
  <c r="AK1893" i="2"/>
  <c r="X1893" i="2"/>
  <c r="W1893" i="2"/>
  <c r="V1893" i="2"/>
  <c r="U1893" i="2"/>
  <c r="T1893" i="2"/>
  <c r="H1893" i="2"/>
  <c r="S1893" i="2" s="1"/>
  <c r="Y1893" i="2" s="1"/>
  <c r="E1890" i="1" s="1"/>
  <c r="C1893" i="2"/>
  <c r="B1893" i="2"/>
  <c r="BP1892" i="2"/>
  <c r="AK1892" i="2"/>
  <c r="X1892" i="2"/>
  <c r="W1892" i="2"/>
  <c r="V1892" i="2"/>
  <c r="U1892" i="2"/>
  <c r="T1892" i="2"/>
  <c r="H1892" i="2"/>
  <c r="AL1892" i="2" s="1"/>
  <c r="AA1892" i="2" s="1"/>
  <c r="BQ1892" i="2" s="1"/>
  <c r="C1892" i="2"/>
  <c r="B1892" i="2"/>
  <c r="BP1891" i="2"/>
  <c r="AO1891" i="2"/>
  <c r="AK1891" i="2"/>
  <c r="X1891" i="2"/>
  <c r="W1891" i="2"/>
  <c r="V1891" i="2"/>
  <c r="U1891" i="2"/>
  <c r="T1891" i="2"/>
  <c r="H1891" i="2"/>
  <c r="S1891" i="2" s="1"/>
  <c r="Y1891" i="2" s="1"/>
  <c r="E1888" i="1" s="1"/>
  <c r="C1891" i="2"/>
  <c r="B1891" i="2"/>
  <c r="BQ1890" i="2"/>
  <c r="BP1890" i="2"/>
  <c r="AA1890" i="2"/>
  <c r="Y1890" i="2"/>
  <c r="C1890" i="2"/>
  <c r="B1890" i="2"/>
  <c r="BQ1889" i="2"/>
  <c r="BP1889" i="2"/>
  <c r="AK1889" i="2"/>
  <c r="AA1889" i="2"/>
  <c r="Y1889" i="2"/>
  <c r="X1889" i="2"/>
  <c r="W1889" i="2"/>
  <c r="V1889" i="2"/>
  <c r="U1889" i="2"/>
  <c r="T1889" i="2"/>
  <c r="S1889" i="2"/>
  <c r="C1889" i="2"/>
  <c r="B1889" i="2"/>
  <c r="BQ1888" i="2"/>
  <c r="BP1888" i="2"/>
  <c r="AK1888" i="2"/>
  <c r="AA1888" i="2"/>
  <c r="Y1888" i="2"/>
  <c r="X1888" i="2"/>
  <c r="W1888" i="2"/>
  <c r="V1888" i="2"/>
  <c r="U1888" i="2"/>
  <c r="T1888" i="2"/>
  <c r="S1888" i="2"/>
  <c r="C1888" i="2"/>
  <c r="B1888" i="2"/>
  <c r="BQ1887" i="2"/>
  <c r="BP1887" i="2"/>
  <c r="AP1887" i="2"/>
  <c r="AL1887" i="2"/>
  <c r="AK1887" i="2"/>
  <c r="AA1887" i="2"/>
  <c r="Y1887" i="2"/>
  <c r="X1887" i="2"/>
  <c r="W1887" i="2"/>
  <c r="V1887" i="2"/>
  <c r="U1887" i="2"/>
  <c r="T1887" i="2"/>
  <c r="S1887" i="2"/>
  <c r="C1887" i="2"/>
  <c r="B1887" i="2"/>
  <c r="BQ1886" i="2"/>
  <c r="BP1886" i="2"/>
  <c r="AP1886" i="2"/>
  <c r="AL1886" i="2"/>
  <c r="AK1886" i="2"/>
  <c r="AA1886" i="2"/>
  <c r="Y1886" i="2"/>
  <c r="X1886" i="2"/>
  <c r="W1886" i="2"/>
  <c r="V1886" i="2"/>
  <c r="U1886" i="2"/>
  <c r="T1886" i="2"/>
  <c r="S1886" i="2"/>
  <c r="C1886" i="2"/>
  <c r="B1886" i="2"/>
  <c r="BQ1885" i="2"/>
  <c r="BP1885" i="2"/>
  <c r="AK1885" i="2"/>
  <c r="AA1885" i="2"/>
  <c r="Y1885" i="2"/>
  <c r="X1885" i="2"/>
  <c r="W1885" i="2"/>
  <c r="V1885" i="2"/>
  <c r="U1885" i="2"/>
  <c r="T1885" i="2"/>
  <c r="S1885" i="2"/>
  <c r="C1885" i="2"/>
  <c r="B1885" i="2"/>
  <c r="BQ1884" i="2"/>
  <c r="BP1884" i="2"/>
  <c r="AA1884" i="2"/>
  <c r="Y1884" i="2"/>
  <c r="C1884" i="2"/>
  <c r="B1884" i="2"/>
  <c r="BQ1883" i="2"/>
  <c r="BP1883" i="2"/>
  <c r="AT1883" i="2"/>
  <c r="AS1883" i="2"/>
  <c r="AA1883" i="2"/>
  <c r="Y1883" i="2"/>
  <c r="X1883" i="2"/>
  <c r="W1883" i="2"/>
  <c r="V1883" i="2"/>
  <c r="U1883" i="2"/>
  <c r="T1883" i="2"/>
  <c r="S1883" i="2"/>
  <c r="C1883" i="2"/>
  <c r="B1883" i="2"/>
  <c r="BP1882" i="2"/>
  <c r="AS1882" i="2"/>
  <c r="X1882" i="2"/>
  <c r="W1882" i="2"/>
  <c r="V1882" i="2"/>
  <c r="T1882" i="2"/>
  <c r="L1882" i="2"/>
  <c r="U1882" i="2" s="1"/>
  <c r="H1882" i="2"/>
  <c r="AT1882" i="2" s="1"/>
  <c r="AA1882" i="2" s="1"/>
  <c r="BQ1882" i="2" s="1"/>
  <c r="C1882" i="2"/>
  <c r="B1882" i="2"/>
  <c r="BP1881" i="2"/>
  <c r="AS1881" i="2"/>
  <c r="X1881" i="2"/>
  <c r="W1881" i="2"/>
  <c r="V1881" i="2"/>
  <c r="T1881" i="2"/>
  <c r="L1881" i="2"/>
  <c r="U1881" i="2" s="1"/>
  <c r="H1881" i="2"/>
  <c r="AT1881" i="2" s="1"/>
  <c r="AA1881" i="2" s="1"/>
  <c r="BQ1881" i="2" s="1"/>
  <c r="C1881" i="2"/>
  <c r="B1881" i="2"/>
  <c r="BQ1880" i="2"/>
  <c r="BP1880" i="2"/>
  <c r="AT1880" i="2"/>
  <c r="AS1880" i="2"/>
  <c r="AA1880" i="2"/>
  <c r="X1880" i="2"/>
  <c r="W1880" i="2"/>
  <c r="V1880" i="2"/>
  <c r="T1880" i="2"/>
  <c r="S1880" i="2"/>
  <c r="L1880" i="2"/>
  <c r="U1880" i="2" s="1"/>
  <c r="Y1880" i="2" s="1"/>
  <c r="E1877" i="1" s="1"/>
  <c r="C1880" i="2"/>
  <c r="B1880" i="2"/>
  <c r="BQ1879" i="2"/>
  <c r="BP1879" i="2"/>
  <c r="AT1879" i="2"/>
  <c r="AS1879" i="2"/>
  <c r="AO1879" i="2"/>
  <c r="AK1879" i="2"/>
  <c r="AA1879" i="2"/>
  <c r="X1879" i="2"/>
  <c r="W1879" i="2"/>
  <c r="V1879" i="2"/>
  <c r="T1879" i="2"/>
  <c r="S1879" i="2"/>
  <c r="L1879" i="2"/>
  <c r="U1879" i="2" s="1"/>
  <c r="Y1879" i="2" s="1"/>
  <c r="E1876" i="1" s="1"/>
  <c r="C1879" i="2"/>
  <c r="B1879" i="2"/>
  <c r="BQ1878" i="2"/>
  <c r="BP1878" i="2"/>
  <c r="AA1878" i="2"/>
  <c r="Y1878" i="2"/>
  <c r="C1878" i="2"/>
  <c r="B1878" i="2"/>
  <c r="BQ1877" i="2"/>
  <c r="BP1877" i="2"/>
  <c r="AL1877" i="2"/>
  <c r="AK1877" i="2"/>
  <c r="AA1877" i="2"/>
  <c r="Y1877" i="2"/>
  <c r="X1877" i="2"/>
  <c r="W1877" i="2"/>
  <c r="V1877" i="2"/>
  <c r="U1877" i="2"/>
  <c r="T1877" i="2"/>
  <c r="S1877" i="2"/>
  <c r="C1877" i="2"/>
  <c r="B1877" i="2"/>
  <c r="BP1876" i="2"/>
  <c r="AK1876" i="2"/>
  <c r="X1876" i="2"/>
  <c r="W1876" i="2"/>
  <c r="V1876" i="2"/>
  <c r="U1876" i="2"/>
  <c r="T1876" i="2"/>
  <c r="H1876" i="2"/>
  <c r="AL1876" i="2" s="1"/>
  <c r="AA1876" i="2" s="1"/>
  <c r="BQ1876" i="2" s="1"/>
  <c r="C1876" i="2"/>
  <c r="B1876" i="2"/>
  <c r="BP1875" i="2"/>
  <c r="AK1875" i="2"/>
  <c r="X1875" i="2"/>
  <c r="W1875" i="2"/>
  <c r="V1875" i="2"/>
  <c r="U1875" i="2"/>
  <c r="T1875" i="2"/>
  <c r="H1875" i="2"/>
  <c r="C1875" i="2"/>
  <c r="B1875" i="2"/>
  <c r="BP1874" i="2"/>
  <c r="AK1874" i="2"/>
  <c r="X1874" i="2"/>
  <c r="W1874" i="2"/>
  <c r="V1874" i="2"/>
  <c r="U1874" i="2"/>
  <c r="T1874" i="2"/>
  <c r="H1874" i="2"/>
  <c r="S1874" i="2" s="1"/>
  <c r="Y1874" i="2" s="1"/>
  <c r="E1871" i="1" s="1"/>
  <c r="C1874" i="2"/>
  <c r="B1874" i="2"/>
  <c r="BP1873" i="2"/>
  <c r="AO1873" i="2"/>
  <c r="AK1873" i="2"/>
  <c r="X1873" i="2"/>
  <c r="W1873" i="2"/>
  <c r="V1873" i="2"/>
  <c r="U1873" i="2"/>
  <c r="T1873" i="2"/>
  <c r="H1873" i="2"/>
  <c r="S1873" i="2" s="1"/>
  <c r="Y1873" i="2" s="1"/>
  <c r="E1870" i="1" s="1"/>
  <c r="C1873" i="2"/>
  <c r="B1873" i="2"/>
  <c r="BQ1872" i="2"/>
  <c r="BP1872" i="2"/>
  <c r="AA1872" i="2"/>
  <c r="Y1872" i="2"/>
  <c r="C1872" i="2"/>
  <c r="B1872" i="2"/>
  <c r="BQ1871" i="2"/>
  <c r="BP1871" i="2"/>
  <c r="AA1871" i="2"/>
  <c r="Y1871" i="2"/>
  <c r="C1871" i="2"/>
  <c r="B1871" i="2"/>
  <c r="BQ1870" i="2"/>
  <c r="BP1870" i="2"/>
  <c r="AA1870" i="2"/>
  <c r="Y1870" i="2"/>
  <c r="X1870" i="2"/>
  <c r="W1870" i="2"/>
  <c r="V1870" i="2"/>
  <c r="U1870" i="2"/>
  <c r="T1870" i="2"/>
  <c r="S1870" i="2"/>
  <c r="C1870" i="2"/>
  <c r="B1870" i="2"/>
  <c r="BQ1869" i="2"/>
  <c r="BP1869" i="2"/>
  <c r="AA1869" i="2"/>
  <c r="X1869" i="2"/>
  <c r="W1869" i="2"/>
  <c r="V1869" i="2"/>
  <c r="U1869" i="2"/>
  <c r="T1869" i="2"/>
  <c r="H1869" i="2"/>
  <c r="S1869" i="2" s="1"/>
  <c r="Y1869" i="2" s="1"/>
  <c r="E1866" i="1" s="1"/>
  <c r="C1869" i="2"/>
  <c r="B1869" i="2"/>
  <c r="BQ1868" i="2"/>
  <c r="BP1868" i="2"/>
  <c r="AA1868" i="2"/>
  <c r="X1868" i="2"/>
  <c r="W1868" i="2"/>
  <c r="V1868" i="2"/>
  <c r="U1868" i="2"/>
  <c r="T1868" i="2"/>
  <c r="H1868" i="2"/>
  <c r="S1868" i="2" s="1"/>
  <c r="Y1868" i="2" s="1"/>
  <c r="E1865" i="1" s="1"/>
  <c r="C1868" i="2"/>
  <c r="B1868" i="2"/>
  <c r="BQ1867" i="2"/>
  <c r="BP1867" i="2"/>
  <c r="AA1867" i="2"/>
  <c r="X1867" i="2"/>
  <c r="W1867" i="2"/>
  <c r="V1867" i="2"/>
  <c r="U1867" i="2"/>
  <c r="T1867" i="2"/>
  <c r="H1867" i="2"/>
  <c r="S1867" i="2" s="1"/>
  <c r="Y1867" i="2" s="1"/>
  <c r="E1864" i="1" s="1"/>
  <c r="C1867" i="2"/>
  <c r="B1867" i="2"/>
  <c r="BQ1866" i="2"/>
  <c r="BP1866" i="2"/>
  <c r="AA1866" i="2"/>
  <c r="X1866" i="2"/>
  <c r="W1866" i="2"/>
  <c r="V1866" i="2"/>
  <c r="U1866" i="2"/>
  <c r="T1866" i="2"/>
  <c r="H1866" i="2"/>
  <c r="S1866" i="2" s="1"/>
  <c r="Y1866" i="2" s="1"/>
  <c r="E1863" i="1" s="1"/>
  <c r="C1866" i="2"/>
  <c r="B1866" i="2"/>
  <c r="BQ1865" i="2"/>
  <c r="BP1865" i="2"/>
  <c r="AA1865" i="2"/>
  <c r="Y1865" i="2"/>
  <c r="C1865" i="2"/>
  <c r="B1865" i="2"/>
  <c r="BQ1864" i="2"/>
  <c r="BP1864" i="2"/>
  <c r="AA1864" i="2"/>
  <c r="Y1864" i="2"/>
  <c r="X1864" i="2"/>
  <c r="W1864" i="2"/>
  <c r="V1864" i="2"/>
  <c r="U1864" i="2"/>
  <c r="T1864" i="2"/>
  <c r="S1864" i="2"/>
  <c r="C1864" i="2"/>
  <c r="B1864" i="2"/>
  <c r="BQ1863" i="2"/>
  <c r="BP1863" i="2"/>
  <c r="AA1863" i="2"/>
  <c r="Y1863" i="2"/>
  <c r="X1863" i="2"/>
  <c r="W1863" i="2"/>
  <c r="V1863" i="2"/>
  <c r="U1863" i="2"/>
  <c r="T1863" i="2"/>
  <c r="S1863" i="2"/>
  <c r="C1863" i="2"/>
  <c r="B1863" i="2"/>
  <c r="BQ1862" i="2"/>
  <c r="BP1862" i="2"/>
  <c r="AA1862" i="2"/>
  <c r="Y1862" i="2"/>
  <c r="X1862" i="2"/>
  <c r="W1862" i="2"/>
  <c r="V1862" i="2"/>
  <c r="U1862" i="2"/>
  <c r="T1862" i="2"/>
  <c r="S1862" i="2"/>
  <c r="C1862" i="2"/>
  <c r="B1862" i="2"/>
  <c r="BQ1861" i="2"/>
  <c r="BP1861" i="2"/>
  <c r="AA1861" i="2"/>
  <c r="Y1861" i="2"/>
  <c r="X1861" i="2"/>
  <c r="W1861" i="2"/>
  <c r="V1861" i="2"/>
  <c r="U1861" i="2"/>
  <c r="T1861" i="2"/>
  <c r="S1861" i="2"/>
  <c r="C1861" i="2"/>
  <c r="B1861" i="2"/>
  <c r="BQ1860" i="2"/>
  <c r="BP1860" i="2"/>
  <c r="AP1860" i="2"/>
  <c r="AO1860" i="2"/>
  <c r="AL1860" i="2"/>
  <c r="AK1860" i="2"/>
  <c r="AA1860" i="2"/>
  <c r="Y1860" i="2"/>
  <c r="X1860" i="2"/>
  <c r="W1860" i="2"/>
  <c r="V1860" i="2"/>
  <c r="U1860" i="2"/>
  <c r="T1860" i="2"/>
  <c r="S1860" i="2"/>
  <c r="C1860" i="2"/>
  <c r="B1860" i="2"/>
  <c r="BQ1859" i="2"/>
  <c r="BP1859" i="2"/>
  <c r="AA1859" i="2"/>
  <c r="Y1859" i="2"/>
  <c r="C1859" i="2"/>
  <c r="B1859" i="2"/>
  <c r="BQ1858" i="2"/>
  <c r="BP1858" i="2"/>
  <c r="AA1858" i="2"/>
  <c r="Y1858" i="2"/>
  <c r="X1858" i="2"/>
  <c r="W1858" i="2"/>
  <c r="V1858" i="2"/>
  <c r="U1858" i="2"/>
  <c r="T1858" i="2"/>
  <c r="S1858" i="2"/>
  <c r="C1858" i="2"/>
  <c r="B1858" i="2"/>
  <c r="BQ1857" i="2"/>
  <c r="BP1857" i="2"/>
  <c r="AA1857" i="2"/>
  <c r="Y1857" i="2"/>
  <c r="X1857" i="2"/>
  <c r="W1857" i="2"/>
  <c r="V1857" i="2"/>
  <c r="U1857" i="2"/>
  <c r="T1857" i="2"/>
  <c r="S1857" i="2"/>
  <c r="C1857" i="2"/>
  <c r="B1857" i="2"/>
  <c r="BQ1856" i="2"/>
  <c r="BP1856" i="2"/>
  <c r="AA1856" i="2"/>
  <c r="Y1856" i="2"/>
  <c r="X1856" i="2"/>
  <c r="W1856" i="2"/>
  <c r="V1856" i="2"/>
  <c r="U1856" i="2"/>
  <c r="T1856" i="2"/>
  <c r="S1856" i="2"/>
  <c r="C1856" i="2"/>
  <c r="B1856" i="2"/>
  <c r="BQ1855" i="2"/>
  <c r="BP1855" i="2"/>
  <c r="AA1855" i="2"/>
  <c r="Y1855" i="2"/>
  <c r="X1855" i="2"/>
  <c r="W1855" i="2"/>
  <c r="V1855" i="2"/>
  <c r="U1855" i="2"/>
  <c r="T1855" i="2"/>
  <c r="S1855" i="2"/>
  <c r="C1855" i="2"/>
  <c r="B1855" i="2"/>
  <c r="BQ1854" i="2"/>
  <c r="BP1854" i="2"/>
  <c r="AA1854" i="2"/>
  <c r="Y1854" i="2"/>
  <c r="X1854" i="2"/>
  <c r="W1854" i="2"/>
  <c r="V1854" i="2"/>
  <c r="U1854" i="2"/>
  <c r="T1854" i="2"/>
  <c r="S1854" i="2"/>
  <c r="C1854" i="2"/>
  <c r="B1854" i="2"/>
  <c r="BQ1853" i="2"/>
  <c r="BP1853" i="2"/>
  <c r="AA1853" i="2"/>
  <c r="Y1853" i="2"/>
  <c r="C1853" i="2"/>
  <c r="B1853" i="2"/>
  <c r="BQ1852" i="2"/>
  <c r="BP1852" i="2"/>
  <c r="AA1852" i="2"/>
  <c r="Y1852" i="2"/>
  <c r="X1852" i="2"/>
  <c r="W1852" i="2"/>
  <c r="V1852" i="2"/>
  <c r="U1852" i="2"/>
  <c r="T1852" i="2"/>
  <c r="S1852" i="2"/>
  <c r="C1852" i="2"/>
  <c r="B1852" i="2"/>
  <c r="BQ1851" i="2"/>
  <c r="BP1851" i="2"/>
  <c r="AA1851" i="2"/>
  <c r="Y1851" i="2"/>
  <c r="X1851" i="2"/>
  <c r="W1851" i="2"/>
  <c r="V1851" i="2"/>
  <c r="U1851" i="2"/>
  <c r="T1851" i="2"/>
  <c r="S1851" i="2"/>
  <c r="C1851" i="2"/>
  <c r="B1851" i="2"/>
  <c r="BQ1850" i="2"/>
  <c r="BP1850" i="2"/>
  <c r="AA1850" i="2"/>
  <c r="Y1850" i="2"/>
  <c r="X1850" i="2"/>
  <c r="W1850" i="2"/>
  <c r="V1850" i="2"/>
  <c r="U1850" i="2"/>
  <c r="T1850" i="2"/>
  <c r="S1850" i="2"/>
  <c r="C1850" i="2"/>
  <c r="B1850" i="2"/>
  <c r="BQ1849" i="2"/>
  <c r="BP1849" i="2"/>
  <c r="AA1849" i="2"/>
  <c r="Y1849" i="2"/>
  <c r="X1849" i="2"/>
  <c r="W1849" i="2"/>
  <c r="V1849" i="2"/>
  <c r="U1849" i="2"/>
  <c r="T1849" i="2"/>
  <c r="S1849" i="2"/>
  <c r="C1849" i="2"/>
  <c r="B1849" i="2"/>
  <c r="BQ1848" i="2"/>
  <c r="BP1848" i="2"/>
  <c r="AA1848" i="2"/>
  <c r="Y1848" i="2"/>
  <c r="X1848" i="2"/>
  <c r="W1848" i="2"/>
  <c r="V1848" i="2"/>
  <c r="U1848" i="2"/>
  <c r="T1848" i="2"/>
  <c r="S1848" i="2"/>
  <c r="C1848" i="2"/>
  <c r="B1848" i="2"/>
  <c r="BQ1847" i="2"/>
  <c r="BP1847" i="2"/>
  <c r="AA1847" i="2"/>
  <c r="Y1847" i="2"/>
  <c r="C1847" i="2"/>
  <c r="B1847" i="2"/>
  <c r="BQ1846" i="2"/>
  <c r="BP1846" i="2"/>
  <c r="AL1846" i="2"/>
  <c r="AK1846" i="2"/>
  <c r="AA1846" i="2"/>
  <c r="Y1846" i="2"/>
  <c r="X1846" i="2"/>
  <c r="W1846" i="2"/>
  <c r="V1846" i="2"/>
  <c r="U1846" i="2"/>
  <c r="T1846" i="2"/>
  <c r="S1846" i="2"/>
  <c r="C1846" i="2"/>
  <c r="B1846" i="2"/>
  <c r="BQ1845" i="2"/>
  <c r="BP1845" i="2"/>
  <c r="AL1845" i="2"/>
  <c r="AK1845" i="2"/>
  <c r="AA1845" i="2"/>
  <c r="Y1845" i="2"/>
  <c r="X1845" i="2"/>
  <c r="W1845" i="2"/>
  <c r="V1845" i="2"/>
  <c r="U1845" i="2"/>
  <c r="T1845" i="2"/>
  <c r="S1845" i="2"/>
  <c r="C1845" i="2"/>
  <c r="B1845" i="2"/>
  <c r="BQ1844" i="2"/>
  <c r="BP1844" i="2"/>
  <c r="AL1844" i="2"/>
  <c r="AK1844" i="2"/>
  <c r="AA1844" i="2"/>
  <c r="Y1844" i="2"/>
  <c r="X1844" i="2"/>
  <c r="W1844" i="2"/>
  <c r="V1844" i="2"/>
  <c r="U1844" i="2"/>
  <c r="T1844" i="2"/>
  <c r="S1844" i="2"/>
  <c r="C1844" i="2"/>
  <c r="B1844" i="2"/>
  <c r="BQ1843" i="2"/>
  <c r="BP1843" i="2"/>
  <c r="AL1843" i="2"/>
  <c r="AK1843" i="2"/>
  <c r="AA1843" i="2"/>
  <c r="Y1843" i="2"/>
  <c r="X1843" i="2"/>
  <c r="W1843" i="2"/>
  <c r="V1843" i="2"/>
  <c r="U1843" i="2"/>
  <c r="T1843" i="2"/>
  <c r="S1843" i="2"/>
  <c r="C1843" i="2"/>
  <c r="B1843" i="2"/>
  <c r="BQ1842" i="2"/>
  <c r="BP1842" i="2"/>
  <c r="AT1842" i="2"/>
  <c r="AS1842" i="2"/>
  <c r="AP1842" i="2"/>
  <c r="AO1842" i="2"/>
  <c r="AK1842" i="2"/>
  <c r="AA1842" i="2"/>
  <c r="Y1842" i="2"/>
  <c r="X1842" i="2"/>
  <c r="W1842" i="2"/>
  <c r="V1842" i="2"/>
  <c r="U1842" i="2"/>
  <c r="T1842" i="2"/>
  <c r="S1842" i="2"/>
  <c r="C1842" i="2"/>
  <c r="B1842" i="2"/>
  <c r="BQ1841" i="2"/>
  <c r="BP1841" i="2"/>
  <c r="AA1841" i="2"/>
  <c r="Y1841" i="2"/>
  <c r="C1841" i="2"/>
  <c r="B1841" i="2"/>
  <c r="BQ1840" i="2"/>
  <c r="BP1840" i="2"/>
  <c r="AK1840" i="2"/>
  <c r="AA1840" i="2"/>
  <c r="Y1840" i="2"/>
  <c r="X1840" i="2"/>
  <c r="W1840" i="2"/>
  <c r="V1840" i="2"/>
  <c r="U1840" i="2"/>
  <c r="T1840" i="2"/>
  <c r="S1840" i="2"/>
  <c r="C1840" i="2"/>
  <c r="B1840" i="2"/>
  <c r="BQ1839" i="2"/>
  <c r="BP1839" i="2"/>
  <c r="AK1839" i="2"/>
  <c r="AA1839" i="2"/>
  <c r="Y1839" i="2"/>
  <c r="X1839" i="2"/>
  <c r="W1839" i="2"/>
  <c r="V1839" i="2"/>
  <c r="U1839" i="2"/>
  <c r="T1839" i="2"/>
  <c r="S1839" i="2"/>
  <c r="C1839" i="2"/>
  <c r="B1839" i="2"/>
  <c r="BQ1838" i="2"/>
  <c r="BP1838" i="2"/>
  <c r="AP1838" i="2"/>
  <c r="AL1838" i="2"/>
  <c r="AK1838" i="2"/>
  <c r="AA1838" i="2"/>
  <c r="Y1838" i="2"/>
  <c r="X1838" i="2"/>
  <c r="W1838" i="2"/>
  <c r="V1838" i="2"/>
  <c r="U1838" i="2"/>
  <c r="T1838" i="2"/>
  <c r="S1838" i="2"/>
  <c r="C1838" i="2"/>
  <c r="B1838" i="2"/>
  <c r="BQ1837" i="2"/>
  <c r="BP1837" i="2"/>
  <c r="AP1837" i="2"/>
  <c r="AL1837" i="2"/>
  <c r="AK1837" i="2"/>
  <c r="AA1837" i="2"/>
  <c r="Y1837" i="2"/>
  <c r="X1837" i="2"/>
  <c r="W1837" i="2"/>
  <c r="V1837" i="2"/>
  <c r="U1837" i="2"/>
  <c r="T1837" i="2"/>
  <c r="S1837" i="2"/>
  <c r="C1837" i="2"/>
  <c r="B1837" i="2"/>
  <c r="BQ1836" i="2"/>
  <c r="BP1836" i="2"/>
  <c r="AK1836" i="2"/>
  <c r="AA1836" i="2"/>
  <c r="Y1836" i="2"/>
  <c r="X1836" i="2"/>
  <c r="W1836" i="2"/>
  <c r="V1836" i="2"/>
  <c r="U1836" i="2"/>
  <c r="T1836" i="2"/>
  <c r="S1836" i="2"/>
  <c r="C1836" i="2"/>
  <c r="B1836" i="2"/>
  <c r="BQ1835" i="2"/>
  <c r="BP1835" i="2"/>
  <c r="AA1835" i="2"/>
  <c r="Y1835" i="2"/>
  <c r="C1835" i="2"/>
  <c r="B1835" i="2"/>
  <c r="BQ1834" i="2"/>
  <c r="BP1834" i="2"/>
  <c r="AL1834" i="2"/>
  <c r="AK1834" i="2"/>
  <c r="AA1834" i="2"/>
  <c r="Y1834" i="2"/>
  <c r="X1834" i="2"/>
  <c r="W1834" i="2"/>
  <c r="V1834" i="2"/>
  <c r="U1834" i="2"/>
  <c r="T1834" i="2"/>
  <c r="S1834" i="2"/>
  <c r="C1834" i="2"/>
  <c r="B1834" i="2"/>
  <c r="BQ1833" i="2"/>
  <c r="BP1833" i="2"/>
  <c r="AL1833" i="2"/>
  <c r="AK1833" i="2"/>
  <c r="AA1833" i="2"/>
  <c r="Y1833" i="2"/>
  <c r="X1833" i="2"/>
  <c r="W1833" i="2"/>
  <c r="V1833" i="2"/>
  <c r="U1833" i="2"/>
  <c r="T1833" i="2"/>
  <c r="S1833" i="2"/>
  <c r="C1833" i="2"/>
  <c r="B1833" i="2"/>
  <c r="BQ1832" i="2"/>
  <c r="BP1832" i="2"/>
  <c r="AL1832" i="2"/>
  <c r="AK1832" i="2"/>
  <c r="AA1832" i="2"/>
  <c r="Y1832" i="2"/>
  <c r="X1832" i="2"/>
  <c r="W1832" i="2"/>
  <c r="V1832" i="2"/>
  <c r="U1832" i="2"/>
  <c r="T1832" i="2"/>
  <c r="S1832" i="2"/>
  <c r="C1832" i="2"/>
  <c r="B1832" i="2"/>
  <c r="BQ1831" i="2"/>
  <c r="BP1831" i="2"/>
  <c r="AL1831" i="2"/>
  <c r="AK1831" i="2"/>
  <c r="AA1831" i="2"/>
  <c r="Y1831" i="2"/>
  <c r="X1831" i="2"/>
  <c r="W1831" i="2"/>
  <c r="V1831" i="2"/>
  <c r="U1831" i="2"/>
  <c r="T1831" i="2"/>
  <c r="S1831" i="2"/>
  <c r="C1831" i="2"/>
  <c r="B1831" i="2"/>
  <c r="BQ1830" i="2"/>
  <c r="BP1830" i="2"/>
  <c r="AS1830" i="2"/>
  <c r="AP1830" i="2"/>
  <c r="AO1830" i="2"/>
  <c r="AL1830" i="2"/>
  <c r="AK1830" i="2"/>
  <c r="AA1830" i="2"/>
  <c r="Y1830" i="2"/>
  <c r="X1830" i="2"/>
  <c r="W1830" i="2"/>
  <c r="V1830" i="2"/>
  <c r="U1830" i="2"/>
  <c r="T1830" i="2"/>
  <c r="S1830" i="2"/>
  <c r="C1830" i="2"/>
  <c r="B1830" i="2"/>
  <c r="BQ1829" i="2"/>
  <c r="BP1829" i="2"/>
  <c r="AA1829" i="2"/>
  <c r="Y1829" i="2"/>
  <c r="C1829" i="2"/>
  <c r="B1829" i="2"/>
  <c r="BQ1828" i="2"/>
  <c r="BP1828" i="2"/>
  <c r="AL1828" i="2"/>
  <c r="AK1828" i="2"/>
  <c r="AA1828" i="2"/>
  <c r="Y1828" i="2"/>
  <c r="X1828" i="2"/>
  <c r="W1828" i="2"/>
  <c r="V1828" i="2"/>
  <c r="U1828" i="2"/>
  <c r="T1828" i="2"/>
  <c r="S1828" i="2"/>
  <c r="C1828" i="2"/>
  <c r="B1828" i="2"/>
  <c r="BP1827" i="2"/>
  <c r="AK1827" i="2"/>
  <c r="X1827" i="2"/>
  <c r="W1827" i="2"/>
  <c r="V1827" i="2"/>
  <c r="U1827" i="2"/>
  <c r="T1827" i="2"/>
  <c r="H1827" i="2"/>
  <c r="AL1827" i="2" s="1"/>
  <c r="AA1827" i="2" s="1"/>
  <c r="BQ1827" i="2" s="1"/>
  <c r="C1827" i="2"/>
  <c r="B1827" i="2"/>
  <c r="BP1826" i="2"/>
  <c r="AK1826" i="2"/>
  <c r="X1826" i="2"/>
  <c r="W1826" i="2"/>
  <c r="V1826" i="2"/>
  <c r="U1826" i="2"/>
  <c r="T1826" i="2"/>
  <c r="H1826" i="2"/>
  <c r="AL1826" i="2" s="1"/>
  <c r="AA1826" i="2" s="1"/>
  <c r="BQ1826" i="2" s="1"/>
  <c r="C1826" i="2"/>
  <c r="B1826" i="2"/>
  <c r="BP1825" i="2"/>
  <c r="AK1825" i="2"/>
  <c r="X1825" i="2"/>
  <c r="W1825" i="2"/>
  <c r="V1825" i="2"/>
  <c r="U1825" i="2"/>
  <c r="T1825" i="2"/>
  <c r="H1825" i="2"/>
  <c r="S1825" i="2" s="1"/>
  <c r="Y1825" i="2" s="1"/>
  <c r="E1822" i="1" s="1"/>
  <c r="C1825" i="2"/>
  <c r="B1825" i="2"/>
  <c r="BP1824" i="2"/>
  <c r="AO1824" i="2"/>
  <c r="AK1824" i="2"/>
  <c r="X1824" i="2"/>
  <c r="W1824" i="2"/>
  <c r="V1824" i="2"/>
  <c r="U1824" i="2"/>
  <c r="T1824" i="2"/>
  <c r="H1824" i="2"/>
  <c r="S1824" i="2" s="1"/>
  <c r="Y1824" i="2" s="1"/>
  <c r="E1821" i="1" s="1"/>
  <c r="C1824" i="2"/>
  <c r="B1824" i="2"/>
  <c r="BQ1823" i="2"/>
  <c r="BP1823" i="2"/>
  <c r="AA1823" i="2"/>
  <c r="Y1823" i="2"/>
  <c r="C1823" i="2"/>
  <c r="B1823" i="2"/>
  <c r="BQ1822" i="2"/>
  <c r="BP1822" i="2"/>
  <c r="AA1822" i="2"/>
  <c r="Y1822" i="2"/>
  <c r="C1822" i="2"/>
  <c r="B1822" i="2"/>
  <c r="BQ1821" i="2"/>
  <c r="BP1821" i="2"/>
  <c r="AA1821" i="2"/>
  <c r="Y1821" i="2"/>
  <c r="X1821" i="2"/>
  <c r="W1821" i="2"/>
  <c r="V1821" i="2"/>
  <c r="U1821" i="2"/>
  <c r="T1821" i="2"/>
  <c r="S1821" i="2"/>
  <c r="C1821" i="2"/>
  <c r="B1821" i="2"/>
  <c r="BQ1820" i="2"/>
  <c r="BP1820" i="2"/>
  <c r="AA1820" i="2"/>
  <c r="X1820" i="2"/>
  <c r="W1820" i="2"/>
  <c r="V1820" i="2"/>
  <c r="U1820" i="2"/>
  <c r="T1820" i="2"/>
  <c r="H1820" i="2"/>
  <c r="S1820" i="2" s="1"/>
  <c r="Y1820" i="2" s="1"/>
  <c r="E1817" i="1" s="1"/>
  <c r="C1820" i="2"/>
  <c r="B1820" i="2"/>
  <c r="BQ1819" i="2"/>
  <c r="BP1819" i="2"/>
  <c r="AA1819" i="2"/>
  <c r="X1819" i="2"/>
  <c r="W1819" i="2"/>
  <c r="V1819" i="2"/>
  <c r="U1819" i="2"/>
  <c r="T1819" i="2"/>
  <c r="H1819" i="2"/>
  <c r="S1819" i="2" s="1"/>
  <c r="Y1819" i="2" s="1"/>
  <c r="E1816" i="1" s="1"/>
  <c r="C1819" i="2"/>
  <c r="B1819" i="2"/>
  <c r="BQ1818" i="2"/>
  <c r="BP1818" i="2"/>
  <c r="AA1818" i="2"/>
  <c r="X1818" i="2"/>
  <c r="W1818" i="2"/>
  <c r="V1818" i="2"/>
  <c r="U1818" i="2"/>
  <c r="T1818" i="2"/>
  <c r="H1818" i="2"/>
  <c r="S1818" i="2" s="1"/>
  <c r="Y1818" i="2" s="1"/>
  <c r="E1815" i="1" s="1"/>
  <c r="C1818" i="2"/>
  <c r="B1818" i="2"/>
  <c r="BQ1817" i="2"/>
  <c r="BP1817" i="2"/>
  <c r="X1817" i="2"/>
  <c r="W1817" i="2"/>
  <c r="V1817" i="2"/>
  <c r="U1817" i="2"/>
  <c r="T1817" i="2"/>
  <c r="H1817" i="2"/>
  <c r="S1817" i="2" s="1"/>
  <c r="Y1817" i="2" s="1"/>
  <c r="E1814" i="1" s="1"/>
  <c r="C1817" i="2"/>
  <c r="B1817" i="2"/>
  <c r="BQ1816" i="2"/>
  <c r="BP1816" i="2"/>
  <c r="AA1816" i="2"/>
  <c r="Y1816" i="2"/>
  <c r="C1816" i="2"/>
  <c r="B1816" i="2"/>
  <c r="BQ1815" i="2"/>
  <c r="BP1815" i="2"/>
  <c r="AA1815" i="2"/>
  <c r="Y1815" i="2"/>
  <c r="X1815" i="2"/>
  <c r="W1815" i="2"/>
  <c r="V1815" i="2"/>
  <c r="U1815" i="2"/>
  <c r="T1815" i="2"/>
  <c r="S1815" i="2"/>
  <c r="C1815" i="2"/>
  <c r="B1815" i="2"/>
  <c r="BQ1814" i="2"/>
  <c r="BP1814" i="2"/>
  <c r="AA1814" i="2"/>
  <c r="Y1814" i="2"/>
  <c r="X1814" i="2"/>
  <c r="W1814" i="2"/>
  <c r="V1814" i="2"/>
  <c r="U1814" i="2"/>
  <c r="T1814" i="2"/>
  <c r="S1814" i="2"/>
  <c r="C1814" i="2"/>
  <c r="B1814" i="2"/>
  <c r="BQ1813" i="2"/>
  <c r="BP1813" i="2"/>
  <c r="AA1813" i="2"/>
  <c r="Y1813" i="2"/>
  <c r="X1813" i="2"/>
  <c r="W1813" i="2"/>
  <c r="V1813" i="2"/>
  <c r="U1813" i="2"/>
  <c r="T1813" i="2"/>
  <c r="S1813" i="2"/>
  <c r="C1813" i="2"/>
  <c r="B1813" i="2"/>
  <c r="BQ1812" i="2"/>
  <c r="BP1812" i="2"/>
  <c r="AA1812" i="2"/>
  <c r="Y1812" i="2"/>
  <c r="X1812" i="2"/>
  <c r="W1812" i="2"/>
  <c r="V1812" i="2"/>
  <c r="U1812" i="2"/>
  <c r="T1812" i="2"/>
  <c r="S1812" i="2"/>
  <c r="C1812" i="2"/>
  <c r="B1812" i="2"/>
  <c r="BQ1811" i="2"/>
  <c r="BP1811" i="2"/>
  <c r="AO1811" i="2"/>
  <c r="AK1811" i="2"/>
  <c r="AA1811" i="2"/>
  <c r="Y1811" i="2"/>
  <c r="X1811" i="2"/>
  <c r="W1811" i="2"/>
  <c r="V1811" i="2"/>
  <c r="U1811" i="2"/>
  <c r="T1811" i="2"/>
  <c r="S1811" i="2"/>
  <c r="C1811" i="2"/>
  <c r="B1811" i="2"/>
  <c r="BQ1810" i="2"/>
  <c r="BP1810" i="2"/>
  <c r="AA1810" i="2"/>
  <c r="Y1810" i="2"/>
  <c r="C1810" i="2"/>
  <c r="B1810" i="2"/>
  <c r="BQ1809" i="2"/>
  <c r="BP1809" i="2"/>
  <c r="AA1809" i="2"/>
  <c r="Y1809" i="2"/>
  <c r="X1809" i="2"/>
  <c r="W1809" i="2"/>
  <c r="V1809" i="2"/>
  <c r="U1809" i="2"/>
  <c r="T1809" i="2"/>
  <c r="S1809" i="2"/>
  <c r="C1809" i="2"/>
  <c r="B1809" i="2"/>
  <c r="BQ1808" i="2"/>
  <c r="BP1808" i="2"/>
  <c r="AA1808" i="2"/>
  <c r="Y1808" i="2"/>
  <c r="X1808" i="2"/>
  <c r="W1808" i="2"/>
  <c r="V1808" i="2"/>
  <c r="U1808" i="2"/>
  <c r="T1808" i="2"/>
  <c r="S1808" i="2"/>
  <c r="C1808" i="2"/>
  <c r="B1808" i="2"/>
  <c r="BQ1807" i="2"/>
  <c r="BP1807" i="2"/>
  <c r="AA1807" i="2"/>
  <c r="Y1807" i="2"/>
  <c r="X1807" i="2"/>
  <c r="W1807" i="2"/>
  <c r="V1807" i="2"/>
  <c r="U1807" i="2"/>
  <c r="T1807" i="2"/>
  <c r="S1807" i="2"/>
  <c r="C1807" i="2"/>
  <c r="B1807" i="2"/>
  <c r="BQ1806" i="2"/>
  <c r="BP1806" i="2"/>
  <c r="AA1806" i="2"/>
  <c r="Y1806" i="2"/>
  <c r="X1806" i="2"/>
  <c r="W1806" i="2"/>
  <c r="V1806" i="2"/>
  <c r="U1806" i="2"/>
  <c r="T1806" i="2"/>
  <c r="S1806" i="2"/>
  <c r="C1806" i="2"/>
  <c r="B1806" i="2"/>
  <c r="BQ1805" i="2"/>
  <c r="BP1805" i="2"/>
  <c r="AA1805" i="2"/>
  <c r="Y1805" i="2"/>
  <c r="X1805" i="2"/>
  <c r="W1805" i="2"/>
  <c r="V1805" i="2"/>
  <c r="U1805" i="2"/>
  <c r="T1805" i="2"/>
  <c r="S1805" i="2"/>
  <c r="C1805" i="2"/>
  <c r="B1805" i="2"/>
  <c r="BQ1804" i="2"/>
  <c r="BP1804" i="2"/>
  <c r="AA1804" i="2"/>
  <c r="Y1804" i="2"/>
  <c r="C1804" i="2"/>
  <c r="B1804" i="2"/>
  <c r="BQ1803" i="2"/>
  <c r="BP1803" i="2"/>
  <c r="AA1803" i="2"/>
  <c r="Y1803" i="2"/>
  <c r="X1803" i="2"/>
  <c r="W1803" i="2"/>
  <c r="V1803" i="2"/>
  <c r="U1803" i="2"/>
  <c r="T1803" i="2"/>
  <c r="S1803" i="2"/>
  <c r="C1803" i="2"/>
  <c r="B1803" i="2"/>
  <c r="BQ1802" i="2"/>
  <c r="BP1802" i="2"/>
  <c r="AA1802" i="2"/>
  <c r="Y1802" i="2"/>
  <c r="X1802" i="2"/>
  <c r="W1802" i="2"/>
  <c r="V1802" i="2"/>
  <c r="U1802" i="2"/>
  <c r="T1802" i="2"/>
  <c r="S1802" i="2"/>
  <c r="C1802" i="2"/>
  <c r="B1802" i="2"/>
  <c r="BQ1801" i="2"/>
  <c r="BP1801" i="2"/>
  <c r="AA1801" i="2"/>
  <c r="Y1801" i="2"/>
  <c r="X1801" i="2"/>
  <c r="W1801" i="2"/>
  <c r="V1801" i="2"/>
  <c r="U1801" i="2"/>
  <c r="T1801" i="2"/>
  <c r="S1801" i="2"/>
  <c r="C1801" i="2"/>
  <c r="B1801" i="2"/>
  <c r="BQ1800" i="2"/>
  <c r="BP1800" i="2"/>
  <c r="AA1800" i="2"/>
  <c r="Y1800" i="2"/>
  <c r="X1800" i="2"/>
  <c r="W1800" i="2"/>
  <c r="V1800" i="2"/>
  <c r="U1800" i="2"/>
  <c r="T1800" i="2"/>
  <c r="S1800" i="2"/>
  <c r="C1800" i="2"/>
  <c r="B1800" i="2"/>
  <c r="BQ1799" i="2"/>
  <c r="BP1799" i="2"/>
  <c r="AA1799" i="2"/>
  <c r="Y1799" i="2"/>
  <c r="X1799" i="2"/>
  <c r="W1799" i="2"/>
  <c r="V1799" i="2"/>
  <c r="U1799" i="2"/>
  <c r="T1799" i="2"/>
  <c r="S1799" i="2"/>
  <c r="C1799" i="2"/>
  <c r="B1799" i="2"/>
  <c r="BQ1798" i="2"/>
  <c r="BP1798" i="2"/>
  <c r="AA1798" i="2"/>
  <c r="Y1798" i="2"/>
  <c r="C1798" i="2"/>
  <c r="B1798" i="2"/>
  <c r="BQ1797" i="2"/>
  <c r="BP1797" i="2"/>
  <c r="AL1797" i="2"/>
  <c r="AK1797" i="2"/>
  <c r="AA1797" i="2"/>
  <c r="Y1797" i="2"/>
  <c r="X1797" i="2"/>
  <c r="W1797" i="2"/>
  <c r="V1797" i="2"/>
  <c r="U1797" i="2"/>
  <c r="T1797" i="2"/>
  <c r="S1797" i="2"/>
  <c r="C1797" i="2"/>
  <c r="B1797" i="2"/>
  <c r="BP1796" i="2"/>
  <c r="AK1796" i="2"/>
  <c r="X1796" i="2"/>
  <c r="W1796" i="2"/>
  <c r="V1796" i="2"/>
  <c r="U1796" i="2"/>
  <c r="T1796" i="2"/>
  <c r="H1796" i="2"/>
  <c r="C1796" i="2"/>
  <c r="B1796" i="2"/>
  <c r="BP1795" i="2"/>
  <c r="AK1795" i="2"/>
  <c r="X1795" i="2"/>
  <c r="W1795" i="2"/>
  <c r="V1795" i="2"/>
  <c r="U1795" i="2"/>
  <c r="T1795" i="2"/>
  <c r="H1795" i="2"/>
  <c r="C1795" i="2"/>
  <c r="B1795" i="2"/>
  <c r="BP1794" i="2"/>
  <c r="AK1794" i="2"/>
  <c r="X1794" i="2"/>
  <c r="W1794" i="2"/>
  <c r="V1794" i="2"/>
  <c r="U1794" i="2"/>
  <c r="T1794" i="2"/>
  <c r="H1794" i="2"/>
  <c r="S1794" i="2" s="1"/>
  <c r="Y1794" i="2" s="1"/>
  <c r="E1791" i="1" s="1"/>
  <c r="C1794" i="2"/>
  <c r="B1794" i="2"/>
  <c r="BP1793" i="2"/>
  <c r="AO1793" i="2"/>
  <c r="AK1793" i="2"/>
  <c r="X1793" i="2"/>
  <c r="W1793" i="2"/>
  <c r="V1793" i="2"/>
  <c r="U1793" i="2"/>
  <c r="T1793" i="2"/>
  <c r="H1793" i="2"/>
  <c r="S1793" i="2" s="1"/>
  <c r="Y1793" i="2" s="1"/>
  <c r="E1790" i="1" s="1"/>
  <c r="C1793" i="2"/>
  <c r="B1793" i="2"/>
  <c r="BQ1792" i="2"/>
  <c r="BP1792" i="2"/>
  <c r="AA1792" i="2"/>
  <c r="Y1792" i="2"/>
  <c r="C1792" i="2"/>
  <c r="B1792" i="2"/>
  <c r="BQ1791" i="2"/>
  <c r="BP1791" i="2"/>
  <c r="AK1791" i="2"/>
  <c r="AA1791" i="2"/>
  <c r="Y1791" i="2"/>
  <c r="X1791" i="2"/>
  <c r="W1791" i="2"/>
  <c r="V1791" i="2"/>
  <c r="U1791" i="2"/>
  <c r="T1791" i="2"/>
  <c r="S1791" i="2"/>
  <c r="C1791" i="2"/>
  <c r="B1791" i="2"/>
  <c r="BQ1790" i="2"/>
  <c r="BP1790" i="2"/>
  <c r="AK1790" i="2"/>
  <c r="AA1790" i="2"/>
  <c r="Y1790" i="2"/>
  <c r="X1790" i="2"/>
  <c r="W1790" i="2"/>
  <c r="V1790" i="2"/>
  <c r="U1790" i="2"/>
  <c r="T1790" i="2"/>
  <c r="S1790" i="2"/>
  <c r="C1790" i="2"/>
  <c r="B1790" i="2"/>
  <c r="BQ1789" i="2"/>
  <c r="BP1789" i="2"/>
  <c r="AP1789" i="2"/>
  <c r="AL1789" i="2"/>
  <c r="AK1789" i="2"/>
  <c r="AA1789" i="2"/>
  <c r="Y1789" i="2"/>
  <c r="X1789" i="2"/>
  <c r="W1789" i="2"/>
  <c r="V1789" i="2"/>
  <c r="U1789" i="2"/>
  <c r="T1789" i="2"/>
  <c r="S1789" i="2"/>
  <c r="C1789" i="2"/>
  <c r="B1789" i="2"/>
  <c r="BQ1788" i="2"/>
  <c r="BP1788" i="2"/>
  <c r="AP1788" i="2"/>
  <c r="AL1788" i="2"/>
  <c r="AK1788" i="2"/>
  <c r="AA1788" i="2"/>
  <c r="Y1788" i="2"/>
  <c r="X1788" i="2"/>
  <c r="W1788" i="2"/>
  <c r="V1788" i="2"/>
  <c r="U1788" i="2"/>
  <c r="T1788" i="2"/>
  <c r="S1788" i="2"/>
  <c r="C1788" i="2"/>
  <c r="B1788" i="2"/>
  <c r="BQ1787" i="2"/>
  <c r="BP1787" i="2"/>
  <c r="AK1787" i="2"/>
  <c r="AA1787" i="2"/>
  <c r="Y1787" i="2"/>
  <c r="X1787" i="2"/>
  <c r="W1787" i="2"/>
  <c r="V1787" i="2"/>
  <c r="U1787" i="2"/>
  <c r="T1787" i="2"/>
  <c r="S1787" i="2"/>
  <c r="C1787" i="2"/>
  <c r="B1787" i="2"/>
  <c r="BQ1786" i="2"/>
  <c r="BP1786" i="2"/>
  <c r="AA1786" i="2"/>
  <c r="Y1786" i="2"/>
  <c r="C1786" i="2"/>
  <c r="B1786" i="2"/>
  <c r="BQ1785" i="2"/>
  <c r="BP1785" i="2"/>
  <c r="AL1785" i="2"/>
  <c r="AK1785" i="2"/>
  <c r="AA1785" i="2"/>
  <c r="Y1785" i="2"/>
  <c r="X1785" i="2"/>
  <c r="W1785" i="2"/>
  <c r="V1785" i="2"/>
  <c r="U1785" i="2"/>
  <c r="T1785" i="2"/>
  <c r="S1785" i="2"/>
  <c r="C1785" i="2"/>
  <c r="B1785" i="2"/>
  <c r="BP1784" i="2"/>
  <c r="AK1784" i="2"/>
  <c r="X1784" i="2"/>
  <c r="W1784" i="2"/>
  <c r="V1784" i="2"/>
  <c r="U1784" i="2"/>
  <c r="T1784" i="2"/>
  <c r="H1784" i="2"/>
  <c r="C1784" i="2"/>
  <c r="B1784" i="2"/>
  <c r="BP1783" i="2"/>
  <c r="AK1783" i="2"/>
  <c r="X1783" i="2"/>
  <c r="W1783" i="2"/>
  <c r="V1783" i="2"/>
  <c r="U1783" i="2"/>
  <c r="T1783" i="2"/>
  <c r="H1783" i="2"/>
  <c r="S1783" i="2" s="1"/>
  <c r="Y1783" i="2" s="1"/>
  <c r="E1780" i="1" s="1"/>
  <c r="C1783" i="2"/>
  <c r="B1783" i="2"/>
  <c r="BP1782" i="2"/>
  <c r="AK1782" i="2"/>
  <c r="X1782" i="2"/>
  <c r="W1782" i="2"/>
  <c r="V1782" i="2"/>
  <c r="U1782" i="2"/>
  <c r="T1782" i="2"/>
  <c r="H1782" i="2"/>
  <c r="S1782" i="2" s="1"/>
  <c r="Y1782" i="2" s="1"/>
  <c r="E1779" i="1" s="1"/>
  <c r="C1782" i="2"/>
  <c r="B1782" i="2"/>
  <c r="BP1781" i="2"/>
  <c r="AO1781" i="2"/>
  <c r="AK1781" i="2"/>
  <c r="X1781" i="2"/>
  <c r="W1781" i="2"/>
  <c r="V1781" i="2"/>
  <c r="U1781" i="2"/>
  <c r="T1781" i="2"/>
  <c r="H1781" i="2"/>
  <c r="S1781" i="2" s="1"/>
  <c r="Y1781" i="2" s="1"/>
  <c r="E1778" i="1" s="1"/>
  <c r="C1781" i="2"/>
  <c r="B1781" i="2"/>
  <c r="BQ1780" i="2"/>
  <c r="BP1780" i="2"/>
  <c r="AA1780" i="2"/>
  <c r="Y1780" i="2"/>
  <c r="C1780" i="2"/>
  <c r="B1780" i="2"/>
  <c r="BQ1779" i="2"/>
  <c r="BP1779" i="2"/>
  <c r="AL1779" i="2"/>
  <c r="AK1779" i="2"/>
  <c r="AA1779" i="2"/>
  <c r="Y1779" i="2"/>
  <c r="X1779" i="2"/>
  <c r="W1779" i="2"/>
  <c r="V1779" i="2"/>
  <c r="U1779" i="2"/>
  <c r="T1779" i="2"/>
  <c r="S1779" i="2"/>
  <c r="C1779" i="2"/>
  <c r="B1779" i="2"/>
  <c r="BP1778" i="2"/>
  <c r="AK1778" i="2"/>
  <c r="X1778" i="2"/>
  <c r="W1778" i="2"/>
  <c r="V1778" i="2"/>
  <c r="U1778" i="2"/>
  <c r="T1778" i="2"/>
  <c r="H1778" i="2"/>
  <c r="S1778" i="2" s="1"/>
  <c r="Y1778" i="2" s="1"/>
  <c r="E1775" i="1" s="1"/>
  <c r="C1778" i="2"/>
  <c r="B1778" i="2"/>
  <c r="BP1777" i="2"/>
  <c r="AK1777" i="2"/>
  <c r="X1777" i="2"/>
  <c r="W1777" i="2"/>
  <c r="V1777" i="2"/>
  <c r="U1777" i="2"/>
  <c r="T1777" i="2"/>
  <c r="H1777" i="2"/>
  <c r="C1777" i="2"/>
  <c r="B1777" i="2"/>
  <c r="BP1776" i="2"/>
  <c r="AK1776" i="2"/>
  <c r="X1776" i="2"/>
  <c r="W1776" i="2"/>
  <c r="V1776" i="2"/>
  <c r="U1776" i="2"/>
  <c r="T1776" i="2"/>
  <c r="H1776" i="2"/>
  <c r="C1776" i="2"/>
  <c r="B1776" i="2"/>
  <c r="BP1775" i="2"/>
  <c r="AO1775" i="2"/>
  <c r="AK1775" i="2"/>
  <c r="X1775" i="2"/>
  <c r="W1775" i="2"/>
  <c r="V1775" i="2"/>
  <c r="U1775" i="2"/>
  <c r="T1775" i="2"/>
  <c r="H1775" i="2"/>
  <c r="AP1775" i="2" s="1"/>
  <c r="AA1775" i="2" s="1"/>
  <c r="BQ1775" i="2" s="1"/>
  <c r="C1775" i="2"/>
  <c r="B1775" i="2"/>
  <c r="BQ1774" i="2"/>
  <c r="BP1774" i="2"/>
  <c r="AA1774" i="2"/>
  <c r="Y1774" i="2"/>
  <c r="C1774" i="2"/>
  <c r="B1774" i="2"/>
  <c r="BQ1773" i="2"/>
  <c r="BP1773" i="2"/>
  <c r="AA1773" i="2"/>
  <c r="Y1773" i="2"/>
  <c r="C1773" i="2"/>
  <c r="B1773" i="2"/>
  <c r="BQ1772" i="2"/>
  <c r="BP1772" i="2"/>
  <c r="AA1772" i="2"/>
  <c r="Y1772" i="2"/>
  <c r="X1772" i="2"/>
  <c r="W1772" i="2"/>
  <c r="V1772" i="2"/>
  <c r="U1772" i="2"/>
  <c r="T1772" i="2"/>
  <c r="S1772" i="2"/>
  <c r="C1772" i="2"/>
  <c r="B1772" i="2"/>
  <c r="BQ1771" i="2"/>
  <c r="BP1771" i="2"/>
  <c r="AA1771" i="2"/>
  <c r="Y1771" i="2"/>
  <c r="X1771" i="2"/>
  <c r="W1771" i="2"/>
  <c r="V1771" i="2"/>
  <c r="U1771" i="2"/>
  <c r="T1771" i="2"/>
  <c r="S1771" i="2"/>
  <c r="C1771" i="2"/>
  <c r="B1771" i="2"/>
  <c r="BQ1770" i="2"/>
  <c r="BP1770" i="2"/>
  <c r="AA1770" i="2"/>
  <c r="Y1770" i="2"/>
  <c r="X1770" i="2"/>
  <c r="W1770" i="2"/>
  <c r="V1770" i="2"/>
  <c r="U1770" i="2"/>
  <c r="T1770" i="2"/>
  <c r="S1770" i="2"/>
  <c r="C1770" i="2"/>
  <c r="B1770" i="2"/>
  <c r="BQ1769" i="2"/>
  <c r="BP1769" i="2"/>
  <c r="AA1769" i="2"/>
  <c r="Y1769" i="2"/>
  <c r="X1769" i="2"/>
  <c r="W1769" i="2"/>
  <c r="V1769" i="2"/>
  <c r="U1769" i="2"/>
  <c r="T1769" i="2"/>
  <c r="S1769" i="2"/>
  <c r="C1769" i="2"/>
  <c r="B1769" i="2"/>
  <c r="BQ1768" i="2"/>
  <c r="BP1768" i="2"/>
  <c r="AA1768" i="2"/>
  <c r="Y1768" i="2"/>
  <c r="X1768" i="2"/>
  <c r="W1768" i="2"/>
  <c r="V1768" i="2"/>
  <c r="U1768" i="2"/>
  <c r="T1768" i="2"/>
  <c r="S1768" i="2"/>
  <c r="C1768" i="2"/>
  <c r="B1768" i="2"/>
  <c r="BQ1767" i="2"/>
  <c r="BP1767" i="2"/>
  <c r="AA1767" i="2"/>
  <c r="Y1767" i="2"/>
  <c r="C1767" i="2"/>
  <c r="B1767" i="2"/>
  <c r="BQ1766" i="2"/>
  <c r="BP1766" i="2"/>
  <c r="AA1766" i="2"/>
  <c r="Y1766" i="2"/>
  <c r="X1766" i="2"/>
  <c r="W1766" i="2"/>
  <c r="V1766" i="2"/>
  <c r="U1766" i="2"/>
  <c r="T1766" i="2"/>
  <c r="S1766" i="2"/>
  <c r="C1766" i="2"/>
  <c r="B1766" i="2"/>
  <c r="BQ1765" i="2"/>
  <c r="BP1765" i="2"/>
  <c r="AA1765" i="2"/>
  <c r="X1765" i="2"/>
  <c r="W1765" i="2"/>
  <c r="V1765" i="2"/>
  <c r="U1765" i="2"/>
  <c r="T1765" i="2"/>
  <c r="H1765" i="2"/>
  <c r="S1765" i="2" s="1"/>
  <c r="Y1765" i="2" s="1"/>
  <c r="E1762" i="1" s="1"/>
  <c r="C1765" i="2"/>
  <c r="B1765" i="2"/>
  <c r="BQ1764" i="2"/>
  <c r="BP1764" i="2"/>
  <c r="AA1764" i="2"/>
  <c r="X1764" i="2"/>
  <c r="W1764" i="2"/>
  <c r="V1764" i="2"/>
  <c r="U1764" i="2"/>
  <c r="T1764" i="2"/>
  <c r="H1764" i="2"/>
  <c r="S1764" i="2" s="1"/>
  <c r="Y1764" i="2" s="1"/>
  <c r="E1761" i="1" s="1"/>
  <c r="C1764" i="2"/>
  <c r="B1764" i="2"/>
  <c r="BQ1763" i="2"/>
  <c r="BP1763" i="2"/>
  <c r="AA1763" i="2"/>
  <c r="X1763" i="2"/>
  <c r="W1763" i="2"/>
  <c r="V1763" i="2"/>
  <c r="U1763" i="2"/>
  <c r="T1763" i="2"/>
  <c r="H1763" i="2"/>
  <c r="S1763" i="2" s="1"/>
  <c r="Y1763" i="2" s="1"/>
  <c r="E1760" i="1" s="1"/>
  <c r="C1763" i="2"/>
  <c r="B1763" i="2"/>
  <c r="BQ1762" i="2"/>
  <c r="BP1762" i="2"/>
  <c r="AA1762" i="2"/>
  <c r="X1762" i="2"/>
  <c r="W1762" i="2"/>
  <c r="V1762" i="2"/>
  <c r="U1762" i="2"/>
  <c r="T1762" i="2"/>
  <c r="H1762" i="2"/>
  <c r="S1762" i="2" s="1"/>
  <c r="Y1762" i="2" s="1"/>
  <c r="E1759" i="1" s="1"/>
  <c r="C1762" i="2"/>
  <c r="B1762" i="2"/>
  <c r="BQ1761" i="2"/>
  <c r="BP1761" i="2"/>
  <c r="AA1761" i="2"/>
  <c r="Y1761" i="2"/>
  <c r="C1761" i="2"/>
  <c r="B1761" i="2"/>
  <c r="BQ1760" i="2"/>
  <c r="BP1760" i="2"/>
  <c r="AA1760" i="2"/>
  <c r="Y1760" i="2"/>
  <c r="X1760" i="2"/>
  <c r="W1760" i="2"/>
  <c r="V1760" i="2"/>
  <c r="U1760" i="2"/>
  <c r="T1760" i="2"/>
  <c r="S1760" i="2"/>
  <c r="C1760" i="2"/>
  <c r="B1760" i="2"/>
  <c r="BQ1759" i="2"/>
  <c r="BP1759" i="2"/>
  <c r="AA1759" i="2"/>
  <c r="Y1759" i="2"/>
  <c r="X1759" i="2"/>
  <c r="W1759" i="2"/>
  <c r="V1759" i="2"/>
  <c r="U1759" i="2"/>
  <c r="T1759" i="2"/>
  <c r="S1759" i="2"/>
  <c r="C1759" i="2"/>
  <c r="B1759" i="2"/>
  <c r="BQ1758" i="2"/>
  <c r="BP1758" i="2"/>
  <c r="AA1758" i="2"/>
  <c r="Y1758" i="2"/>
  <c r="X1758" i="2"/>
  <c r="W1758" i="2"/>
  <c r="V1758" i="2"/>
  <c r="U1758" i="2"/>
  <c r="T1758" i="2"/>
  <c r="S1758" i="2"/>
  <c r="C1758" i="2"/>
  <c r="B1758" i="2"/>
  <c r="BQ1757" i="2"/>
  <c r="BP1757" i="2"/>
  <c r="AA1757" i="2"/>
  <c r="Y1757" i="2"/>
  <c r="X1757" i="2"/>
  <c r="W1757" i="2"/>
  <c r="V1757" i="2"/>
  <c r="U1757" i="2"/>
  <c r="T1757" i="2"/>
  <c r="S1757" i="2"/>
  <c r="C1757" i="2"/>
  <c r="B1757" i="2"/>
  <c r="BQ1756" i="2"/>
  <c r="BP1756" i="2"/>
  <c r="AA1756" i="2"/>
  <c r="Y1756" i="2"/>
  <c r="X1756" i="2"/>
  <c r="W1756" i="2"/>
  <c r="V1756" i="2"/>
  <c r="U1756" i="2"/>
  <c r="T1756" i="2"/>
  <c r="S1756" i="2"/>
  <c r="C1756" i="2"/>
  <c r="B1756" i="2"/>
  <c r="BQ1755" i="2"/>
  <c r="BP1755" i="2"/>
  <c r="AA1755" i="2"/>
  <c r="Y1755" i="2"/>
  <c r="C1755" i="2"/>
  <c r="B1755" i="2"/>
  <c r="BQ1754" i="2"/>
  <c r="BP1754" i="2"/>
  <c r="AA1754" i="2"/>
  <c r="Y1754" i="2"/>
  <c r="X1754" i="2"/>
  <c r="W1754" i="2"/>
  <c r="V1754" i="2"/>
  <c r="U1754" i="2"/>
  <c r="T1754" i="2"/>
  <c r="S1754" i="2"/>
  <c r="C1754" i="2"/>
  <c r="B1754" i="2"/>
  <c r="BQ1753" i="2"/>
  <c r="BP1753" i="2"/>
  <c r="AA1753" i="2"/>
  <c r="X1753" i="2"/>
  <c r="W1753" i="2"/>
  <c r="V1753" i="2"/>
  <c r="U1753" i="2"/>
  <c r="T1753" i="2"/>
  <c r="H1753" i="2"/>
  <c r="S1753" i="2" s="1"/>
  <c r="Y1753" i="2" s="1"/>
  <c r="E1750" i="1" s="1"/>
  <c r="C1753" i="2"/>
  <c r="B1753" i="2"/>
  <c r="BQ1752" i="2"/>
  <c r="BP1752" i="2"/>
  <c r="AA1752" i="2"/>
  <c r="X1752" i="2"/>
  <c r="W1752" i="2"/>
  <c r="V1752" i="2"/>
  <c r="U1752" i="2"/>
  <c r="T1752" i="2"/>
  <c r="H1752" i="2"/>
  <c r="S1752" i="2" s="1"/>
  <c r="Y1752" i="2" s="1"/>
  <c r="E1749" i="1" s="1"/>
  <c r="C1752" i="2"/>
  <c r="B1752" i="2"/>
  <c r="BQ1751" i="2"/>
  <c r="BP1751" i="2"/>
  <c r="AA1751" i="2"/>
  <c r="X1751" i="2"/>
  <c r="W1751" i="2"/>
  <c r="V1751" i="2"/>
  <c r="U1751" i="2"/>
  <c r="T1751" i="2"/>
  <c r="H1751" i="2"/>
  <c r="S1751" i="2" s="1"/>
  <c r="Y1751" i="2" s="1"/>
  <c r="E1748" i="1" s="1"/>
  <c r="C1751" i="2"/>
  <c r="B1751" i="2"/>
  <c r="BQ1750" i="2"/>
  <c r="BP1750" i="2"/>
  <c r="AA1750" i="2"/>
  <c r="X1750" i="2"/>
  <c r="W1750" i="2"/>
  <c r="V1750" i="2"/>
  <c r="U1750" i="2"/>
  <c r="T1750" i="2"/>
  <c r="H1750" i="2"/>
  <c r="S1750" i="2" s="1"/>
  <c r="Y1750" i="2" s="1"/>
  <c r="E1747" i="1" s="1"/>
  <c r="C1750" i="2"/>
  <c r="B1750" i="2"/>
  <c r="BQ1749" i="2"/>
  <c r="BP1749" i="2"/>
  <c r="AA1749" i="2"/>
  <c r="Y1749" i="2"/>
  <c r="C1749" i="2"/>
  <c r="B1749" i="2"/>
  <c r="BQ1748" i="2"/>
  <c r="BP1748" i="2"/>
  <c r="AA1748" i="2"/>
  <c r="Y1748" i="2"/>
  <c r="X1748" i="2"/>
  <c r="W1748" i="2"/>
  <c r="V1748" i="2"/>
  <c r="U1748" i="2"/>
  <c r="T1748" i="2"/>
  <c r="S1748" i="2"/>
  <c r="C1748" i="2"/>
  <c r="B1748" i="2"/>
  <c r="BQ1747" i="2"/>
  <c r="BP1747" i="2"/>
  <c r="AA1747" i="2"/>
  <c r="Y1747" i="2"/>
  <c r="X1747" i="2"/>
  <c r="W1747" i="2"/>
  <c r="V1747" i="2"/>
  <c r="U1747" i="2"/>
  <c r="T1747" i="2"/>
  <c r="S1747" i="2"/>
  <c r="C1747" i="2"/>
  <c r="B1747" i="2"/>
  <c r="BQ1746" i="2"/>
  <c r="BP1746" i="2"/>
  <c r="AA1746" i="2"/>
  <c r="Y1746" i="2"/>
  <c r="X1746" i="2"/>
  <c r="W1746" i="2"/>
  <c r="V1746" i="2"/>
  <c r="U1746" i="2"/>
  <c r="T1746" i="2"/>
  <c r="S1746" i="2"/>
  <c r="C1746" i="2"/>
  <c r="B1746" i="2"/>
  <c r="BQ1745" i="2"/>
  <c r="BP1745" i="2"/>
  <c r="AA1745" i="2"/>
  <c r="Y1745" i="2"/>
  <c r="X1745" i="2"/>
  <c r="W1745" i="2"/>
  <c r="V1745" i="2"/>
  <c r="U1745" i="2"/>
  <c r="T1745" i="2"/>
  <c r="S1745" i="2"/>
  <c r="C1745" i="2"/>
  <c r="B1745" i="2"/>
  <c r="BQ1744" i="2"/>
  <c r="BP1744" i="2"/>
  <c r="AL1744" i="2"/>
  <c r="AK1744" i="2"/>
  <c r="AA1744" i="2"/>
  <c r="Y1744" i="2"/>
  <c r="X1744" i="2"/>
  <c r="W1744" i="2"/>
  <c r="V1744" i="2"/>
  <c r="U1744" i="2"/>
  <c r="T1744" i="2"/>
  <c r="S1744" i="2"/>
  <c r="C1744" i="2"/>
  <c r="B1744" i="2"/>
  <c r="BQ1743" i="2"/>
  <c r="BP1743" i="2"/>
  <c r="AA1743" i="2"/>
  <c r="Y1743" i="2"/>
  <c r="C1743" i="2"/>
  <c r="B1743" i="2"/>
  <c r="BQ1742" i="2"/>
  <c r="BP1742" i="2"/>
  <c r="AA1742" i="2"/>
  <c r="Y1742" i="2"/>
  <c r="X1742" i="2"/>
  <c r="W1742" i="2"/>
  <c r="V1742" i="2"/>
  <c r="U1742" i="2"/>
  <c r="T1742" i="2"/>
  <c r="S1742" i="2"/>
  <c r="C1742" i="2"/>
  <c r="B1742" i="2"/>
  <c r="BQ1741" i="2"/>
  <c r="BP1741" i="2"/>
  <c r="AA1741" i="2"/>
  <c r="Y1741" i="2"/>
  <c r="X1741" i="2"/>
  <c r="W1741" i="2"/>
  <c r="V1741" i="2"/>
  <c r="U1741" i="2"/>
  <c r="T1741" i="2"/>
  <c r="S1741" i="2"/>
  <c r="C1741" i="2"/>
  <c r="B1741" i="2"/>
  <c r="BQ1740" i="2"/>
  <c r="BP1740" i="2"/>
  <c r="AA1740" i="2"/>
  <c r="Y1740" i="2"/>
  <c r="X1740" i="2"/>
  <c r="W1740" i="2"/>
  <c r="V1740" i="2"/>
  <c r="U1740" i="2"/>
  <c r="T1740" i="2"/>
  <c r="S1740" i="2"/>
  <c r="C1740" i="2"/>
  <c r="B1740" i="2"/>
  <c r="BQ1739" i="2"/>
  <c r="BP1739" i="2"/>
  <c r="AA1739" i="2"/>
  <c r="Y1739" i="2"/>
  <c r="X1739" i="2"/>
  <c r="W1739" i="2"/>
  <c r="V1739" i="2"/>
  <c r="U1739" i="2"/>
  <c r="T1739" i="2"/>
  <c r="S1739" i="2"/>
  <c r="C1739" i="2"/>
  <c r="B1739" i="2"/>
  <c r="BQ1738" i="2"/>
  <c r="BP1738" i="2"/>
  <c r="AA1738" i="2"/>
  <c r="Y1738" i="2"/>
  <c r="X1738" i="2"/>
  <c r="W1738" i="2"/>
  <c r="V1738" i="2"/>
  <c r="U1738" i="2"/>
  <c r="T1738" i="2"/>
  <c r="S1738" i="2"/>
  <c r="C1738" i="2"/>
  <c r="B1738" i="2"/>
  <c r="BQ1737" i="2"/>
  <c r="BP1737" i="2"/>
  <c r="AA1737" i="2"/>
  <c r="Y1737" i="2"/>
  <c r="C1737" i="2"/>
  <c r="B1737" i="2"/>
  <c r="BQ1736" i="2"/>
  <c r="BP1736" i="2"/>
  <c r="AA1736" i="2"/>
  <c r="Y1736" i="2"/>
  <c r="X1736" i="2"/>
  <c r="W1736" i="2"/>
  <c r="V1736" i="2"/>
  <c r="U1736" i="2"/>
  <c r="T1736" i="2"/>
  <c r="S1736" i="2"/>
  <c r="C1736" i="2"/>
  <c r="B1736" i="2"/>
  <c r="BQ1735" i="2"/>
  <c r="BP1735" i="2"/>
  <c r="AA1735" i="2"/>
  <c r="Y1735" i="2"/>
  <c r="X1735" i="2"/>
  <c r="W1735" i="2"/>
  <c r="V1735" i="2"/>
  <c r="U1735" i="2"/>
  <c r="T1735" i="2"/>
  <c r="S1735" i="2"/>
  <c r="C1735" i="2"/>
  <c r="B1735" i="2"/>
  <c r="BQ1734" i="2"/>
  <c r="BP1734" i="2"/>
  <c r="AA1734" i="2"/>
  <c r="Y1734" i="2"/>
  <c r="X1734" i="2"/>
  <c r="W1734" i="2"/>
  <c r="V1734" i="2"/>
  <c r="U1734" i="2"/>
  <c r="T1734" i="2"/>
  <c r="S1734" i="2"/>
  <c r="C1734" i="2"/>
  <c r="B1734" i="2"/>
  <c r="BQ1733" i="2"/>
  <c r="BP1733" i="2"/>
  <c r="AA1733" i="2"/>
  <c r="Y1733" i="2"/>
  <c r="X1733" i="2"/>
  <c r="W1733" i="2"/>
  <c r="V1733" i="2"/>
  <c r="U1733" i="2"/>
  <c r="T1733" i="2"/>
  <c r="S1733" i="2"/>
  <c r="C1733" i="2"/>
  <c r="B1733" i="2"/>
  <c r="BQ1732" i="2"/>
  <c r="BP1732" i="2"/>
  <c r="AA1732" i="2"/>
  <c r="Y1732" i="2"/>
  <c r="X1732" i="2"/>
  <c r="W1732" i="2"/>
  <c r="V1732" i="2"/>
  <c r="U1732" i="2"/>
  <c r="T1732" i="2"/>
  <c r="S1732" i="2"/>
  <c r="C1732" i="2"/>
  <c r="B1732" i="2"/>
  <c r="BQ1731" i="2"/>
  <c r="BP1731" i="2"/>
  <c r="AA1731" i="2"/>
  <c r="Y1731" i="2"/>
  <c r="C1731" i="2"/>
  <c r="B1731" i="2"/>
  <c r="BQ1730" i="2"/>
  <c r="BP1730" i="2"/>
  <c r="AP1730" i="2"/>
  <c r="AO1730" i="2"/>
  <c r="AA1730" i="2"/>
  <c r="Y1730" i="2"/>
  <c r="X1730" i="2"/>
  <c r="W1730" i="2"/>
  <c r="V1730" i="2"/>
  <c r="U1730" i="2"/>
  <c r="T1730" i="2"/>
  <c r="S1730" i="2"/>
  <c r="C1730" i="2"/>
  <c r="B1730" i="2"/>
  <c r="BP1729" i="2"/>
  <c r="AO1729" i="2"/>
  <c r="X1729" i="2"/>
  <c r="W1729" i="2"/>
  <c r="V1729" i="2"/>
  <c r="U1729" i="2"/>
  <c r="T1729" i="2"/>
  <c r="H1729" i="2"/>
  <c r="AP1729" i="2" s="1"/>
  <c r="AA1729" i="2" s="1"/>
  <c r="BQ1729" i="2" s="1"/>
  <c r="C1729" i="2"/>
  <c r="B1729" i="2"/>
  <c r="BP1728" i="2"/>
  <c r="AO1728" i="2"/>
  <c r="X1728" i="2"/>
  <c r="W1728" i="2"/>
  <c r="V1728" i="2"/>
  <c r="U1728" i="2"/>
  <c r="T1728" i="2"/>
  <c r="H1728" i="2"/>
  <c r="S1728" i="2" s="1"/>
  <c r="Y1728" i="2" s="1"/>
  <c r="E1725" i="1" s="1"/>
  <c r="C1728" i="2"/>
  <c r="B1728" i="2"/>
  <c r="BP1727" i="2"/>
  <c r="AO1727" i="2"/>
  <c r="X1727" i="2"/>
  <c r="W1727" i="2"/>
  <c r="V1727" i="2"/>
  <c r="U1727" i="2"/>
  <c r="T1727" i="2"/>
  <c r="H1727" i="2"/>
  <c r="AP1727" i="2" s="1"/>
  <c r="AA1727" i="2" s="1"/>
  <c r="BQ1727" i="2" s="1"/>
  <c r="C1727" i="2"/>
  <c r="B1727" i="2"/>
  <c r="BP1726" i="2"/>
  <c r="AO1726" i="2"/>
  <c r="AL1726" i="2"/>
  <c r="AK1726" i="2"/>
  <c r="X1726" i="2"/>
  <c r="W1726" i="2"/>
  <c r="V1726" i="2"/>
  <c r="U1726" i="2"/>
  <c r="T1726" i="2"/>
  <c r="H1726" i="2"/>
  <c r="S1726" i="2" s="1"/>
  <c r="Y1726" i="2" s="1"/>
  <c r="E1723" i="1" s="1"/>
  <c r="C1726" i="2"/>
  <c r="B1726" i="2"/>
  <c r="BQ1725" i="2"/>
  <c r="BP1725" i="2"/>
  <c r="AA1725" i="2"/>
  <c r="Y1725" i="2"/>
  <c r="C1725" i="2"/>
  <c r="B1725" i="2"/>
  <c r="BQ1724" i="2"/>
  <c r="BP1724" i="2"/>
  <c r="AK1724" i="2"/>
  <c r="AA1724" i="2"/>
  <c r="Y1724" i="2"/>
  <c r="X1724" i="2"/>
  <c r="W1724" i="2"/>
  <c r="V1724" i="2"/>
  <c r="U1724" i="2"/>
  <c r="T1724" i="2"/>
  <c r="S1724" i="2"/>
  <c r="C1724" i="2"/>
  <c r="B1724" i="2"/>
  <c r="BQ1723" i="2"/>
  <c r="BP1723" i="2"/>
  <c r="AK1723" i="2"/>
  <c r="AA1723" i="2"/>
  <c r="Y1723" i="2"/>
  <c r="X1723" i="2"/>
  <c r="W1723" i="2"/>
  <c r="V1723" i="2"/>
  <c r="U1723" i="2"/>
  <c r="T1723" i="2"/>
  <c r="S1723" i="2"/>
  <c r="C1723" i="2"/>
  <c r="B1723" i="2"/>
  <c r="BQ1722" i="2"/>
  <c r="BP1722" i="2"/>
  <c r="AP1722" i="2"/>
  <c r="AL1722" i="2"/>
  <c r="AK1722" i="2"/>
  <c r="AA1722" i="2"/>
  <c r="Y1722" i="2"/>
  <c r="X1722" i="2"/>
  <c r="W1722" i="2"/>
  <c r="V1722" i="2"/>
  <c r="U1722" i="2"/>
  <c r="T1722" i="2"/>
  <c r="S1722" i="2"/>
  <c r="C1722" i="2"/>
  <c r="B1722" i="2"/>
  <c r="BQ1721" i="2"/>
  <c r="BP1721" i="2"/>
  <c r="AP1721" i="2"/>
  <c r="AL1721" i="2"/>
  <c r="AK1721" i="2"/>
  <c r="AA1721" i="2"/>
  <c r="Y1721" i="2"/>
  <c r="X1721" i="2"/>
  <c r="W1721" i="2"/>
  <c r="V1721" i="2"/>
  <c r="U1721" i="2"/>
  <c r="T1721" i="2"/>
  <c r="S1721" i="2"/>
  <c r="C1721" i="2"/>
  <c r="B1721" i="2"/>
  <c r="BQ1720" i="2"/>
  <c r="BP1720" i="2"/>
  <c r="AK1720" i="2"/>
  <c r="AA1720" i="2"/>
  <c r="Y1720" i="2"/>
  <c r="X1720" i="2"/>
  <c r="W1720" i="2"/>
  <c r="V1720" i="2"/>
  <c r="U1720" i="2"/>
  <c r="T1720" i="2"/>
  <c r="S1720" i="2"/>
  <c r="C1720" i="2"/>
  <c r="B1720" i="2"/>
  <c r="BQ1719" i="2"/>
  <c r="BP1719" i="2"/>
  <c r="AA1719" i="2"/>
  <c r="Y1719" i="2"/>
  <c r="C1719" i="2"/>
  <c r="B1719" i="2"/>
  <c r="BQ1718" i="2"/>
  <c r="BP1718" i="2"/>
  <c r="AL1718" i="2"/>
  <c r="AK1718" i="2"/>
  <c r="AA1718" i="2"/>
  <c r="Y1718" i="2"/>
  <c r="X1718" i="2"/>
  <c r="W1718" i="2"/>
  <c r="V1718" i="2"/>
  <c r="U1718" i="2"/>
  <c r="T1718" i="2"/>
  <c r="S1718" i="2"/>
  <c r="C1718" i="2"/>
  <c r="B1718" i="2"/>
  <c r="BP1717" i="2"/>
  <c r="AK1717" i="2"/>
  <c r="X1717" i="2"/>
  <c r="W1717" i="2"/>
  <c r="V1717" i="2"/>
  <c r="U1717" i="2"/>
  <c r="T1717" i="2"/>
  <c r="H1717" i="2"/>
  <c r="C1717" i="2"/>
  <c r="B1717" i="2"/>
  <c r="BP1716" i="2"/>
  <c r="AK1716" i="2"/>
  <c r="X1716" i="2"/>
  <c r="W1716" i="2"/>
  <c r="V1716" i="2"/>
  <c r="U1716" i="2"/>
  <c r="T1716" i="2"/>
  <c r="H1716" i="2"/>
  <c r="S1716" i="2" s="1"/>
  <c r="Y1716" i="2" s="1"/>
  <c r="E1713" i="1" s="1"/>
  <c r="C1716" i="2"/>
  <c r="B1716" i="2"/>
  <c r="BP1715" i="2"/>
  <c r="AK1715" i="2"/>
  <c r="X1715" i="2"/>
  <c r="W1715" i="2"/>
  <c r="V1715" i="2"/>
  <c r="U1715" i="2"/>
  <c r="T1715" i="2"/>
  <c r="H1715" i="2"/>
  <c r="AL1715" i="2" s="1"/>
  <c r="AA1715" i="2" s="1"/>
  <c r="BQ1715" i="2" s="1"/>
  <c r="C1715" i="2"/>
  <c r="B1715" i="2"/>
  <c r="BP1714" i="2"/>
  <c r="AO1714" i="2"/>
  <c r="AK1714" i="2"/>
  <c r="X1714" i="2"/>
  <c r="W1714" i="2"/>
  <c r="V1714" i="2"/>
  <c r="U1714" i="2"/>
  <c r="T1714" i="2"/>
  <c r="H1714" i="2"/>
  <c r="S1714" i="2" s="1"/>
  <c r="Y1714" i="2" s="1"/>
  <c r="E1711" i="1" s="1"/>
  <c r="C1714" i="2"/>
  <c r="B1714" i="2"/>
  <c r="BQ1713" i="2"/>
  <c r="BP1713" i="2"/>
  <c r="AA1713" i="2"/>
  <c r="Y1713" i="2"/>
  <c r="C1713" i="2"/>
  <c r="B1713" i="2"/>
  <c r="BQ1712" i="2"/>
  <c r="BP1712" i="2"/>
  <c r="AL1712" i="2"/>
  <c r="AK1712" i="2"/>
  <c r="AA1712" i="2"/>
  <c r="Y1712" i="2"/>
  <c r="X1712" i="2"/>
  <c r="W1712" i="2"/>
  <c r="V1712" i="2"/>
  <c r="U1712" i="2"/>
  <c r="T1712" i="2"/>
  <c r="S1712" i="2"/>
  <c r="C1712" i="2"/>
  <c r="B1712" i="2"/>
  <c r="BP1711" i="2"/>
  <c r="AK1711" i="2"/>
  <c r="X1711" i="2"/>
  <c r="W1711" i="2"/>
  <c r="V1711" i="2"/>
  <c r="U1711" i="2"/>
  <c r="T1711" i="2"/>
  <c r="H1711" i="2"/>
  <c r="S1711" i="2" s="1"/>
  <c r="Y1711" i="2" s="1"/>
  <c r="E1708" i="1" s="1"/>
  <c r="C1711" i="2"/>
  <c r="B1711" i="2"/>
  <c r="BQ1710" i="2"/>
  <c r="BP1710" i="2"/>
  <c r="AL1710" i="2"/>
  <c r="AK1710" i="2"/>
  <c r="AA1710" i="2"/>
  <c r="Y1710" i="2"/>
  <c r="X1710" i="2"/>
  <c r="W1710" i="2"/>
  <c r="V1710" i="2"/>
  <c r="U1710" i="2"/>
  <c r="T1710" i="2"/>
  <c r="S1710" i="2"/>
  <c r="C1710" i="2"/>
  <c r="B1710" i="2"/>
  <c r="BP1709" i="2"/>
  <c r="AK1709" i="2"/>
  <c r="X1709" i="2"/>
  <c r="W1709" i="2"/>
  <c r="V1709" i="2"/>
  <c r="U1709" i="2"/>
  <c r="T1709" i="2"/>
  <c r="H1709" i="2"/>
  <c r="AL1709" i="2" s="1"/>
  <c r="AA1709" i="2" s="1"/>
  <c r="BQ1709" i="2" s="1"/>
  <c r="C1709" i="2"/>
  <c r="B1709" i="2"/>
  <c r="BP1708" i="2"/>
  <c r="AO1708" i="2"/>
  <c r="AK1708" i="2"/>
  <c r="X1708" i="2"/>
  <c r="W1708" i="2"/>
  <c r="V1708" i="2"/>
  <c r="U1708" i="2"/>
  <c r="T1708" i="2"/>
  <c r="H1708" i="2"/>
  <c r="S1708" i="2" s="1"/>
  <c r="Y1708" i="2" s="1"/>
  <c r="E1705" i="1" s="1"/>
  <c r="C1708" i="2"/>
  <c r="B1708" i="2"/>
  <c r="BQ1707" i="2"/>
  <c r="BP1707" i="2"/>
  <c r="AA1707" i="2"/>
  <c r="Y1707" i="2"/>
  <c r="C1707" i="2"/>
  <c r="B1707" i="2"/>
  <c r="BQ1706" i="2"/>
  <c r="BP1706" i="2"/>
  <c r="AA1706" i="2"/>
  <c r="Y1706" i="2"/>
  <c r="C1706" i="2"/>
  <c r="B1706" i="2"/>
  <c r="BQ1705" i="2"/>
  <c r="BP1705" i="2"/>
  <c r="AA1705" i="2"/>
  <c r="Y1705" i="2"/>
  <c r="X1705" i="2"/>
  <c r="W1705" i="2"/>
  <c r="V1705" i="2"/>
  <c r="U1705" i="2"/>
  <c r="T1705" i="2"/>
  <c r="S1705" i="2"/>
  <c r="C1705" i="2"/>
  <c r="B1705" i="2"/>
  <c r="BQ1704" i="2"/>
  <c r="BP1704" i="2"/>
  <c r="AA1704" i="2"/>
  <c r="Y1704" i="2"/>
  <c r="X1704" i="2"/>
  <c r="W1704" i="2"/>
  <c r="V1704" i="2"/>
  <c r="U1704" i="2"/>
  <c r="T1704" i="2"/>
  <c r="S1704" i="2"/>
  <c r="C1704" i="2"/>
  <c r="B1704" i="2"/>
  <c r="BQ1703" i="2"/>
  <c r="BP1703" i="2"/>
  <c r="AA1703" i="2"/>
  <c r="Y1703" i="2"/>
  <c r="X1703" i="2"/>
  <c r="W1703" i="2"/>
  <c r="V1703" i="2"/>
  <c r="U1703" i="2"/>
  <c r="T1703" i="2"/>
  <c r="S1703" i="2"/>
  <c r="C1703" i="2"/>
  <c r="B1703" i="2"/>
  <c r="BQ1702" i="2"/>
  <c r="BP1702" i="2"/>
  <c r="AA1702" i="2"/>
  <c r="Y1702" i="2"/>
  <c r="X1702" i="2"/>
  <c r="W1702" i="2"/>
  <c r="V1702" i="2"/>
  <c r="U1702" i="2"/>
  <c r="T1702" i="2"/>
  <c r="S1702" i="2"/>
  <c r="C1702" i="2"/>
  <c r="B1702" i="2"/>
  <c r="BQ1701" i="2"/>
  <c r="BP1701" i="2"/>
  <c r="AA1701" i="2"/>
  <c r="Y1701" i="2"/>
  <c r="X1701" i="2"/>
  <c r="W1701" i="2"/>
  <c r="V1701" i="2"/>
  <c r="U1701" i="2"/>
  <c r="T1701" i="2"/>
  <c r="S1701" i="2"/>
  <c r="C1701" i="2"/>
  <c r="B1701" i="2"/>
  <c r="BQ1700" i="2"/>
  <c r="BP1700" i="2"/>
  <c r="AA1700" i="2"/>
  <c r="Y1700" i="2"/>
  <c r="C1700" i="2"/>
  <c r="B1700" i="2"/>
  <c r="BQ1699" i="2"/>
  <c r="BP1699" i="2"/>
  <c r="AA1699" i="2"/>
  <c r="Y1699" i="2"/>
  <c r="X1699" i="2"/>
  <c r="W1699" i="2"/>
  <c r="V1699" i="2"/>
  <c r="U1699" i="2"/>
  <c r="T1699" i="2"/>
  <c r="S1699" i="2"/>
  <c r="C1699" i="2"/>
  <c r="B1699" i="2"/>
  <c r="BQ1698" i="2"/>
  <c r="BP1698" i="2"/>
  <c r="AA1698" i="2"/>
  <c r="Y1698" i="2"/>
  <c r="X1698" i="2"/>
  <c r="W1698" i="2"/>
  <c r="V1698" i="2"/>
  <c r="U1698" i="2"/>
  <c r="T1698" i="2"/>
  <c r="S1698" i="2"/>
  <c r="C1698" i="2"/>
  <c r="B1698" i="2"/>
  <c r="BQ1697" i="2"/>
  <c r="BP1697" i="2"/>
  <c r="AA1697" i="2"/>
  <c r="Y1697" i="2"/>
  <c r="X1697" i="2"/>
  <c r="W1697" i="2"/>
  <c r="V1697" i="2"/>
  <c r="U1697" i="2"/>
  <c r="T1697" i="2"/>
  <c r="S1697" i="2"/>
  <c r="C1697" i="2"/>
  <c r="B1697" i="2"/>
  <c r="BQ1696" i="2"/>
  <c r="BP1696" i="2"/>
  <c r="AA1696" i="2"/>
  <c r="Y1696" i="2"/>
  <c r="X1696" i="2"/>
  <c r="W1696" i="2"/>
  <c r="V1696" i="2"/>
  <c r="U1696" i="2"/>
  <c r="T1696" i="2"/>
  <c r="S1696" i="2"/>
  <c r="C1696" i="2"/>
  <c r="B1696" i="2"/>
  <c r="BQ1695" i="2"/>
  <c r="BP1695" i="2"/>
  <c r="AL1695" i="2"/>
  <c r="AK1695" i="2"/>
  <c r="AA1695" i="2"/>
  <c r="Y1695" i="2"/>
  <c r="X1695" i="2"/>
  <c r="W1695" i="2"/>
  <c r="V1695" i="2"/>
  <c r="U1695" i="2"/>
  <c r="T1695" i="2"/>
  <c r="S1695" i="2"/>
  <c r="C1695" i="2"/>
  <c r="B1695" i="2"/>
  <c r="BQ1694" i="2"/>
  <c r="BP1694" i="2"/>
  <c r="AA1694" i="2"/>
  <c r="Y1694" i="2"/>
  <c r="C1694" i="2"/>
  <c r="B1694" i="2"/>
  <c r="BQ1693" i="2"/>
  <c r="BP1693" i="2"/>
  <c r="AA1693" i="2"/>
  <c r="Y1693" i="2"/>
  <c r="X1693" i="2"/>
  <c r="W1693" i="2"/>
  <c r="V1693" i="2"/>
  <c r="U1693" i="2"/>
  <c r="T1693" i="2"/>
  <c r="S1693" i="2"/>
  <c r="C1693" i="2"/>
  <c r="B1693" i="2"/>
  <c r="BQ1692" i="2"/>
  <c r="BP1692" i="2"/>
  <c r="AA1692" i="2"/>
  <c r="Y1692" i="2"/>
  <c r="X1692" i="2"/>
  <c r="W1692" i="2"/>
  <c r="V1692" i="2"/>
  <c r="U1692" i="2"/>
  <c r="T1692" i="2"/>
  <c r="S1692" i="2"/>
  <c r="C1692" i="2"/>
  <c r="B1692" i="2"/>
  <c r="BQ1691" i="2"/>
  <c r="BP1691" i="2"/>
  <c r="AA1691" i="2"/>
  <c r="Y1691" i="2"/>
  <c r="X1691" i="2"/>
  <c r="W1691" i="2"/>
  <c r="V1691" i="2"/>
  <c r="U1691" i="2"/>
  <c r="T1691" i="2"/>
  <c r="S1691" i="2"/>
  <c r="C1691" i="2"/>
  <c r="B1691" i="2"/>
  <c r="BQ1690" i="2"/>
  <c r="BP1690" i="2"/>
  <c r="AA1690" i="2"/>
  <c r="Y1690" i="2"/>
  <c r="X1690" i="2"/>
  <c r="W1690" i="2"/>
  <c r="V1690" i="2"/>
  <c r="U1690" i="2"/>
  <c r="T1690" i="2"/>
  <c r="S1690" i="2"/>
  <c r="C1690" i="2"/>
  <c r="B1690" i="2"/>
  <c r="BQ1689" i="2"/>
  <c r="BP1689" i="2"/>
  <c r="AA1689" i="2"/>
  <c r="Y1689" i="2"/>
  <c r="X1689" i="2"/>
  <c r="W1689" i="2"/>
  <c r="V1689" i="2"/>
  <c r="U1689" i="2"/>
  <c r="T1689" i="2"/>
  <c r="S1689" i="2"/>
  <c r="C1689" i="2"/>
  <c r="B1689" i="2"/>
  <c r="BQ1688" i="2"/>
  <c r="BP1688" i="2"/>
  <c r="AA1688" i="2"/>
  <c r="Y1688" i="2"/>
  <c r="C1688" i="2"/>
  <c r="B1688" i="2"/>
  <c r="BQ1687" i="2"/>
  <c r="BP1687" i="2"/>
  <c r="AA1687" i="2"/>
  <c r="Y1687" i="2"/>
  <c r="X1687" i="2"/>
  <c r="W1687" i="2"/>
  <c r="V1687" i="2"/>
  <c r="U1687" i="2"/>
  <c r="T1687" i="2"/>
  <c r="S1687" i="2"/>
  <c r="C1687" i="2"/>
  <c r="B1687" i="2"/>
  <c r="BQ1686" i="2"/>
  <c r="BP1686" i="2"/>
  <c r="AA1686" i="2"/>
  <c r="Y1686" i="2"/>
  <c r="X1686" i="2"/>
  <c r="W1686" i="2"/>
  <c r="V1686" i="2"/>
  <c r="U1686" i="2"/>
  <c r="T1686" i="2"/>
  <c r="S1686" i="2"/>
  <c r="C1686" i="2"/>
  <c r="B1686" i="2"/>
  <c r="BQ1685" i="2"/>
  <c r="BP1685" i="2"/>
  <c r="AA1685" i="2"/>
  <c r="Y1685" i="2"/>
  <c r="X1685" i="2"/>
  <c r="W1685" i="2"/>
  <c r="V1685" i="2"/>
  <c r="U1685" i="2"/>
  <c r="T1685" i="2"/>
  <c r="S1685" i="2"/>
  <c r="C1685" i="2"/>
  <c r="B1685" i="2"/>
  <c r="BQ1684" i="2"/>
  <c r="BP1684" i="2"/>
  <c r="AA1684" i="2"/>
  <c r="Y1684" i="2"/>
  <c r="X1684" i="2"/>
  <c r="W1684" i="2"/>
  <c r="V1684" i="2"/>
  <c r="U1684" i="2"/>
  <c r="T1684" i="2"/>
  <c r="S1684" i="2"/>
  <c r="C1684" i="2"/>
  <c r="B1684" i="2"/>
  <c r="BQ1683" i="2"/>
  <c r="BP1683" i="2"/>
  <c r="AA1683" i="2"/>
  <c r="Y1683" i="2"/>
  <c r="X1683" i="2"/>
  <c r="W1683" i="2"/>
  <c r="V1683" i="2"/>
  <c r="U1683" i="2"/>
  <c r="T1683" i="2"/>
  <c r="S1683" i="2"/>
  <c r="C1683" i="2"/>
  <c r="B1683" i="2"/>
  <c r="BQ1682" i="2"/>
  <c r="BP1682" i="2"/>
  <c r="AA1682" i="2"/>
  <c r="Y1682" i="2"/>
  <c r="C1682" i="2"/>
  <c r="B1682" i="2"/>
  <c r="BQ1681" i="2"/>
  <c r="BP1681" i="2"/>
  <c r="AL1681" i="2"/>
  <c r="AK1681" i="2"/>
  <c r="AA1681" i="2"/>
  <c r="Y1681" i="2"/>
  <c r="X1681" i="2"/>
  <c r="W1681" i="2"/>
  <c r="V1681" i="2"/>
  <c r="U1681" i="2"/>
  <c r="T1681" i="2"/>
  <c r="S1681" i="2"/>
  <c r="C1681" i="2"/>
  <c r="B1681" i="2"/>
  <c r="BP1680" i="2"/>
  <c r="AK1680" i="2"/>
  <c r="X1680" i="2"/>
  <c r="W1680" i="2"/>
  <c r="V1680" i="2"/>
  <c r="U1680" i="2"/>
  <c r="T1680" i="2"/>
  <c r="H1680" i="2"/>
  <c r="AL1680" i="2" s="1"/>
  <c r="AA1680" i="2" s="1"/>
  <c r="BQ1680" i="2" s="1"/>
  <c r="C1680" i="2"/>
  <c r="B1680" i="2"/>
  <c r="BP1679" i="2"/>
  <c r="AK1679" i="2"/>
  <c r="X1679" i="2"/>
  <c r="W1679" i="2"/>
  <c r="V1679" i="2"/>
  <c r="U1679" i="2"/>
  <c r="T1679" i="2"/>
  <c r="H1679" i="2"/>
  <c r="S1679" i="2" s="1"/>
  <c r="Y1679" i="2" s="1"/>
  <c r="E1676" i="1" s="1"/>
  <c r="C1679" i="2"/>
  <c r="B1679" i="2"/>
  <c r="BP1678" i="2"/>
  <c r="AK1678" i="2"/>
  <c r="X1678" i="2"/>
  <c r="W1678" i="2"/>
  <c r="V1678" i="2"/>
  <c r="U1678" i="2"/>
  <c r="T1678" i="2"/>
  <c r="H1678" i="2"/>
  <c r="C1678" i="2"/>
  <c r="B1678" i="2"/>
  <c r="BP1677" i="2"/>
  <c r="AK1677" i="2"/>
  <c r="X1677" i="2"/>
  <c r="W1677" i="2"/>
  <c r="V1677" i="2"/>
  <c r="U1677" i="2"/>
  <c r="T1677" i="2"/>
  <c r="H1677" i="2"/>
  <c r="S1677" i="2" s="1"/>
  <c r="Y1677" i="2" s="1"/>
  <c r="E1674" i="1" s="1"/>
  <c r="C1677" i="2"/>
  <c r="B1677" i="2"/>
  <c r="BQ1676" i="2"/>
  <c r="BP1676" i="2"/>
  <c r="AA1676" i="2"/>
  <c r="Y1676" i="2"/>
  <c r="C1676" i="2"/>
  <c r="B1676" i="2"/>
  <c r="BQ1675" i="2"/>
  <c r="BP1675" i="2"/>
  <c r="AK1675" i="2"/>
  <c r="AA1675" i="2"/>
  <c r="Y1675" i="2"/>
  <c r="X1675" i="2"/>
  <c r="W1675" i="2"/>
  <c r="V1675" i="2"/>
  <c r="U1675" i="2"/>
  <c r="T1675" i="2"/>
  <c r="S1675" i="2"/>
  <c r="C1675" i="2"/>
  <c r="B1675" i="2"/>
  <c r="BQ1674" i="2"/>
  <c r="BP1674" i="2"/>
  <c r="AK1674" i="2"/>
  <c r="AA1674" i="2"/>
  <c r="Y1674" i="2"/>
  <c r="X1674" i="2"/>
  <c r="W1674" i="2"/>
  <c r="V1674" i="2"/>
  <c r="U1674" i="2"/>
  <c r="T1674" i="2"/>
  <c r="S1674" i="2"/>
  <c r="C1674" i="2"/>
  <c r="B1674" i="2"/>
  <c r="BQ1673" i="2"/>
  <c r="BP1673" i="2"/>
  <c r="AP1673" i="2"/>
  <c r="AL1673" i="2"/>
  <c r="AK1673" i="2"/>
  <c r="AA1673" i="2"/>
  <c r="Y1673" i="2"/>
  <c r="X1673" i="2"/>
  <c r="W1673" i="2"/>
  <c r="V1673" i="2"/>
  <c r="U1673" i="2"/>
  <c r="T1673" i="2"/>
  <c r="S1673" i="2"/>
  <c r="C1673" i="2"/>
  <c r="B1673" i="2"/>
  <c r="BQ1672" i="2"/>
  <c r="BP1672" i="2"/>
  <c r="AP1672" i="2"/>
  <c r="AL1672" i="2"/>
  <c r="AK1672" i="2"/>
  <c r="AA1672" i="2"/>
  <c r="Y1672" i="2"/>
  <c r="X1672" i="2"/>
  <c r="W1672" i="2"/>
  <c r="V1672" i="2"/>
  <c r="U1672" i="2"/>
  <c r="T1672" i="2"/>
  <c r="S1672" i="2"/>
  <c r="C1672" i="2"/>
  <c r="B1672" i="2"/>
  <c r="BQ1671" i="2"/>
  <c r="BP1671" i="2"/>
  <c r="AK1671" i="2"/>
  <c r="AA1671" i="2"/>
  <c r="Y1671" i="2"/>
  <c r="X1671" i="2"/>
  <c r="W1671" i="2"/>
  <c r="V1671" i="2"/>
  <c r="U1671" i="2"/>
  <c r="T1671" i="2"/>
  <c r="S1671" i="2"/>
  <c r="C1671" i="2"/>
  <c r="B1671" i="2"/>
  <c r="BQ1670" i="2"/>
  <c r="BP1670" i="2"/>
  <c r="AA1670" i="2"/>
  <c r="Y1670" i="2"/>
  <c r="C1670" i="2"/>
  <c r="B1670" i="2"/>
  <c r="BQ1669" i="2"/>
  <c r="BP1669" i="2"/>
  <c r="AL1669" i="2"/>
  <c r="AK1669" i="2"/>
  <c r="AA1669" i="2"/>
  <c r="Y1669" i="2"/>
  <c r="X1669" i="2"/>
  <c r="W1669" i="2"/>
  <c r="V1669" i="2"/>
  <c r="U1669" i="2"/>
  <c r="T1669" i="2"/>
  <c r="S1669" i="2"/>
  <c r="C1669" i="2"/>
  <c r="B1669" i="2"/>
  <c r="BP1668" i="2"/>
  <c r="AK1668" i="2"/>
  <c r="X1668" i="2"/>
  <c r="W1668" i="2"/>
  <c r="V1668" i="2"/>
  <c r="U1668" i="2"/>
  <c r="T1668" i="2"/>
  <c r="H1668" i="2"/>
  <c r="C1668" i="2"/>
  <c r="B1668" i="2"/>
  <c r="BP1667" i="2"/>
  <c r="AK1667" i="2"/>
  <c r="X1667" i="2"/>
  <c r="W1667" i="2"/>
  <c r="V1667" i="2"/>
  <c r="U1667" i="2"/>
  <c r="T1667" i="2"/>
  <c r="H1667" i="2"/>
  <c r="C1667" i="2"/>
  <c r="B1667" i="2"/>
  <c r="BP1666" i="2"/>
  <c r="AK1666" i="2"/>
  <c r="X1666" i="2"/>
  <c r="W1666" i="2"/>
  <c r="V1666" i="2"/>
  <c r="U1666" i="2"/>
  <c r="T1666" i="2"/>
  <c r="H1666" i="2"/>
  <c r="AL1666" i="2" s="1"/>
  <c r="AA1666" i="2" s="1"/>
  <c r="BQ1666" i="2" s="1"/>
  <c r="C1666" i="2"/>
  <c r="B1666" i="2"/>
  <c r="BP1665" i="2"/>
  <c r="AO1665" i="2"/>
  <c r="AK1665" i="2"/>
  <c r="X1665" i="2"/>
  <c r="W1665" i="2"/>
  <c r="V1665" i="2"/>
  <c r="U1665" i="2"/>
  <c r="T1665" i="2"/>
  <c r="H1665" i="2"/>
  <c r="C1665" i="2"/>
  <c r="B1665" i="2"/>
  <c r="BQ1664" i="2"/>
  <c r="BP1664" i="2"/>
  <c r="AA1664" i="2"/>
  <c r="Y1664" i="2"/>
  <c r="C1664" i="2"/>
  <c r="B1664" i="2"/>
  <c r="BQ1663" i="2"/>
  <c r="BP1663" i="2"/>
  <c r="AL1663" i="2"/>
  <c r="AK1663" i="2"/>
  <c r="AA1663" i="2"/>
  <c r="Y1663" i="2"/>
  <c r="X1663" i="2"/>
  <c r="W1663" i="2"/>
  <c r="V1663" i="2"/>
  <c r="U1663" i="2"/>
  <c r="T1663" i="2"/>
  <c r="S1663" i="2"/>
  <c r="C1663" i="2"/>
  <c r="B1663" i="2"/>
  <c r="BP1662" i="2"/>
  <c r="AK1662" i="2"/>
  <c r="X1662" i="2"/>
  <c r="W1662" i="2"/>
  <c r="V1662" i="2"/>
  <c r="U1662" i="2"/>
  <c r="T1662" i="2"/>
  <c r="H1662" i="2"/>
  <c r="S1662" i="2" s="1"/>
  <c r="Y1662" i="2" s="1"/>
  <c r="E1659" i="1" s="1"/>
  <c r="C1662" i="2"/>
  <c r="B1662" i="2"/>
  <c r="BP1661" i="2"/>
  <c r="AK1661" i="2"/>
  <c r="X1661" i="2"/>
  <c r="W1661" i="2"/>
  <c r="V1661" i="2"/>
  <c r="U1661" i="2"/>
  <c r="T1661" i="2"/>
  <c r="H1661" i="2"/>
  <c r="C1661" i="2"/>
  <c r="B1661" i="2"/>
  <c r="BP1660" i="2"/>
  <c r="AK1660" i="2"/>
  <c r="X1660" i="2"/>
  <c r="W1660" i="2"/>
  <c r="V1660" i="2"/>
  <c r="U1660" i="2"/>
  <c r="T1660" i="2"/>
  <c r="H1660" i="2"/>
  <c r="C1660" i="2"/>
  <c r="B1660" i="2"/>
  <c r="BP1659" i="2"/>
  <c r="AO1659" i="2"/>
  <c r="AK1659" i="2"/>
  <c r="X1659" i="2"/>
  <c r="W1659" i="2"/>
  <c r="V1659" i="2"/>
  <c r="U1659" i="2"/>
  <c r="T1659" i="2"/>
  <c r="H1659" i="2"/>
  <c r="C1659" i="2"/>
  <c r="B1659" i="2"/>
  <c r="BQ1658" i="2"/>
  <c r="BP1658" i="2"/>
  <c r="AA1658" i="2"/>
  <c r="Y1658" i="2"/>
  <c r="C1658" i="2"/>
  <c r="B1658" i="2"/>
  <c r="BQ1657" i="2"/>
  <c r="BP1657" i="2"/>
  <c r="AA1657" i="2"/>
  <c r="Y1657" i="2"/>
  <c r="C1657" i="2"/>
  <c r="B1657" i="2"/>
  <c r="BQ1656" i="2"/>
  <c r="BP1656" i="2"/>
  <c r="AA1656" i="2"/>
  <c r="Y1656" i="2"/>
  <c r="X1656" i="2"/>
  <c r="W1656" i="2"/>
  <c r="V1656" i="2"/>
  <c r="U1656" i="2"/>
  <c r="T1656" i="2"/>
  <c r="S1656" i="2"/>
  <c r="C1656" i="2"/>
  <c r="B1656" i="2"/>
  <c r="BQ1655" i="2"/>
  <c r="BP1655" i="2"/>
  <c r="AA1655" i="2"/>
  <c r="Y1655" i="2"/>
  <c r="X1655" i="2"/>
  <c r="W1655" i="2"/>
  <c r="V1655" i="2"/>
  <c r="U1655" i="2"/>
  <c r="T1655" i="2"/>
  <c r="S1655" i="2"/>
  <c r="C1655" i="2"/>
  <c r="B1655" i="2"/>
  <c r="BQ1654" i="2"/>
  <c r="BP1654" i="2"/>
  <c r="AA1654" i="2"/>
  <c r="Y1654" i="2"/>
  <c r="X1654" i="2"/>
  <c r="W1654" i="2"/>
  <c r="V1654" i="2"/>
  <c r="U1654" i="2"/>
  <c r="T1654" i="2"/>
  <c r="S1654" i="2"/>
  <c r="C1654" i="2"/>
  <c r="B1654" i="2"/>
  <c r="BQ1653" i="2"/>
  <c r="BP1653" i="2"/>
  <c r="AA1653" i="2"/>
  <c r="Y1653" i="2"/>
  <c r="X1653" i="2"/>
  <c r="W1653" i="2"/>
  <c r="V1653" i="2"/>
  <c r="U1653" i="2"/>
  <c r="T1653" i="2"/>
  <c r="S1653" i="2"/>
  <c r="C1653" i="2"/>
  <c r="B1653" i="2"/>
  <c r="BQ1652" i="2"/>
  <c r="BP1652" i="2"/>
  <c r="AL1652" i="2"/>
  <c r="AK1652" i="2"/>
  <c r="AA1652" i="2"/>
  <c r="Y1652" i="2"/>
  <c r="X1652" i="2"/>
  <c r="W1652" i="2"/>
  <c r="V1652" i="2"/>
  <c r="U1652" i="2"/>
  <c r="T1652" i="2"/>
  <c r="S1652" i="2"/>
  <c r="C1652" i="2"/>
  <c r="B1652" i="2"/>
  <c r="BQ1651" i="2"/>
  <c r="BP1651" i="2"/>
  <c r="AA1651" i="2"/>
  <c r="Y1651" i="2"/>
  <c r="C1651" i="2"/>
  <c r="B1651" i="2"/>
  <c r="BQ1650" i="2"/>
  <c r="BP1650" i="2"/>
  <c r="AA1650" i="2"/>
  <c r="Y1650" i="2"/>
  <c r="X1650" i="2"/>
  <c r="W1650" i="2"/>
  <c r="V1650" i="2"/>
  <c r="U1650" i="2"/>
  <c r="T1650" i="2"/>
  <c r="S1650" i="2"/>
  <c r="C1650" i="2"/>
  <c r="B1650" i="2"/>
  <c r="BQ1649" i="2"/>
  <c r="BP1649" i="2"/>
  <c r="AA1649" i="2"/>
  <c r="Y1649" i="2"/>
  <c r="X1649" i="2"/>
  <c r="W1649" i="2"/>
  <c r="V1649" i="2"/>
  <c r="U1649" i="2"/>
  <c r="T1649" i="2"/>
  <c r="S1649" i="2"/>
  <c r="C1649" i="2"/>
  <c r="B1649" i="2"/>
  <c r="BQ1648" i="2"/>
  <c r="BP1648" i="2"/>
  <c r="AA1648" i="2"/>
  <c r="Y1648" i="2"/>
  <c r="X1648" i="2"/>
  <c r="W1648" i="2"/>
  <c r="V1648" i="2"/>
  <c r="U1648" i="2"/>
  <c r="T1648" i="2"/>
  <c r="S1648" i="2"/>
  <c r="C1648" i="2"/>
  <c r="B1648" i="2"/>
  <c r="BQ1647" i="2"/>
  <c r="BP1647" i="2"/>
  <c r="AA1647" i="2"/>
  <c r="Y1647" i="2"/>
  <c r="X1647" i="2"/>
  <c r="W1647" i="2"/>
  <c r="V1647" i="2"/>
  <c r="U1647" i="2"/>
  <c r="T1647" i="2"/>
  <c r="S1647" i="2"/>
  <c r="C1647" i="2"/>
  <c r="B1647" i="2"/>
  <c r="BQ1646" i="2"/>
  <c r="BP1646" i="2"/>
  <c r="AA1646" i="2"/>
  <c r="Y1646" i="2"/>
  <c r="X1646" i="2"/>
  <c r="W1646" i="2"/>
  <c r="V1646" i="2"/>
  <c r="U1646" i="2"/>
  <c r="T1646" i="2"/>
  <c r="S1646" i="2"/>
  <c r="C1646" i="2"/>
  <c r="B1646" i="2"/>
  <c r="BQ1645" i="2"/>
  <c r="BP1645" i="2"/>
  <c r="AA1645" i="2"/>
  <c r="Y1645" i="2"/>
  <c r="C1645" i="2"/>
  <c r="B1645" i="2"/>
  <c r="BQ1644" i="2"/>
  <c r="BP1644" i="2"/>
  <c r="AA1644" i="2"/>
  <c r="Y1644" i="2"/>
  <c r="X1644" i="2"/>
  <c r="W1644" i="2"/>
  <c r="V1644" i="2"/>
  <c r="U1644" i="2"/>
  <c r="T1644" i="2"/>
  <c r="S1644" i="2"/>
  <c r="C1644" i="2"/>
  <c r="B1644" i="2"/>
  <c r="BQ1643" i="2"/>
  <c r="BP1643" i="2"/>
  <c r="AA1643" i="2"/>
  <c r="Y1643" i="2"/>
  <c r="X1643" i="2"/>
  <c r="W1643" i="2"/>
  <c r="V1643" i="2"/>
  <c r="U1643" i="2"/>
  <c r="T1643" i="2"/>
  <c r="S1643" i="2"/>
  <c r="C1643" i="2"/>
  <c r="B1643" i="2"/>
  <c r="BQ1642" i="2"/>
  <c r="BP1642" i="2"/>
  <c r="AA1642" i="2"/>
  <c r="Y1642" i="2"/>
  <c r="X1642" i="2"/>
  <c r="W1642" i="2"/>
  <c r="V1642" i="2"/>
  <c r="U1642" i="2"/>
  <c r="T1642" i="2"/>
  <c r="S1642" i="2"/>
  <c r="C1642" i="2"/>
  <c r="B1642" i="2"/>
  <c r="BQ1641" i="2"/>
  <c r="BP1641" i="2"/>
  <c r="AA1641" i="2"/>
  <c r="Y1641" i="2"/>
  <c r="X1641" i="2"/>
  <c r="W1641" i="2"/>
  <c r="V1641" i="2"/>
  <c r="U1641" i="2"/>
  <c r="T1641" i="2"/>
  <c r="S1641" i="2"/>
  <c r="C1641" i="2"/>
  <c r="B1641" i="2"/>
  <c r="BQ1640" i="2"/>
  <c r="BP1640" i="2"/>
  <c r="AA1640" i="2"/>
  <c r="Y1640" i="2"/>
  <c r="X1640" i="2"/>
  <c r="W1640" i="2"/>
  <c r="V1640" i="2"/>
  <c r="U1640" i="2"/>
  <c r="T1640" i="2"/>
  <c r="S1640" i="2"/>
  <c r="C1640" i="2"/>
  <c r="B1640" i="2"/>
  <c r="BQ1639" i="2"/>
  <c r="BP1639" i="2"/>
  <c r="AA1639" i="2"/>
  <c r="Y1639" i="2"/>
  <c r="C1639" i="2"/>
  <c r="B1639" i="2"/>
  <c r="BQ1638" i="2"/>
  <c r="BP1638" i="2"/>
  <c r="AP1638" i="2"/>
  <c r="AO1638" i="2"/>
  <c r="AA1638" i="2"/>
  <c r="Y1638" i="2"/>
  <c r="X1638" i="2"/>
  <c r="W1638" i="2"/>
  <c r="V1638" i="2"/>
  <c r="U1638" i="2"/>
  <c r="T1638" i="2"/>
  <c r="S1638" i="2"/>
  <c r="C1638" i="2"/>
  <c r="B1638" i="2"/>
  <c r="BQ1637" i="2"/>
  <c r="BP1637" i="2"/>
  <c r="AP1637" i="2"/>
  <c r="AO1637" i="2"/>
  <c r="AA1637" i="2"/>
  <c r="Y1637" i="2"/>
  <c r="X1637" i="2"/>
  <c r="W1637" i="2"/>
  <c r="V1637" i="2"/>
  <c r="U1637" i="2"/>
  <c r="T1637" i="2"/>
  <c r="S1637" i="2"/>
  <c r="C1637" i="2"/>
  <c r="B1637" i="2"/>
  <c r="BQ1636" i="2"/>
  <c r="BP1636" i="2"/>
  <c r="AP1636" i="2"/>
  <c r="AO1636" i="2"/>
  <c r="AA1636" i="2"/>
  <c r="Y1636" i="2"/>
  <c r="X1636" i="2"/>
  <c r="W1636" i="2"/>
  <c r="V1636" i="2"/>
  <c r="U1636" i="2"/>
  <c r="T1636" i="2"/>
  <c r="S1636" i="2"/>
  <c r="C1636" i="2"/>
  <c r="B1636" i="2"/>
  <c r="BQ1635" i="2"/>
  <c r="BP1635" i="2"/>
  <c r="AP1635" i="2"/>
  <c r="AO1635" i="2"/>
  <c r="AA1635" i="2"/>
  <c r="Y1635" i="2"/>
  <c r="X1635" i="2"/>
  <c r="W1635" i="2"/>
  <c r="V1635" i="2"/>
  <c r="U1635" i="2"/>
  <c r="T1635" i="2"/>
  <c r="S1635" i="2"/>
  <c r="C1635" i="2"/>
  <c r="B1635" i="2"/>
  <c r="BQ1634" i="2"/>
  <c r="BP1634" i="2"/>
  <c r="AP1634" i="2"/>
  <c r="AO1634" i="2"/>
  <c r="AK1634" i="2"/>
  <c r="AA1634" i="2"/>
  <c r="Y1634" i="2"/>
  <c r="X1634" i="2"/>
  <c r="W1634" i="2"/>
  <c r="V1634" i="2"/>
  <c r="U1634" i="2"/>
  <c r="T1634" i="2"/>
  <c r="S1634" i="2"/>
  <c r="C1634" i="2"/>
  <c r="B1634" i="2"/>
  <c r="BQ1633" i="2"/>
  <c r="BP1633" i="2"/>
  <c r="AA1633" i="2"/>
  <c r="Y1633" i="2"/>
  <c r="C1633" i="2"/>
  <c r="B1633" i="2"/>
  <c r="BQ1632" i="2"/>
  <c r="BP1632" i="2"/>
  <c r="AK1632" i="2"/>
  <c r="AA1632" i="2"/>
  <c r="Y1632" i="2"/>
  <c r="X1632" i="2"/>
  <c r="W1632" i="2"/>
  <c r="V1632" i="2"/>
  <c r="U1632" i="2"/>
  <c r="T1632" i="2"/>
  <c r="S1632" i="2"/>
  <c r="C1632" i="2"/>
  <c r="B1632" i="2"/>
  <c r="BQ1631" i="2"/>
  <c r="BP1631" i="2"/>
  <c r="AK1631" i="2"/>
  <c r="AA1631" i="2"/>
  <c r="Y1631" i="2"/>
  <c r="X1631" i="2"/>
  <c r="W1631" i="2"/>
  <c r="V1631" i="2"/>
  <c r="U1631" i="2"/>
  <c r="T1631" i="2"/>
  <c r="S1631" i="2"/>
  <c r="C1631" i="2"/>
  <c r="B1631" i="2"/>
  <c r="BQ1630" i="2"/>
  <c r="BP1630" i="2"/>
  <c r="AP1630" i="2"/>
  <c r="AL1630" i="2"/>
  <c r="AK1630" i="2"/>
  <c r="AA1630" i="2"/>
  <c r="Y1630" i="2"/>
  <c r="X1630" i="2"/>
  <c r="W1630" i="2"/>
  <c r="V1630" i="2"/>
  <c r="U1630" i="2"/>
  <c r="T1630" i="2"/>
  <c r="S1630" i="2"/>
  <c r="C1630" i="2"/>
  <c r="B1630" i="2"/>
  <c r="BQ1629" i="2"/>
  <c r="BP1629" i="2"/>
  <c r="AP1629" i="2"/>
  <c r="AL1629" i="2"/>
  <c r="AK1629" i="2"/>
  <c r="AA1629" i="2"/>
  <c r="Y1629" i="2"/>
  <c r="X1629" i="2"/>
  <c r="W1629" i="2"/>
  <c r="V1629" i="2"/>
  <c r="U1629" i="2"/>
  <c r="T1629" i="2"/>
  <c r="S1629" i="2"/>
  <c r="C1629" i="2"/>
  <c r="B1629" i="2"/>
  <c r="BQ1628" i="2"/>
  <c r="BP1628" i="2"/>
  <c r="AK1628" i="2"/>
  <c r="AA1628" i="2"/>
  <c r="Y1628" i="2"/>
  <c r="X1628" i="2"/>
  <c r="W1628" i="2"/>
  <c r="V1628" i="2"/>
  <c r="U1628" i="2"/>
  <c r="T1628" i="2"/>
  <c r="S1628" i="2"/>
  <c r="C1628" i="2"/>
  <c r="B1628" i="2"/>
  <c r="BQ1627" i="2"/>
  <c r="BP1627" i="2"/>
  <c r="AA1627" i="2"/>
  <c r="Y1627" i="2"/>
  <c r="C1627" i="2"/>
  <c r="B1627" i="2"/>
  <c r="BQ1626" i="2"/>
  <c r="BP1626" i="2"/>
  <c r="AL1626" i="2"/>
  <c r="AK1626" i="2"/>
  <c r="AA1626" i="2"/>
  <c r="Y1626" i="2"/>
  <c r="X1626" i="2"/>
  <c r="W1626" i="2"/>
  <c r="V1626" i="2"/>
  <c r="U1626" i="2"/>
  <c r="T1626" i="2"/>
  <c r="S1626" i="2"/>
  <c r="C1626" i="2"/>
  <c r="B1626" i="2"/>
  <c r="BP1625" i="2"/>
  <c r="AK1625" i="2"/>
  <c r="X1625" i="2"/>
  <c r="W1625" i="2"/>
  <c r="V1625" i="2"/>
  <c r="U1625" i="2"/>
  <c r="T1625" i="2"/>
  <c r="H1625" i="2"/>
  <c r="AL1625" i="2" s="1"/>
  <c r="AA1625" i="2" s="1"/>
  <c r="BQ1625" i="2" s="1"/>
  <c r="C1625" i="2"/>
  <c r="B1625" i="2"/>
  <c r="BP1624" i="2"/>
  <c r="AK1624" i="2"/>
  <c r="X1624" i="2"/>
  <c r="W1624" i="2"/>
  <c r="V1624" i="2"/>
  <c r="U1624" i="2"/>
  <c r="T1624" i="2"/>
  <c r="H1624" i="2"/>
  <c r="C1624" i="2"/>
  <c r="B1624" i="2"/>
  <c r="BP1623" i="2"/>
  <c r="AK1623" i="2"/>
  <c r="X1623" i="2"/>
  <c r="W1623" i="2"/>
  <c r="V1623" i="2"/>
  <c r="U1623" i="2"/>
  <c r="T1623" i="2"/>
  <c r="H1623" i="2"/>
  <c r="C1623" i="2"/>
  <c r="B1623" i="2"/>
  <c r="BP1622" i="2"/>
  <c r="AO1622" i="2"/>
  <c r="AK1622" i="2"/>
  <c r="X1622" i="2"/>
  <c r="W1622" i="2"/>
  <c r="V1622" i="2"/>
  <c r="U1622" i="2"/>
  <c r="T1622" i="2"/>
  <c r="H1622" i="2"/>
  <c r="AP1622" i="2" s="1"/>
  <c r="AA1622" i="2" s="1"/>
  <c r="BQ1622" i="2" s="1"/>
  <c r="C1622" i="2"/>
  <c r="B1622" i="2"/>
  <c r="BQ1621" i="2"/>
  <c r="BP1621" i="2"/>
  <c r="AA1621" i="2"/>
  <c r="Y1621" i="2"/>
  <c r="C1621" i="2"/>
  <c r="B1621" i="2"/>
  <c r="BQ1620" i="2"/>
  <c r="BP1620" i="2"/>
  <c r="AL1620" i="2"/>
  <c r="AK1620" i="2"/>
  <c r="AA1620" i="2"/>
  <c r="Y1620" i="2"/>
  <c r="X1620" i="2"/>
  <c r="W1620" i="2"/>
  <c r="V1620" i="2"/>
  <c r="U1620" i="2"/>
  <c r="T1620" i="2"/>
  <c r="S1620" i="2"/>
  <c r="C1620" i="2"/>
  <c r="B1620" i="2"/>
  <c r="BP1619" i="2"/>
  <c r="AK1619" i="2"/>
  <c r="X1619" i="2"/>
  <c r="W1619" i="2"/>
  <c r="V1619" i="2"/>
  <c r="U1619" i="2"/>
  <c r="T1619" i="2"/>
  <c r="H1619" i="2"/>
  <c r="C1619" i="2"/>
  <c r="B1619" i="2"/>
  <c r="BP1618" i="2"/>
  <c r="AK1618" i="2"/>
  <c r="X1618" i="2"/>
  <c r="W1618" i="2"/>
  <c r="V1618" i="2"/>
  <c r="U1618" i="2"/>
  <c r="T1618" i="2"/>
  <c r="H1618" i="2"/>
  <c r="S1618" i="2" s="1"/>
  <c r="Y1618" i="2" s="1"/>
  <c r="E1615" i="1" s="1"/>
  <c r="C1618" i="2"/>
  <c r="B1618" i="2"/>
  <c r="BP1617" i="2"/>
  <c r="AK1617" i="2"/>
  <c r="X1617" i="2"/>
  <c r="W1617" i="2"/>
  <c r="V1617" i="2"/>
  <c r="U1617" i="2"/>
  <c r="T1617" i="2"/>
  <c r="H1617" i="2"/>
  <c r="C1617" i="2"/>
  <c r="B1617" i="2"/>
  <c r="BP1616" i="2"/>
  <c r="AO1616" i="2"/>
  <c r="AK1616" i="2"/>
  <c r="X1616" i="2"/>
  <c r="W1616" i="2"/>
  <c r="V1616" i="2"/>
  <c r="U1616" i="2"/>
  <c r="T1616" i="2"/>
  <c r="H1616" i="2"/>
  <c r="S1616" i="2" s="1"/>
  <c r="Y1616" i="2" s="1"/>
  <c r="E1613" i="1" s="1"/>
  <c r="C1616" i="2"/>
  <c r="B1616" i="2"/>
  <c r="BQ1615" i="2"/>
  <c r="BP1615" i="2"/>
  <c r="AA1615" i="2"/>
  <c r="Y1615" i="2"/>
  <c r="C1615" i="2"/>
  <c r="B1615" i="2"/>
  <c r="BQ1614" i="2"/>
  <c r="BP1614" i="2"/>
  <c r="AA1614" i="2"/>
  <c r="Y1614" i="2"/>
  <c r="C1614" i="2"/>
  <c r="B1614" i="2"/>
  <c r="BQ1613" i="2"/>
  <c r="BP1613" i="2"/>
  <c r="AA1613" i="2"/>
  <c r="Y1613" i="2"/>
  <c r="X1613" i="2"/>
  <c r="W1613" i="2"/>
  <c r="V1613" i="2"/>
  <c r="U1613" i="2"/>
  <c r="T1613" i="2"/>
  <c r="S1613" i="2"/>
  <c r="C1613" i="2"/>
  <c r="B1613" i="2"/>
  <c r="BQ1612" i="2"/>
  <c r="BP1612" i="2"/>
  <c r="AA1612" i="2"/>
  <c r="X1612" i="2"/>
  <c r="W1612" i="2"/>
  <c r="V1612" i="2"/>
  <c r="U1612" i="2"/>
  <c r="T1612" i="2"/>
  <c r="H1612" i="2"/>
  <c r="S1612" i="2" s="1"/>
  <c r="Y1612" i="2" s="1"/>
  <c r="E1609" i="1" s="1"/>
  <c r="C1612" i="2"/>
  <c r="B1612" i="2"/>
  <c r="BQ1611" i="2"/>
  <c r="BP1611" i="2"/>
  <c r="AA1611" i="2"/>
  <c r="X1611" i="2"/>
  <c r="W1611" i="2"/>
  <c r="V1611" i="2"/>
  <c r="U1611" i="2"/>
  <c r="T1611" i="2"/>
  <c r="H1611" i="2"/>
  <c r="S1611" i="2" s="1"/>
  <c r="Y1611" i="2" s="1"/>
  <c r="E1608" i="1" s="1"/>
  <c r="C1611" i="2"/>
  <c r="B1611" i="2"/>
  <c r="BQ1610" i="2"/>
  <c r="BP1610" i="2"/>
  <c r="AA1610" i="2"/>
  <c r="X1610" i="2"/>
  <c r="W1610" i="2"/>
  <c r="V1610" i="2"/>
  <c r="U1610" i="2"/>
  <c r="T1610" i="2"/>
  <c r="H1610" i="2"/>
  <c r="S1610" i="2" s="1"/>
  <c r="Y1610" i="2" s="1"/>
  <c r="E1607" i="1" s="1"/>
  <c r="C1610" i="2"/>
  <c r="B1610" i="2"/>
  <c r="BQ1609" i="2"/>
  <c r="BP1609" i="2"/>
  <c r="AA1609" i="2"/>
  <c r="X1609" i="2"/>
  <c r="W1609" i="2"/>
  <c r="V1609" i="2"/>
  <c r="U1609" i="2"/>
  <c r="T1609" i="2"/>
  <c r="H1609" i="2"/>
  <c r="S1609" i="2" s="1"/>
  <c r="Y1609" i="2" s="1"/>
  <c r="E1606" i="1" s="1"/>
  <c r="C1609" i="2"/>
  <c r="B1609" i="2"/>
  <c r="BQ1608" i="2"/>
  <c r="BP1608" i="2"/>
  <c r="AA1608" i="2"/>
  <c r="Y1608" i="2"/>
  <c r="C1608" i="2"/>
  <c r="B1608" i="2"/>
  <c r="BQ1607" i="2"/>
  <c r="BP1607" i="2"/>
  <c r="AA1607" i="2"/>
  <c r="Y1607" i="2"/>
  <c r="X1607" i="2"/>
  <c r="W1607" i="2"/>
  <c r="V1607" i="2"/>
  <c r="U1607" i="2"/>
  <c r="T1607" i="2"/>
  <c r="S1607" i="2"/>
  <c r="C1607" i="2"/>
  <c r="B1607" i="2"/>
  <c r="BQ1606" i="2"/>
  <c r="BP1606" i="2"/>
  <c r="AA1606" i="2"/>
  <c r="Y1606" i="2"/>
  <c r="X1606" i="2"/>
  <c r="W1606" i="2"/>
  <c r="V1606" i="2"/>
  <c r="U1606" i="2"/>
  <c r="T1606" i="2"/>
  <c r="S1606" i="2"/>
  <c r="C1606" i="2"/>
  <c r="B1606" i="2"/>
  <c r="BQ1605" i="2"/>
  <c r="BP1605" i="2"/>
  <c r="AA1605" i="2"/>
  <c r="Y1605" i="2"/>
  <c r="X1605" i="2"/>
  <c r="W1605" i="2"/>
  <c r="V1605" i="2"/>
  <c r="U1605" i="2"/>
  <c r="T1605" i="2"/>
  <c r="S1605" i="2"/>
  <c r="C1605" i="2"/>
  <c r="B1605" i="2"/>
  <c r="BQ1604" i="2"/>
  <c r="BP1604" i="2"/>
  <c r="AA1604" i="2"/>
  <c r="Y1604" i="2"/>
  <c r="X1604" i="2"/>
  <c r="W1604" i="2"/>
  <c r="V1604" i="2"/>
  <c r="U1604" i="2"/>
  <c r="T1604" i="2"/>
  <c r="S1604" i="2"/>
  <c r="C1604" i="2"/>
  <c r="B1604" i="2"/>
  <c r="BQ1603" i="2"/>
  <c r="BP1603" i="2"/>
  <c r="AL1603" i="2"/>
  <c r="AK1603" i="2"/>
  <c r="AA1603" i="2"/>
  <c r="Y1603" i="2"/>
  <c r="X1603" i="2"/>
  <c r="W1603" i="2"/>
  <c r="V1603" i="2"/>
  <c r="U1603" i="2"/>
  <c r="T1603" i="2"/>
  <c r="S1603" i="2"/>
  <c r="C1603" i="2"/>
  <c r="B1603" i="2"/>
  <c r="BQ1602" i="2"/>
  <c r="BP1602" i="2"/>
  <c r="AA1602" i="2"/>
  <c r="Y1602" i="2"/>
  <c r="C1602" i="2"/>
  <c r="B1602" i="2"/>
  <c r="BQ1601" i="2"/>
  <c r="BP1601" i="2"/>
  <c r="AA1601" i="2"/>
  <c r="Y1601" i="2"/>
  <c r="X1601" i="2"/>
  <c r="W1601" i="2"/>
  <c r="V1601" i="2"/>
  <c r="U1601" i="2"/>
  <c r="T1601" i="2"/>
  <c r="S1601" i="2"/>
  <c r="C1601" i="2"/>
  <c r="B1601" i="2"/>
  <c r="BQ1600" i="2"/>
  <c r="BP1600" i="2"/>
  <c r="AA1600" i="2"/>
  <c r="Y1600" i="2"/>
  <c r="X1600" i="2"/>
  <c r="W1600" i="2"/>
  <c r="V1600" i="2"/>
  <c r="U1600" i="2"/>
  <c r="T1600" i="2"/>
  <c r="S1600" i="2"/>
  <c r="C1600" i="2"/>
  <c r="B1600" i="2"/>
  <c r="BQ1599" i="2"/>
  <c r="BP1599" i="2"/>
  <c r="AA1599" i="2"/>
  <c r="Y1599" i="2"/>
  <c r="X1599" i="2"/>
  <c r="W1599" i="2"/>
  <c r="V1599" i="2"/>
  <c r="U1599" i="2"/>
  <c r="T1599" i="2"/>
  <c r="S1599" i="2"/>
  <c r="C1599" i="2"/>
  <c r="B1599" i="2"/>
  <c r="BQ1598" i="2"/>
  <c r="BP1598" i="2"/>
  <c r="AA1598" i="2"/>
  <c r="Y1598" i="2"/>
  <c r="X1598" i="2"/>
  <c r="W1598" i="2"/>
  <c r="V1598" i="2"/>
  <c r="U1598" i="2"/>
  <c r="T1598" i="2"/>
  <c r="S1598" i="2"/>
  <c r="C1598" i="2"/>
  <c r="B1598" i="2"/>
  <c r="BQ1597" i="2"/>
  <c r="BP1597" i="2"/>
  <c r="AA1597" i="2"/>
  <c r="Y1597" i="2"/>
  <c r="X1597" i="2"/>
  <c r="W1597" i="2"/>
  <c r="V1597" i="2"/>
  <c r="U1597" i="2"/>
  <c r="T1597" i="2"/>
  <c r="S1597" i="2"/>
  <c r="C1597" i="2"/>
  <c r="B1597" i="2"/>
  <c r="BQ1596" i="2"/>
  <c r="BP1596" i="2"/>
  <c r="AA1596" i="2"/>
  <c r="Y1596" i="2"/>
  <c r="C1596" i="2"/>
  <c r="B1596" i="2"/>
  <c r="BQ1595" i="2"/>
  <c r="BP1595" i="2"/>
  <c r="AA1595" i="2"/>
  <c r="Y1595" i="2"/>
  <c r="X1595" i="2"/>
  <c r="W1595" i="2"/>
  <c r="V1595" i="2"/>
  <c r="U1595" i="2"/>
  <c r="T1595" i="2"/>
  <c r="S1595" i="2"/>
  <c r="C1595" i="2"/>
  <c r="B1595" i="2"/>
  <c r="BQ1594" i="2"/>
  <c r="BP1594" i="2"/>
  <c r="AA1594" i="2"/>
  <c r="Y1594" i="2"/>
  <c r="X1594" i="2"/>
  <c r="W1594" i="2"/>
  <c r="V1594" i="2"/>
  <c r="U1594" i="2"/>
  <c r="T1594" i="2"/>
  <c r="S1594" i="2"/>
  <c r="C1594" i="2"/>
  <c r="B1594" i="2"/>
  <c r="BQ1593" i="2"/>
  <c r="BP1593" i="2"/>
  <c r="AA1593" i="2"/>
  <c r="Y1593" i="2"/>
  <c r="X1593" i="2"/>
  <c r="W1593" i="2"/>
  <c r="V1593" i="2"/>
  <c r="U1593" i="2"/>
  <c r="T1593" i="2"/>
  <c r="S1593" i="2"/>
  <c r="C1593" i="2"/>
  <c r="B1593" i="2"/>
  <c r="BQ1592" i="2"/>
  <c r="BP1592" i="2"/>
  <c r="AA1592" i="2"/>
  <c r="Y1592" i="2"/>
  <c r="X1592" i="2"/>
  <c r="W1592" i="2"/>
  <c r="V1592" i="2"/>
  <c r="U1592" i="2"/>
  <c r="T1592" i="2"/>
  <c r="S1592" i="2"/>
  <c r="C1592" i="2"/>
  <c r="B1592" i="2"/>
  <c r="BQ1591" i="2"/>
  <c r="BP1591" i="2"/>
  <c r="AA1591" i="2"/>
  <c r="Y1591" i="2"/>
  <c r="X1591" i="2"/>
  <c r="W1591" i="2"/>
  <c r="V1591" i="2"/>
  <c r="U1591" i="2"/>
  <c r="T1591" i="2"/>
  <c r="S1591" i="2"/>
  <c r="C1591" i="2"/>
  <c r="B1591" i="2"/>
  <c r="BQ1590" i="2"/>
  <c r="BP1590" i="2"/>
  <c r="AA1590" i="2"/>
  <c r="Y1590" i="2"/>
  <c r="C1590" i="2"/>
  <c r="B1590" i="2"/>
  <c r="BQ1589" i="2"/>
  <c r="BP1589" i="2"/>
  <c r="AL1589" i="2"/>
  <c r="AK1589" i="2"/>
  <c r="AA1589" i="2"/>
  <c r="Y1589" i="2"/>
  <c r="X1589" i="2"/>
  <c r="W1589" i="2"/>
  <c r="V1589" i="2"/>
  <c r="U1589" i="2"/>
  <c r="T1589" i="2"/>
  <c r="S1589" i="2"/>
  <c r="C1589" i="2"/>
  <c r="B1589" i="2"/>
  <c r="BP1588" i="2"/>
  <c r="AK1588" i="2"/>
  <c r="X1588" i="2"/>
  <c r="W1588" i="2"/>
  <c r="V1588" i="2"/>
  <c r="U1588" i="2"/>
  <c r="T1588" i="2"/>
  <c r="H1588" i="2"/>
  <c r="S1588" i="2" s="1"/>
  <c r="Y1588" i="2" s="1"/>
  <c r="E1585" i="1" s="1"/>
  <c r="C1588" i="2"/>
  <c r="B1588" i="2"/>
  <c r="BP1587" i="2"/>
  <c r="AK1587" i="2"/>
  <c r="X1587" i="2"/>
  <c r="W1587" i="2"/>
  <c r="V1587" i="2"/>
  <c r="U1587" i="2"/>
  <c r="T1587" i="2"/>
  <c r="H1587" i="2"/>
  <c r="S1587" i="2" s="1"/>
  <c r="Y1587" i="2" s="1"/>
  <c r="E1584" i="1" s="1"/>
  <c r="C1587" i="2"/>
  <c r="B1587" i="2"/>
  <c r="BP1586" i="2"/>
  <c r="AK1586" i="2"/>
  <c r="X1586" i="2"/>
  <c r="W1586" i="2"/>
  <c r="V1586" i="2"/>
  <c r="U1586" i="2"/>
  <c r="T1586" i="2"/>
  <c r="H1586" i="2"/>
  <c r="S1586" i="2" s="1"/>
  <c r="Y1586" i="2" s="1"/>
  <c r="E1583" i="1" s="1"/>
  <c r="C1586" i="2"/>
  <c r="B1586" i="2"/>
  <c r="BP1585" i="2"/>
  <c r="AS1585" i="2"/>
  <c r="AO1585" i="2"/>
  <c r="AK1585" i="2"/>
  <c r="X1585" i="2"/>
  <c r="W1585" i="2"/>
  <c r="V1585" i="2"/>
  <c r="U1585" i="2"/>
  <c r="T1585" i="2"/>
  <c r="H1585" i="2"/>
  <c r="S1585" i="2" s="1"/>
  <c r="Y1585" i="2" s="1"/>
  <c r="E1582" i="1" s="1"/>
  <c r="C1585" i="2"/>
  <c r="B1585" i="2"/>
  <c r="BQ1584" i="2"/>
  <c r="BP1584" i="2"/>
  <c r="AA1584" i="2"/>
  <c r="Y1584" i="2"/>
  <c r="C1584" i="2"/>
  <c r="B1584" i="2"/>
  <c r="BQ1583" i="2"/>
  <c r="BP1583" i="2"/>
  <c r="AK1583" i="2"/>
  <c r="AA1583" i="2"/>
  <c r="Y1583" i="2"/>
  <c r="X1583" i="2"/>
  <c r="W1583" i="2"/>
  <c r="V1583" i="2"/>
  <c r="U1583" i="2"/>
  <c r="T1583" i="2"/>
  <c r="S1583" i="2"/>
  <c r="C1583" i="2"/>
  <c r="B1583" i="2"/>
  <c r="BQ1582" i="2"/>
  <c r="BP1582" i="2"/>
  <c r="AK1582" i="2"/>
  <c r="AA1582" i="2"/>
  <c r="Y1582" i="2"/>
  <c r="X1582" i="2"/>
  <c r="W1582" i="2"/>
  <c r="V1582" i="2"/>
  <c r="U1582" i="2"/>
  <c r="T1582" i="2"/>
  <c r="S1582" i="2"/>
  <c r="C1582" i="2"/>
  <c r="B1582" i="2"/>
  <c r="BQ1581" i="2"/>
  <c r="BP1581" i="2"/>
  <c r="AP1581" i="2"/>
  <c r="AL1581" i="2"/>
  <c r="AK1581" i="2"/>
  <c r="AA1581" i="2"/>
  <c r="Y1581" i="2"/>
  <c r="X1581" i="2"/>
  <c r="W1581" i="2"/>
  <c r="V1581" i="2"/>
  <c r="U1581" i="2"/>
  <c r="T1581" i="2"/>
  <c r="S1581" i="2"/>
  <c r="C1581" i="2"/>
  <c r="B1581" i="2"/>
  <c r="BQ1580" i="2"/>
  <c r="BP1580" i="2"/>
  <c r="AP1580" i="2"/>
  <c r="AL1580" i="2"/>
  <c r="AK1580" i="2"/>
  <c r="AA1580" i="2"/>
  <c r="Y1580" i="2"/>
  <c r="X1580" i="2"/>
  <c r="W1580" i="2"/>
  <c r="V1580" i="2"/>
  <c r="U1580" i="2"/>
  <c r="T1580" i="2"/>
  <c r="S1580" i="2"/>
  <c r="C1580" i="2"/>
  <c r="B1580" i="2"/>
  <c r="BQ1579" i="2"/>
  <c r="BP1579" i="2"/>
  <c r="AK1579" i="2"/>
  <c r="AA1579" i="2"/>
  <c r="Y1579" i="2"/>
  <c r="X1579" i="2"/>
  <c r="W1579" i="2"/>
  <c r="V1579" i="2"/>
  <c r="U1579" i="2"/>
  <c r="T1579" i="2"/>
  <c r="S1579" i="2"/>
  <c r="C1579" i="2"/>
  <c r="B1579" i="2"/>
  <c r="BQ1578" i="2"/>
  <c r="BP1578" i="2"/>
  <c r="AA1578" i="2"/>
  <c r="Y1578" i="2"/>
  <c r="C1578" i="2"/>
  <c r="B1578" i="2"/>
  <c r="BQ1577" i="2"/>
  <c r="BP1577" i="2"/>
  <c r="AL1577" i="2"/>
  <c r="AK1577" i="2"/>
  <c r="AA1577" i="2"/>
  <c r="Y1577" i="2"/>
  <c r="X1577" i="2"/>
  <c r="W1577" i="2"/>
  <c r="V1577" i="2"/>
  <c r="U1577" i="2"/>
  <c r="T1577" i="2"/>
  <c r="S1577" i="2"/>
  <c r="C1577" i="2"/>
  <c r="B1577" i="2"/>
  <c r="BP1576" i="2"/>
  <c r="AK1576" i="2"/>
  <c r="X1576" i="2"/>
  <c r="W1576" i="2"/>
  <c r="V1576" i="2"/>
  <c r="U1576" i="2"/>
  <c r="T1576" i="2"/>
  <c r="H1576" i="2"/>
  <c r="AL1576" i="2" s="1"/>
  <c r="AA1576" i="2" s="1"/>
  <c r="BQ1576" i="2" s="1"/>
  <c r="C1576" i="2"/>
  <c r="B1576" i="2"/>
  <c r="BP1575" i="2"/>
  <c r="AK1575" i="2"/>
  <c r="X1575" i="2"/>
  <c r="W1575" i="2"/>
  <c r="V1575" i="2"/>
  <c r="U1575" i="2"/>
  <c r="T1575" i="2"/>
  <c r="H1575" i="2"/>
  <c r="S1575" i="2" s="1"/>
  <c r="Y1575" i="2" s="1"/>
  <c r="E1572" i="1" s="1"/>
  <c r="C1575" i="2"/>
  <c r="B1575" i="2"/>
  <c r="BP1574" i="2"/>
  <c r="AK1574" i="2"/>
  <c r="X1574" i="2"/>
  <c r="W1574" i="2"/>
  <c r="V1574" i="2"/>
  <c r="U1574" i="2"/>
  <c r="T1574" i="2"/>
  <c r="H1574" i="2"/>
  <c r="AL1574" i="2" s="1"/>
  <c r="AA1574" i="2" s="1"/>
  <c r="BQ1574" i="2" s="1"/>
  <c r="C1574" i="2"/>
  <c r="B1574" i="2"/>
  <c r="BP1573" i="2"/>
  <c r="AO1573" i="2"/>
  <c r="AK1573" i="2"/>
  <c r="X1573" i="2"/>
  <c r="W1573" i="2"/>
  <c r="V1573" i="2"/>
  <c r="U1573" i="2"/>
  <c r="T1573" i="2"/>
  <c r="H1573" i="2"/>
  <c r="S1573" i="2" s="1"/>
  <c r="Y1573" i="2" s="1"/>
  <c r="E1570" i="1" s="1"/>
  <c r="C1573" i="2"/>
  <c r="B1573" i="2"/>
  <c r="BQ1572" i="2"/>
  <c r="BP1572" i="2"/>
  <c r="AA1572" i="2"/>
  <c r="Y1572" i="2"/>
  <c r="C1572" i="2"/>
  <c r="B1572" i="2"/>
  <c r="BQ1571" i="2"/>
  <c r="BP1571" i="2"/>
  <c r="AL1571" i="2"/>
  <c r="AK1571" i="2"/>
  <c r="AA1571" i="2"/>
  <c r="Y1571" i="2"/>
  <c r="X1571" i="2"/>
  <c r="W1571" i="2"/>
  <c r="V1571" i="2"/>
  <c r="U1571" i="2"/>
  <c r="T1571" i="2"/>
  <c r="S1571" i="2"/>
  <c r="C1571" i="2"/>
  <c r="B1571" i="2"/>
  <c r="BP1570" i="2"/>
  <c r="AK1570" i="2"/>
  <c r="X1570" i="2"/>
  <c r="W1570" i="2"/>
  <c r="V1570" i="2"/>
  <c r="U1570" i="2"/>
  <c r="T1570" i="2"/>
  <c r="H1570" i="2"/>
  <c r="AL1570" i="2" s="1"/>
  <c r="AA1570" i="2" s="1"/>
  <c r="BQ1570" i="2" s="1"/>
  <c r="C1570" i="2"/>
  <c r="B1570" i="2"/>
  <c r="BP1569" i="2"/>
  <c r="AK1569" i="2"/>
  <c r="X1569" i="2"/>
  <c r="W1569" i="2"/>
  <c r="V1569" i="2"/>
  <c r="U1569" i="2"/>
  <c r="T1569" i="2"/>
  <c r="H1569" i="2"/>
  <c r="AL1569" i="2" s="1"/>
  <c r="AA1569" i="2" s="1"/>
  <c r="BQ1569" i="2" s="1"/>
  <c r="C1569" i="2"/>
  <c r="B1569" i="2"/>
  <c r="BP1568" i="2"/>
  <c r="AK1568" i="2"/>
  <c r="X1568" i="2"/>
  <c r="W1568" i="2"/>
  <c r="V1568" i="2"/>
  <c r="U1568" i="2"/>
  <c r="T1568" i="2"/>
  <c r="H1568" i="2"/>
  <c r="S1568" i="2" s="1"/>
  <c r="Y1568" i="2" s="1"/>
  <c r="E1565" i="1" s="1"/>
  <c r="C1568" i="2"/>
  <c r="B1568" i="2"/>
  <c r="BP1567" i="2"/>
  <c r="AO1567" i="2"/>
  <c r="AK1567" i="2"/>
  <c r="X1567" i="2"/>
  <c r="W1567" i="2"/>
  <c r="V1567" i="2"/>
  <c r="U1567" i="2"/>
  <c r="T1567" i="2"/>
  <c r="H1567" i="2"/>
  <c r="S1567" i="2" s="1"/>
  <c r="Y1567" i="2" s="1"/>
  <c r="E1564" i="1" s="1"/>
  <c r="C1567" i="2"/>
  <c r="B1567" i="2"/>
  <c r="BQ1566" i="2"/>
  <c r="BP1566" i="2"/>
  <c r="AA1566" i="2"/>
  <c r="Y1566" i="2"/>
  <c r="C1566" i="2"/>
  <c r="B1566" i="2"/>
  <c r="BQ1565" i="2"/>
  <c r="BP1565" i="2"/>
  <c r="AA1565" i="2"/>
  <c r="Y1565" i="2"/>
  <c r="C1565" i="2"/>
  <c r="B1565" i="2"/>
  <c r="BQ1564" i="2"/>
  <c r="BP1564" i="2"/>
  <c r="AA1564" i="2"/>
  <c r="Y1564" i="2"/>
  <c r="X1564" i="2"/>
  <c r="W1564" i="2"/>
  <c r="V1564" i="2"/>
  <c r="U1564" i="2"/>
  <c r="T1564" i="2"/>
  <c r="S1564" i="2"/>
  <c r="C1564" i="2"/>
  <c r="B1564" i="2"/>
  <c r="BQ1563" i="2"/>
  <c r="BP1563" i="2"/>
  <c r="AA1563" i="2"/>
  <c r="X1563" i="2"/>
  <c r="W1563" i="2"/>
  <c r="V1563" i="2"/>
  <c r="U1563" i="2"/>
  <c r="T1563" i="2"/>
  <c r="H1563" i="2"/>
  <c r="S1563" i="2" s="1"/>
  <c r="Y1563" i="2" s="1"/>
  <c r="E1560" i="1" s="1"/>
  <c r="C1563" i="2"/>
  <c r="B1563" i="2"/>
  <c r="BQ1562" i="2"/>
  <c r="BP1562" i="2"/>
  <c r="AA1562" i="2"/>
  <c r="X1562" i="2"/>
  <c r="W1562" i="2"/>
  <c r="V1562" i="2"/>
  <c r="U1562" i="2"/>
  <c r="T1562" i="2"/>
  <c r="H1562" i="2"/>
  <c r="S1562" i="2" s="1"/>
  <c r="Y1562" i="2" s="1"/>
  <c r="E1559" i="1" s="1"/>
  <c r="C1562" i="2"/>
  <c r="B1562" i="2"/>
  <c r="BQ1561" i="2"/>
  <c r="BP1561" i="2"/>
  <c r="AA1561" i="2"/>
  <c r="X1561" i="2"/>
  <c r="W1561" i="2"/>
  <c r="V1561" i="2"/>
  <c r="U1561" i="2"/>
  <c r="T1561" i="2"/>
  <c r="H1561" i="2"/>
  <c r="S1561" i="2" s="1"/>
  <c r="Y1561" i="2" s="1"/>
  <c r="E1558" i="1" s="1"/>
  <c r="C1561" i="2"/>
  <c r="B1561" i="2"/>
  <c r="BQ1560" i="2"/>
  <c r="BP1560" i="2"/>
  <c r="AA1560" i="2"/>
  <c r="X1560" i="2"/>
  <c r="W1560" i="2"/>
  <c r="V1560" i="2"/>
  <c r="U1560" i="2"/>
  <c r="T1560" i="2"/>
  <c r="H1560" i="2"/>
  <c r="S1560" i="2" s="1"/>
  <c r="Y1560" i="2" s="1"/>
  <c r="E1557" i="1" s="1"/>
  <c r="C1560" i="2"/>
  <c r="B1560" i="2"/>
  <c r="BQ1559" i="2"/>
  <c r="BP1559" i="2"/>
  <c r="AA1559" i="2"/>
  <c r="Y1559" i="2"/>
  <c r="C1559" i="2"/>
  <c r="B1559" i="2"/>
  <c r="BQ1558" i="2"/>
  <c r="BP1558" i="2"/>
  <c r="AA1558" i="2"/>
  <c r="Y1558" i="2"/>
  <c r="X1558" i="2"/>
  <c r="W1558" i="2"/>
  <c r="V1558" i="2"/>
  <c r="U1558" i="2"/>
  <c r="T1558" i="2"/>
  <c r="S1558" i="2"/>
  <c r="C1558" i="2"/>
  <c r="B1558" i="2"/>
  <c r="BQ1557" i="2"/>
  <c r="BP1557" i="2"/>
  <c r="AA1557" i="2"/>
  <c r="Y1557" i="2"/>
  <c r="X1557" i="2"/>
  <c r="W1557" i="2"/>
  <c r="V1557" i="2"/>
  <c r="U1557" i="2"/>
  <c r="T1557" i="2"/>
  <c r="S1557" i="2"/>
  <c r="C1557" i="2"/>
  <c r="B1557" i="2"/>
  <c r="BQ1556" i="2"/>
  <c r="BP1556" i="2"/>
  <c r="AA1556" i="2"/>
  <c r="Y1556" i="2"/>
  <c r="X1556" i="2"/>
  <c r="W1556" i="2"/>
  <c r="V1556" i="2"/>
  <c r="U1556" i="2"/>
  <c r="T1556" i="2"/>
  <c r="S1556" i="2"/>
  <c r="C1556" i="2"/>
  <c r="B1556" i="2"/>
  <c r="BQ1555" i="2"/>
  <c r="BP1555" i="2"/>
  <c r="AA1555" i="2"/>
  <c r="Y1555" i="2"/>
  <c r="X1555" i="2"/>
  <c r="W1555" i="2"/>
  <c r="V1555" i="2"/>
  <c r="U1555" i="2"/>
  <c r="T1555" i="2"/>
  <c r="S1555" i="2"/>
  <c r="C1555" i="2"/>
  <c r="B1555" i="2"/>
  <c r="BQ1554" i="2"/>
  <c r="BP1554" i="2"/>
  <c r="AL1554" i="2"/>
  <c r="AK1554" i="2"/>
  <c r="AA1554" i="2"/>
  <c r="Y1554" i="2"/>
  <c r="X1554" i="2"/>
  <c r="W1554" i="2"/>
  <c r="V1554" i="2"/>
  <c r="U1554" i="2"/>
  <c r="T1554" i="2"/>
  <c r="S1554" i="2"/>
  <c r="C1554" i="2"/>
  <c r="B1554" i="2"/>
  <c r="BQ1553" i="2"/>
  <c r="BP1553" i="2"/>
  <c r="AA1553" i="2"/>
  <c r="Y1553" i="2"/>
  <c r="C1553" i="2"/>
  <c r="B1553" i="2"/>
  <c r="BQ1552" i="2"/>
  <c r="BP1552" i="2"/>
  <c r="AA1552" i="2"/>
  <c r="Y1552" i="2"/>
  <c r="X1552" i="2"/>
  <c r="W1552" i="2"/>
  <c r="V1552" i="2"/>
  <c r="U1552" i="2"/>
  <c r="T1552" i="2"/>
  <c r="S1552" i="2"/>
  <c r="C1552" i="2"/>
  <c r="B1552" i="2"/>
  <c r="BQ1551" i="2"/>
  <c r="BP1551" i="2"/>
  <c r="AA1551" i="2"/>
  <c r="Y1551" i="2"/>
  <c r="X1551" i="2"/>
  <c r="W1551" i="2"/>
  <c r="V1551" i="2"/>
  <c r="U1551" i="2"/>
  <c r="T1551" i="2"/>
  <c r="S1551" i="2"/>
  <c r="C1551" i="2"/>
  <c r="B1551" i="2"/>
  <c r="BQ1550" i="2"/>
  <c r="BP1550" i="2"/>
  <c r="AA1550" i="2"/>
  <c r="Y1550" i="2"/>
  <c r="X1550" i="2"/>
  <c r="W1550" i="2"/>
  <c r="V1550" i="2"/>
  <c r="U1550" i="2"/>
  <c r="T1550" i="2"/>
  <c r="S1550" i="2"/>
  <c r="C1550" i="2"/>
  <c r="B1550" i="2"/>
  <c r="BQ1549" i="2"/>
  <c r="BP1549" i="2"/>
  <c r="AA1549" i="2"/>
  <c r="Y1549" i="2"/>
  <c r="X1549" i="2"/>
  <c r="W1549" i="2"/>
  <c r="V1549" i="2"/>
  <c r="U1549" i="2"/>
  <c r="T1549" i="2"/>
  <c r="S1549" i="2"/>
  <c r="C1549" i="2"/>
  <c r="B1549" i="2"/>
  <c r="BQ1548" i="2"/>
  <c r="BP1548" i="2"/>
  <c r="AA1548" i="2"/>
  <c r="Y1548" i="2"/>
  <c r="X1548" i="2"/>
  <c r="W1548" i="2"/>
  <c r="V1548" i="2"/>
  <c r="U1548" i="2"/>
  <c r="T1548" i="2"/>
  <c r="S1548" i="2"/>
  <c r="C1548" i="2"/>
  <c r="B1548" i="2"/>
  <c r="BQ1547" i="2"/>
  <c r="BP1547" i="2"/>
  <c r="AA1547" i="2"/>
  <c r="Y1547" i="2"/>
  <c r="C1547" i="2"/>
  <c r="B1547" i="2"/>
  <c r="BQ1546" i="2"/>
  <c r="BP1546" i="2"/>
  <c r="AA1546" i="2"/>
  <c r="Y1546" i="2"/>
  <c r="X1546" i="2"/>
  <c r="W1546" i="2"/>
  <c r="V1546" i="2"/>
  <c r="U1546" i="2"/>
  <c r="T1546" i="2"/>
  <c r="S1546" i="2"/>
  <c r="C1546" i="2"/>
  <c r="B1546" i="2"/>
  <c r="BQ1545" i="2"/>
  <c r="BP1545" i="2"/>
  <c r="AA1545" i="2"/>
  <c r="Y1545" i="2"/>
  <c r="X1545" i="2"/>
  <c r="W1545" i="2"/>
  <c r="V1545" i="2"/>
  <c r="U1545" i="2"/>
  <c r="T1545" i="2"/>
  <c r="S1545" i="2"/>
  <c r="C1545" i="2"/>
  <c r="B1545" i="2"/>
  <c r="BQ1544" i="2"/>
  <c r="BP1544" i="2"/>
  <c r="AA1544" i="2"/>
  <c r="Y1544" i="2"/>
  <c r="X1544" i="2"/>
  <c r="W1544" i="2"/>
  <c r="V1544" i="2"/>
  <c r="U1544" i="2"/>
  <c r="T1544" i="2"/>
  <c r="S1544" i="2"/>
  <c r="C1544" i="2"/>
  <c r="B1544" i="2"/>
  <c r="BQ1543" i="2"/>
  <c r="BP1543" i="2"/>
  <c r="AA1543" i="2"/>
  <c r="Y1543" i="2"/>
  <c r="X1543" i="2"/>
  <c r="W1543" i="2"/>
  <c r="V1543" i="2"/>
  <c r="U1543" i="2"/>
  <c r="T1543" i="2"/>
  <c r="S1543" i="2"/>
  <c r="C1543" i="2"/>
  <c r="B1543" i="2"/>
  <c r="BQ1542" i="2"/>
  <c r="BP1542" i="2"/>
  <c r="AA1542" i="2"/>
  <c r="Y1542" i="2"/>
  <c r="X1542" i="2"/>
  <c r="W1542" i="2"/>
  <c r="V1542" i="2"/>
  <c r="U1542" i="2"/>
  <c r="T1542" i="2"/>
  <c r="S1542" i="2"/>
  <c r="C1542" i="2"/>
  <c r="B1542" i="2"/>
  <c r="BQ1541" i="2"/>
  <c r="BP1541" i="2"/>
  <c r="AA1541" i="2"/>
  <c r="Y1541" i="2"/>
  <c r="C1541" i="2"/>
  <c r="B1541" i="2"/>
  <c r="BQ1540" i="2"/>
  <c r="BP1540" i="2"/>
  <c r="AL1540" i="2"/>
  <c r="AK1540" i="2"/>
  <c r="AA1540" i="2"/>
  <c r="Y1540" i="2"/>
  <c r="X1540" i="2"/>
  <c r="W1540" i="2"/>
  <c r="V1540" i="2"/>
  <c r="U1540" i="2"/>
  <c r="T1540" i="2"/>
  <c r="S1540" i="2"/>
  <c r="C1540" i="2"/>
  <c r="B1540" i="2"/>
  <c r="BP1539" i="2"/>
  <c r="AK1539" i="2"/>
  <c r="X1539" i="2"/>
  <c r="W1539" i="2"/>
  <c r="V1539" i="2"/>
  <c r="U1539" i="2"/>
  <c r="T1539" i="2"/>
  <c r="H1539" i="2"/>
  <c r="S1539" i="2" s="1"/>
  <c r="Y1539" i="2" s="1"/>
  <c r="E1536" i="1" s="1"/>
  <c r="C1539" i="2"/>
  <c r="B1539" i="2"/>
  <c r="BP1538" i="2"/>
  <c r="AK1538" i="2"/>
  <c r="X1538" i="2"/>
  <c r="W1538" i="2"/>
  <c r="V1538" i="2"/>
  <c r="U1538" i="2"/>
  <c r="T1538" i="2"/>
  <c r="H1538" i="2"/>
  <c r="AL1538" i="2" s="1"/>
  <c r="AA1538" i="2" s="1"/>
  <c r="BQ1538" i="2" s="1"/>
  <c r="C1538" i="2"/>
  <c r="B1538" i="2"/>
  <c r="BP1537" i="2"/>
  <c r="AK1537" i="2"/>
  <c r="X1537" i="2"/>
  <c r="W1537" i="2"/>
  <c r="V1537" i="2"/>
  <c r="U1537" i="2"/>
  <c r="T1537" i="2"/>
  <c r="H1537" i="2"/>
  <c r="AL1537" i="2" s="1"/>
  <c r="AA1537" i="2" s="1"/>
  <c r="BQ1537" i="2" s="1"/>
  <c r="C1537" i="2"/>
  <c r="B1537" i="2"/>
  <c r="BP1536" i="2"/>
  <c r="AO1536" i="2"/>
  <c r="AK1536" i="2"/>
  <c r="X1536" i="2"/>
  <c r="W1536" i="2"/>
  <c r="V1536" i="2"/>
  <c r="U1536" i="2"/>
  <c r="T1536" i="2"/>
  <c r="H1536" i="2"/>
  <c r="C1536" i="2"/>
  <c r="B1536" i="2"/>
  <c r="BQ1535" i="2"/>
  <c r="BP1535" i="2"/>
  <c r="AA1535" i="2"/>
  <c r="Y1535" i="2"/>
  <c r="C1535" i="2"/>
  <c r="B1535" i="2"/>
  <c r="BQ1534" i="2"/>
  <c r="BP1534" i="2"/>
  <c r="AK1534" i="2"/>
  <c r="AA1534" i="2"/>
  <c r="Y1534" i="2"/>
  <c r="X1534" i="2"/>
  <c r="W1534" i="2"/>
  <c r="V1534" i="2"/>
  <c r="U1534" i="2"/>
  <c r="T1534" i="2"/>
  <c r="S1534" i="2"/>
  <c r="C1534" i="2"/>
  <c r="B1534" i="2"/>
  <c r="BQ1533" i="2"/>
  <c r="BP1533" i="2"/>
  <c r="AK1533" i="2"/>
  <c r="AA1533" i="2"/>
  <c r="Y1533" i="2"/>
  <c r="X1533" i="2"/>
  <c r="W1533" i="2"/>
  <c r="V1533" i="2"/>
  <c r="U1533" i="2"/>
  <c r="T1533" i="2"/>
  <c r="S1533" i="2"/>
  <c r="C1533" i="2"/>
  <c r="B1533" i="2"/>
  <c r="BQ1532" i="2"/>
  <c r="BP1532" i="2"/>
  <c r="AP1532" i="2"/>
  <c r="AL1532" i="2"/>
  <c r="AK1532" i="2"/>
  <c r="AA1532" i="2"/>
  <c r="Y1532" i="2"/>
  <c r="X1532" i="2"/>
  <c r="W1532" i="2"/>
  <c r="V1532" i="2"/>
  <c r="U1532" i="2"/>
  <c r="T1532" i="2"/>
  <c r="S1532" i="2"/>
  <c r="C1532" i="2"/>
  <c r="B1532" i="2"/>
  <c r="BQ1531" i="2"/>
  <c r="BP1531" i="2"/>
  <c r="AP1531" i="2"/>
  <c r="AL1531" i="2"/>
  <c r="AK1531" i="2"/>
  <c r="AA1531" i="2"/>
  <c r="Y1531" i="2"/>
  <c r="X1531" i="2"/>
  <c r="W1531" i="2"/>
  <c r="V1531" i="2"/>
  <c r="U1531" i="2"/>
  <c r="T1531" i="2"/>
  <c r="S1531" i="2"/>
  <c r="C1531" i="2"/>
  <c r="B1531" i="2"/>
  <c r="BQ1530" i="2"/>
  <c r="BP1530" i="2"/>
  <c r="AK1530" i="2"/>
  <c r="AA1530" i="2"/>
  <c r="Y1530" i="2"/>
  <c r="X1530" i="2"/>
  <c r="W1530" i="2"/>
  <c r="V1530" i="2"/>
  <c r="U1530" i="2"/>
  <c r="T1530" i="2"/>
  <c r="S1530" i="2"/>
  <c r="C1530" i="2"/>
  <c r="B1530" i="2"/>
  <c r="BQ1529" i="2"/>
  <c r="BP1529" i="2"/>
  <c r="AA1529" i="2"/>
  <c r="Y1529" i="2"/>
  <c r="C1529" i="2"/>
  <c r="B1529" i="2"/>
  <c r="BQ1528" i="2"/>
  <c r="BP1528" i="2"/>
  <c r="AL1528" i="2"/>
  <c r="AK1528" i="2"/>
  <c r="AA1528" i="2"/>
  <c r="Y1528" i="2"/>
  <c r="X1528" i="2"/>
  <c r="W1528" i="2"/>
  <c r="V1528" i="2"/>
  <c r="U1528" i="2"/>
  <c r="T1528" i="2"/>
  <c r="S1528" i="2"/>
  <c r="C1528" i="2"/>
  <c r="B1528" i="2"/>
  <c r="BP1527" i="2"/>
  <c r="AK1527" i="2"/>
  <c r="X1527" i="2"/>
  <c r="W1527" i="2"/>
  <c r="V1527" i="2"/>
  <c r="U1527" i="2"/>
  <c r="T1527" i="2"/>
  <c r="H1527" i="2"/>
  <c r="S1527" i="2" s="1"/>
  <c r="Y1527" i="2" s="1"/>
  <c r="E1524" i="1" s="1"/>
  <c r="C1527" i="2"/>
  <c r="B1527" i="2"/>
  <c r="BP1526" i="2"/>
  <c r="AK1526" i="2"/>
  <c r="X1526" i="2"/>
  <c r="W1526" i="2"/>
  <c r="V1526" i="2"/>
  <c r="U1526" i="2"/>
  <c r="T1526" i="2"/>
  <c r="H1526" i="2"/>
  <c r="S1526" i="2" s="1"/>
  <c r="Y1526" i="2" s="1"/>
  <c r="E1523" i="1" s="1"/>
  <c r="C1526" i="2"/>
  <c r="B1526" i="2"/>
  <c r="BP1525" i="2"/>
  <c r="AK1525" i="2"/>
  <c r="X1525" i="2"/>
  <c r="W1525" i="2"/>
  <c r="V1525" i="2"/>
  <c r="U1525" i="2"/>
  <c r="T1525" i="2"/>
  <c r="H1525" i="2"/>
  <c r="AL1525" i="2" s="1"/>
  <c r="AA1525" i="2" s="1"/>
  <c r="BQ1525" i="2" s="1"/>
  <c r="C1525" i="2"/>
  <c r="B1525" i="2"/>
  <c r="BP1524" i="2"/>
  <c r="AS1524" i="2"/>
  <c r="AO1524" i="2"/>
  <c r="AK1524" i="2"/>
  <c r="X1524" i="2"/>
  <c r="W1524" i="2"/>
  <c r="V1524" i="2"/>
  <c r="U1524" i="2"/>
  <c r="T1524" i="2"/>
  <c r="H1524" i="2"/>
  <c r="AP1524" i="2" s="1"/>
  <c r="AA1524" i="2" s="1"/>
  <c r="BQ1524" i="2" s="1"/>
  <c r="C1524" i="2"/>
  <c r="B1524" i="2"/>
  <c r="BQ1523" i="2"/>
  <c r="BP1523" i="2"/>
  <c r="AA1523" i="2"/>
  <c r="Y1523" i="2"/>
  <c r="C1523" i="2"/>
  <c r="B1523" i="2"/>
  <c r="BQ1522" i="2"/>
  <c r="BP1522" i="2"/>
  <c r="AL1522" i="2"/>
  <c r="AK1522" i="2"/>
  <c r="AA1522" i="2"/>
  <c r="Y1522" i="2"/>
  <c r="X1522" i="2"/>
  <c r="W1522" i="2"/>
  <c r="V1522" i="2"/>
  <c r="U1522" i="2"/>
  <c r="T1522" i="2"/>
  <c r="S1522" i="2"/>
  <c r="C1522" i="2"/>
  <c r="B1522" i="2"/>
  <c r="BP1521" i="2"/>
  <c r="AK1521" i="2"/>
  <c r="X1521" i="2"/>
  <c r="W1521" i="2"/>
  <c r="V1521" i="2"/>
  <c r="U1521" i="2"/>
  <c r="T1521" i="2"/>
  <c r="H1521" i="2"/>
  <c r="C1521" i="2"/>
  <c r="B1521" i="2"/>
  <c r="BP1520" i="2"/>
  <c r="AK1520" i="2"/>
  <c r="X1520" i="2"/>
  <c r="W1520" i="2"/>
  <c r="V1520" i="2"/>
  <c r="U1520" i="2"/>
  <c r="T1520" i="2"/>
  <c r="H1520" i="2"/>
  <c r="AL1520" i="2" s="1"/>
  <c r="AA1520" i="2" s="1"/>
  <c r="BQ1520" i="2" s="1"/>
  <c r="C1520" i="2"/>
  <c r="B1520" i="2"/>
  <c r="BP1519" i="2"/>
  <c r="AK1519" i="2"/>
  <c r="X1519" i="2"/>
  <c r="W1519" i="2"/>
  <c r="V1519" i="2"/>
  <c r="U1519" i="2"/>
  <c r="T1519" i="2"/>
  <c r="H1519" i="2"/>
  <c r="S1519" i="2" s="1"/>
  <c r="Y1519" i="2" s="1"/>
  <c r="E1516" i="1" s="1"/>
  <c r="C1519" i="2"/>
  <c r="B1519" i="2"/>
  <c r="BP1518" i="2"/>
  <c r="AO1518" i="2"/>
  <c r="AK1518" i="2"/>
  <c r="X1518" i="2"/>
  <c r="W1518" i="2"/>
  <c r="V1518" i="2"/>
  <c r="U1518" i="2"/>
  <c r="T1518" i="2"/>
  <c r="H1518" i="2"/>
  <c r="AP1518" i="2" s="1"/>
  <c r="AA1518" i="2" s="1"/>
  <c r="BQ1518" i="2" s="1"/>
  <c r="C1518" i="2"/>
  <c r="B1518" i="2"/>
  <c r="BQ1517" i="2"/>
  <c r="BP1517" i="2"/>
  <c r="AA1517" i="2"/>
  <c r="Y1517" i="2"/>
  <c r="C1517" i="2"/>
  <c r="B1517" i="2"/>
  <c r="BQ1516" i="2"/>
  <c r="BP1516" i="2"/>
  <c r="AA1516" i="2"/>
  <c r="Y1516" i="2"/>
  <c r="C1516" i="2"/>
  <c r="B1516" i="2"/>
  <c r="BQ1515" i="2"/>
  <c r="BP1515" i="2"/>
  <c r="AA1515" i="2"/>
  <c r="Y1515" i="2"/>
  <c r="X1515" i="2"/>
  <c r="W1515" i="2"/>
  <c r="V1515" i="2"/>
  <c r="U1515" i="2"/>
  <c r="T1515" i="2"/>
  <c r="S1515" i="2"/>
  <c r="C1515" i="2"/>
  <c r="B1515" i="2"/>
  <c r="BQ1514" i="2"/>
  <c r="BP1514" i="2"/>
  <c r="AA1514" i="2"/>
  <c r="Y1514" i="2"/>
  <c r="X1514" i="2"/>
  <c r="W1514" i="2"/>
  <c r="V1514" i="2"/>
  <c r="U1514" i="2"/>
  <c r="T1514" i="2"/>
  <c r="S1514" i="2"/>
  <c r="C1514" i="2"/>
  <c r="B1514" i="2"/>
  <c r="BQ1513" i="2"/>
  <c r="BP1513" i="2"/>
  <c r="AA1513" i="2"/>
  <c r="Y1513" i="2"/>
  <c r="X1513" i="2"/>
  <c r="W1513" i="2"/>
  <c r="V1513" i="2"/>
  <c r="U1513" i="2"/>
  <c r="T1513" i="2"/>
  <c r="S1513" i="2"/>
  <c r="C1513" i="2"/>
  <c r="B1513" i="2"/>
  <c r="BQ1512" i="2"/>
  <c r="BP1512" i="2"/>
  <c r="AA1512" i="2"/>
  <c r="Y1512" i="2"/>
  <c r="X1512" i="2"/>
  <c r="W1512" i="2"/>
  <c r="V1512" i="2"/>
  <c r="U1512" i="2"/>
  <c r="T1512" i="2"/>
  <c r="S1512" i="2"/>
  <c r="C1512" i="2"/>
  <c r="B1512" i="2"/>
  <c r="BQ1511" i="2"/>
  <c r="BP1511" i="2"/>
  <c r="AT1511" i="2"/>
  <c r="AS1511" i="2"/>
  <c r="AO1511" i="2"/>
  <c r="AK1511" i="2"/>
  <c r="AA1511" i="2"/>
  <c r="Y1511" i="2"/>
  <c r="X1511" i="2"/>
  <c r="W1511" i="2"/>
  <c r="V1511" i="2"/>
  <c r="U1511" i="2"/>
  <c r="T1511" i="2"/>
  <c r="S1511" i="2"/>
  <c r="C1511" i="2"/>
  <c r="B1511" i="2"/>
  <c r="BQ1510" i="2"/>
  <c r="BP1510" i="2"/>
  <c r="AA1510" i="2"/>
  <c r="Y1510" i="2"/>
  <c r="C1510" i="2"/>
  <c r="B1510" i="2"/>
  <c r="BQ1509" i="2"/>
  <c r="BP1509" i="2"/>
  <c r="AA1509" i="2"/>
  <c r="Y1509" i="2"/>
  <c r="X1509" i="2"/>
  <c r="W1509" i="2"/>
  <c r="V1509" i="2"/>
  <c r="U1509" i="2"/>
  <c r="T1509" i="2"/>
  <c r="S1509" i="2"/>
  <c r="C1509" i="2"/>
  <c r="B1509" i="2"/>
  <c r="BQ1508" i="2"/>
  <c r="BP1508" i="2"/>
  <c r="AA1508" i="2"/>
  <c r="Y1508" i="2"/>
  <c r="X1508" i="2"/>
  <c r="W1508" i="2"/>
  <c r="V1508" i="2"/>
  <c r="U1508" i="2"/>
  <c r="T1508" i="2"/>
  <c r="S1508" i="2"/>
  <c r="C1508" i="2"/>
  <c r="B1508" i="2"/>
  <c r="BQ1507" i="2"/>
  <c r="BP1507" i="2"/>
  <c r="AA1507" i="2"/>
  <c r="Y1507" i="2"/>
  <c r="X1507" i="2"/>
  <c r="W1507" i="2"/>
  <c r="V1507" i="2"/>
  <c r="U1507" i="2"/>
  <c r="T1507" i="2"/>
  <c r="S1507" i="2"/>
  <c r="C1507" i="2"/>
  <c r="B1507" i="2"/>
  <c r="BQ1506" i="2"/>
  <c r="BP1506" i="2"/>
  <c r="AA1506" i="2"/>
  <c r="Y1506" i="2"/>
  <c r="X1506" i="2"/>
  <c r="W1506" i="2"/>
  <c r="V1506" i="2"/>
  <c r="U1506" i="2"/>
  <c r="T1506" i="2"/>
  <c r="S1506" i="2"/>
  <c r="C1506" i="2"/>
  <c r="B1506" i="2"/>
  <c r="BQ1505" i="2"/>
  <c r="BP1505" i="2"/>
  <c r="AA1505" i="2"/>
  <c r="Y1505" i="2"/>
  <c r="X1505" i="2"/>
  <c r="W1505" i="2"/>
  <c r="V1505" i="2"/>
  <c r="U1505" i="2"/>
  <c r="T1505" i="2"/>
  <c r="S1505" i="2"/>
  <c r="C1505" i="2"/>
  <c r="B1505" i="2"/>
  <c r="BQ1504" i="2"/>
  <c r="BP1504" i="2"/>
  <c r="AA1504" i="2"/>
  <c r="Y1504" i="2"/>
  <c r="C1504" i="2"/>
  <c r="B1504" i="2"/>
  <c r="BQ1503" i="2"/>
  <c r="BP1503" i="2"/>
  <c r="AA1503" i="2"/>
  <c r="Y1503" i="2"/>
  <c r="X1503" i="2"/>
  <c r="W1503" i="2"/>
  <c r="V1503" i="2"/>
  <c r="U1503" i="2"/>
  <c r="T1503" i="2"/>
  <c r="S1503" i="2"/>
  <c r="C1503" i="2"/>
  <c r="B1503" i="2"/>
  <c r="BQ1502" i="2"/>
  <c r="BP1502" i="2"/>
  <c r="AA1502" i="2"/>
  <c r="Y1502" i="2"/>
  <c r="X1502" i="2"/>
  <c r="W1502" i="2"/>
  <c r="V1502" i="2"/>
  <c r="U1502" i="2"/>
  <c r="T1502" i="2"/>
  <c r="S1502" i="2"/>
  <c r="C1502" i="2"/>
  <c r="B1502" i="2"/>
  <c r="BQ1501" i="2"/>
  <c r="BP1501" i="2"/>
  <c r="AA1501" i="2"/>
  <c r="Y1501" i="2"/>
  <c r="X1501" i="2"/>
  <c r="W1501" i="2"/>
  <c r="V1501" i="2"/>
  <c r="U1501" i="2"/>
  <c r="T1501" i="2"/>
  <c r="S1501" i="2"/>
  <c r="C1501" i="2"/>
  <c r="B1501" i="2"/>
  <c r="BQ1500" i="2"/>
  <c r="BP1500" i="2"/>
  <c r="AA1500" i="2"/>
  <c r="Y1500" i="2"/>
  <c r="X1500" i="2"/>
  <c r="W1500" i="2"/>
  <c r="V1500" i="2"/>
  <c r="U1500" i="2"/>
  <c r="T1500" i="2"/>
  <c r="S1500" i="2"/>
  <c r="C1500" i="2"/>
  <c r="B1500" i="2"/>
  <c r="BQ1499" i="2"/>
  <c r="BP1499" i="2"/>
  <c r="AA1499" i="2"/>
  <c r="Y1499" i="2"/>
  <c r="X1499" i="2"/>
  <c r="W1499" i="2"/>
  <c r="V1499" i="2"/>
  <c r="U1499" i="2"/>
  <c r="T1499" i="2"/>
  <c r="S1499" i="2"/>
  <c r="C1499" i="2"/>
  <c r="B1499" i="2"/>
  <c r="BQ1498" i="2"/>
  <c r="BP1498" i="2"/>
  <c r="AA1498" i="2"/>
  <c r="Y1498" i="2"/>
  <c r="C1498" i="2"/>
  <c r="B1498" i="2"/>
  <c r="BQ1497" i="2"/>
  <c r="BP1497" i="2"/>
  <c r="AL1497" i="2"/>
  <c r="AK1497" i="2"/>
  <c r="AA1497" i="2"/>
  <c r="Y1497" i="2"/>
  <c r="X1497" i="2"/>
  <c r="W1497" i="2"/>
  <c r="V1497" i="2"/>
  <c r="U1497" i="2"/>
  <c r="T1497" i="2"/>
  <c r="S1497" i="2"/>
  <c r="C1497" i="2"/>
  <c r="B1497" i="2"/>
  <c r="BQ1496" i="2"/>
  <c r="BP1496" i="2"/>
  <c r="AL1496" i="2"/>
  <c r="AK1496" i="2"/>
  <c r="AA1496" i="2"/>
  <c r="X1496" i="2"/>
  <c r="W1496" i="2"/>
  <c r="V1496" i="2"/>
  <c r="T1496" i="2"/>
  <c r="S1496" i="2"/>
  <c r="L1496" i="2"/>
  <c r="U1496" i="2" s="1"/>
  <c r="Y1496" i="2" s="1"/>
  <c r="E1493" i="1" s="1"/>
  <c r="C1496" i="2"/>
  <c r="B1496" i="2"/>
  <c r="BQ1495" i="2"/>
  <c r="BP1495" i="2"/>
  <c r="AL1495" i="2"/>
  <c r="AK1495" i="2"/>
  <c r="AA1495" i="2"/>
  <c r="X1495" i="2"/>
  <c r="W1495" i="2"/>
  <c r="V1495" i="2"/>
  <c r="T1495" i="2"/>
  <c r="S1495" i="2"/>
  <c r="L1495" i="2"/>
  <c r="U1495" i="2" s="1"/>
  <c r="Y1495" i="2" s="1"/>
  <c r="E1492" i="1" s="1"/>
  <c r="C1495" i="2"/>
  <c r="B1495" i="2"/>
  <c r="BQ1494" i="2"/>
  <c r="BP1494" i="2"/>
  <c r="AL1494" i="2"/>
  <c r="AK1494" i="2"/>
  <c r="AA1494" i="2"/>
  <c r="X1494" i="2"/>
  <c r="W1494" i="2"/>
  <c r="V1494" i="2"/>
  <c r="T1494" i="2"/>
  <c r="S1494" i="2"/>
  <c r="L1494" i="2"/>
  <c r="U1494" i="2" s="1"/>
  <c r="Y1494" i="2" s="1"/>
  <c r="E1491" i="1" s="1"/>
  <c r="C1494" i="2"/>
  <c r="B1494" i="2"/>
  <c r="BQ1493" i="2"/>
  <c r="BP1493" i="2"/>
  <c r="AP1493" i="2"/>
  <c r="AO1493" i="2"/>
  <c r="AK1493" i="2"/>
  <c r="AA1493" i="2"/>
  <c r="X1493" i="2"/>
  <c r="W1493" i="2"/>
  <c r="V1493" i="2"/>
  <c r="T1493" i="2"/>
  <c r="S1493" i="2"/>
  <c r="L1493" i="2"/>
  <c r="U1493" i="2" s="1"/>
  <c r="Y1493" i="2" s="1"/>
  <c r="E1490" i="1" s="1"/>
  <c r="C1493" i="2"/>
  <c r="B1493" i="2"/>
  <c r="BQ1492" i="2"/>
  <c r="BP1492" i="2"/>
  <c r="AA1492" i="2"/>
  <c r="Y1492" i="2"/>
  <c r="C1492" i="2"/>
  <c r="B1492" i="2"/>
  <c r="BQ1491" i="2"/>
  <c r="BP1491" i="2"/>
  <c r="AK1491" i="2"/>
  <c r="AA1491" i="2"/>
  <c r="Y1491" i="2"/>
  <c r="X1491" i="2"/>
  <c r="W1491" i="2"/>
  <c r="V1491" i="2"/>
  <c r="U1491" i="2"/>
  <c r="T1491" i="2"/>
  <c r="S1491" i="2"/>
  <c r="C1491" i="2"/>
  <c r="B1491" i="2"/>
  <c r="BQ1490" i="2"/>
  <c r="BP1490" i="2"/>
  <c r="AK1490" i="2"/>
  <c r="AA1490" i="2"/>
  <c r="Y1490" i="2"/>
  <c r="X1490" i="2"/>
  <c r="W1490" i="2"/>
  <c r="V1490" i="2"/>
  <c r="U1490" i="2"/>
  <c r="T1490" i="2"/>
  <c r="S1490" i="2"/>
  <c r="C1490" i="2"/>
  <c r="B1490" i="2"/>
  <c r="BQ1489" i="2"/>
  <c r="BP1489" i="2"/>
  <c r="AP1489" i="2"/>
  <c r="AL1489" i="2"/>
  <c r="AK1489" i="2"/>
  <c r="AA1489" i="2"/>
  <c r="Y1489" i="2"/>
  <c r="X1489" i="2"/>
  <c r="W1489" i="2"/>
  <c r="V1489" i="2"/>
  <c r="U1489" i="2"/>
  <c r="T1489" i="2"/>
  <c r="S1489" i="2"/>
  <c r="C1489" i="2"/>
  <c r="B1489" i="2"/>
  <c r="BQ1488" i="2"/>
  <c r="BP1488" i="2"/>
  <c r="AP1488" i="2"/>
  <c r="AL1488" i="2"/>
  <c r="AK1488" i="2"/>
  <c r="AA1488" i="2"/>
  <c r="Y1488" i="2"/>
  <c r="X1488" i="2"/>
  <c r="W1488" i="2"/>
  <c r="V1488" i="2"/>
  <c r="U1488" i="2"/>
  <c r="T1488" i="2"/>
  <c r="S1488" i="2"/>
  <c r="C1488" i="2"/>
  <c r="B1488" i="2"/>
  <c r="BQ1487" i="2"/>
  <c r="BP1487" i="2"/>
  <c r="AK1487" i="2"/>
  <c r="AA1487" i="2"/>
  <c r="Y1487" i="2"/>
  <c r="X1487" i="2"/>
  <c r="W1487" i="2"/>
  <c r="V1487" i="2"/>
  <c r="U1487" i="2"/>
  <c r="T1487" i="2"/>
  <c r="S1487" i="2"/>
  <c r="C1487" i="2"/>
  <c r="B1487" i="2"/>
  <c r="BQ1486" i="2"/>
  <c r="BP1486" i="2"/>
  <c r="AA1486" i="2"/>
  <c r="Y1486" i="2"/>
  <c r="C1486" i="2"/>
  <c r="B1486" i="2"/>
  <c r="BQ1485" i="2"/>
  <c r="BP1485" i="2"/>
  <c r="AL1485" i="2"/>
  <c r="AK1485" i="2"/>
  <c r="AA1485" i="2"/>
  <c r="Y1485" i="2"/>
  <c r="X1485" i="2"/>
  <c r="W1485" i="2"/>
  <c r="V1485" i="2"/>
  <c r="U1485" i="2"/>
  <c r="T1485" i="2"/>
  <c r="S1485" i="2"/>
  <c r="C1485" i="2"/>
  <c r="B1485" i="2"/>
  <c r="BP1484" i="2"/>
  <c r="AK1484" i="2"/>
  <c r="X1484" i="2"/>
  <c r="W1484" i="2"/>
  <c r="V1484" i="2"/>
  <c r="U1484" i="2"/>
  <c r="T1484" i="2"/>
  <c r="H1484" i="2"/>
  <c r="S1484" i="2" s="1"/>
  <c r="Y1484" i="2" s="1"/>
  <c r="E1481" i="1" s="1"/>
  <c r="C1484" i="2"/>
  <c r="B1484" i="2"/>
  <c r="BP1483" i="2"/>
  <c r="AK1483" i="2"/>
  <c r="X1483" i="2"/>
  <c r="W1483" i="2"/>
  <c r="V1483" i="2"/>
  <c r="U1483" i="2"/>
  <c r="T1483" i="2"/>
  <c r="H1483" i="2"/>
  <c r="C1483" i="2"/>
  <c r="B1483" i="2"/>
  <c r="BP1482" i="2"/>
  <c r="AK1482" i="2"/>
  <c r="X1482" i="2"/>
  <c r="W1482" i="2"/>
  <c r="V1482" i="2"/>
  <c r="U1482" i="2"/>
  <c r="T1482" i="2"/>
  <c r="H1482" i="2"/>
  <c r="S1482" i="2" s="1"/>
  <c r="Y1482" i="2" s="1"/>
  <c r="E1479" i="1" s="1"/>
  <c r="C1482" i="2"/>
  <c r="B1482" i="2"/>
  <c r="BQ1481" i="2"/>
  <c r="BP1481" i="2"/>
  <c r="AL1481" i="2"/>
  <c r="AK1481" i="2"/>
  <c r="AA1481" i="2"/>
  <c r="Y1481" i="2"/>
  <c r="X1481" i="2"/>
  <c r="W1481" i="2"/>
  <c r="V1481" i="2"/>
  <c r="U1481" i="2"/>
  <c r="T1481" i="2"/>
  <c r="S1481" i="2"/>
  <c r="C1481" i="2"/>
  <c r="B1481" i="2"/>
  <c r="BQ1480" i="2"/>
  <c r="BP1480" i="2"/>
  <c r="AA1480" i="2"/>
  <c r="Y1480" i="2"/>
  <c r="C1480" i="2"/>
  <c r="B1480" i="2"/>
  <c r="BQ1479" i="2"/>
  <c r="BP1479" i="2"/>
  <c r="AL1479" i="2"/>
  <c r="AK1479" i="2"/>
  <c r="AA1479" i="2"/>
  <c r="Y1479" i="2"/>
  <c r="X1479" i="2"/>
  <c r="W1479" i="2"/>
  <c r="V1479" i="2"/>
  <c r="U1479" i="2"/>
  <c r="T1479" i="2"/>
  <c r="S1479" i="2"/>
  <c r="C1479" i="2"/>
  <c r="B1479" i="2"/>
  <c r="BP1478" i="2"/>
  <c r="AK1478" i="2"/>
  <c r="X1478" i="2"/>
  <c r="W1478" i="2"/>
  <c r="V1478" i="2"/>
  <c r="U1478" i="2"/>
  <c r="T1478" i="2"/>
  <c r="H1478" i="2"/>
  <c r="S1478" i="2" s="1"/>
  <c r="Y1478" i="2" s="1"/>
  <c r="E1475" i="1" s="1"/>
  <c r="C1478" i="2"/>
  <c r="B1478" i="2"/>
  <c r="BP1477" i="2"/>
  <c r="AK1477" i="2"/>
  <c r="X1477" i="2"/>
  <c r="W1477" i="2"/>
  <c r="V1477" i="2"/>
  <c r="U1477" i="2"/>
  <c r="T1477" i="2"/>
  <c r="H1477" i="2"/>
  <c r="S1477" i="2" s="1"/>
  <c r="Y1477" i="2" s="1"/>
  <c r="E1474" i="1" s="1"/>
  <c r="C1477" i="2"/>
  <c r="B1477" i="2"/>
  <c r="BP1476" i="2"/>
  <c r="AK1476" i="2"/>
  <c r="X1476" i="2"/>
  <c r="W1476" i="2"/>
  <c r="V1476" i="2"/>
  <c r="U1476" i="2"/>
  <c r="T1476" i="2"/>
  <c r="H1476" i="2"/>
  <c r="AL1476" i="2" s="1"/>
  <c r="AA1476" i="2" s="1"/>
  <c r="BQ1476" i="2" s="1"/>
  <c r="C1476" i="2"/>
  <c r="B1476" i="2"/>
  <c r="BP1475" i="2"/>
  <c r="AO1475" i="2"/>
  <c r="AK1475" i="2"/>
  <c r="X1475" i="2"/>
  <c r="W1475" i="2"/>
  <c r="V1475" i="2"/>
  <c r="U1475" i="2"/>
  <c r="T1475" i="2"/>
  <c r="H1475" i="2"/>
  <c r="S1475" i="2" s="1"/>
  <c r="Y1475" i="2" s="1"/>
  <c r="E1472" i="1" s="1"/>
  <c r="C1475" i="2"/>
  <c r="B1475" i="2"/>
  <c r="BQ1474" i="2"/>
  <c r="BP1474" i="2"/>
  <c r="AA1474" i="2"/>
  <c r="Y1474" i="2"/>
  <c r="C1474" i="2"/>
  <c r="B1474" i="2"/>
  <c r="BQ1473" i="2"/>
  <c r="BP1473" i="2"/>
  <c r="AA1473" i="2"/>
  <c r="Y1473" i="2"/>
  <c r="C1473" i="2"/>
  <c r="B1473" i="2"/>
  <c r="BQ1472" i="2"/>
  <c r="BP1472" i="2"/>
  <c r="AA1472" i="2"/>
  <c r="Y1472" i="2"/>
  <c r="X1472" i="2"/>
  <c r="W1472" i="2"/>
  <c r="V1472" i="2"/>
  <c r="U1472" i="2"/>
  <c r="T1472" i="2"/>
  <c r="S1472" i="2"/>
  <c r="C1472" i="2"/>
  <c r="B1472" i="2"/>
  <c r="BQ1471" i="2"/>
  <c r="BP1471" i="2"/>
  <c r="AA1471" i="2"/>
  <c r="Y1471" i="2"/>
  <c r="X1471" i="2"/>
  <c r="W1471" i="2"/>
  <c r="V1471" i="2"/>
  <c r="U1471" i="2"/>
  <c r="T1471" i="2"/>
  <c r="S1471" i="2"/>
  <c r="C1471" i="2"/>
  <c r="B1471" i="2"/>
  <c r="BQ1470" i="2"/>
  <c r="BP1470" i="2"/>
  <c r="AA1470" i="2"/>
  <c r="Y1470" i="2"/>
  <c r="X1470" i="2"/>
  <c r="W1470" i="2"/>
  <c r="V1470" i="2"/>
  <c r="U1470" i="2"/>
  <c r="T1470" i="2"/>
  <c r="S1470" i="2"/>
  <c r="C1470" i="2"/>
  <c r="B1470" i="2"/>
  <c r="BQ1469" i="2"/>
  <c r="BP1469" i="2"/>
  <c r="AA1469" i="2"/>
  <c r="Y1469" i="2"/>
  <c r="X1469" i="2"/>
  <c r="W1469" i="2"/>
  <c r="V1469" i="2"/>
  <c r="U1469" i="2"/>
  <c r="T1469" i="2"/>
  <c r="S1469" i="2"/>
  <c r="C1469" i="2"/>
  <c r="B1469" i="2"/>
  <c r="BQ1468" i="2"/>
  <c r="BP1468" i="2"/>
  <c r="AA1468" i="2"/>
  <c r="Y1468" i="2"/>
  <c r="X1468" i="2"/>
  <c r="W1468" i="2"/>
  <c r="V1468" i="2"/>
  <c r="U1468" i="2"/>
  <c r="T1468" i="2"/>
  <c r="S1468" i="2"/>
  <c r="C1468" i="2"/>
  <c r="B1468" i="2"/>
  <c r="BQ1467" i="2"/>
  <c r="BP1467" i="2"/>
  <c r="AA1467" i="2"/>
  <c r="Y1467" i="2"/>
  <c r="C1467" i="2"/>
  <c r="B1467" i="2"/>
  <c r="BQ1466" i="2"/>
  <c r="BP1466" i="2"/>
  <c r="AA1466" i="2"/>
  <c r="Y1466" i="2"/>
  <c r="X1466" i="2"/>
  <c r="W1466" i="2"/>
  <c r="V1466" i="2"/>
  <c r="U1466" i="2"/>
  <c r="T1466" i="2"/>
  <c r="S1466" i="2"/>
  <c r="C1466" i="2"/>
  <c r="B1466" i="2"/>
  <c r="BQ1465" i="2"/>
  <c r="BP1465" i="2"/>
  <c r="AA1465" i="2"/>
  <c r="Y1465" i="2"/>
  <c r="X1465" i="2"/>
  <c r="W1465" i="2"/>
  <c r="V1465" i="2"/>
  <c r="U1465" i="2"/>
  <c r="T1465" i="2"/>
  <c r="S1465" i="2"/>
  <c r="C1465" i="2"/>
  <c r="B1465" i="2"/>
  <c r="BQ1464" i="2"/>
  <c r="BP1464" i="2"/>
  <c r="AA1464" i="2"/>
  <c r="Y1464" i="2"/>
  <c r="X1464" i="2"/>
  <c r="W1464" i="2"/>
  <c r="V1464" i="2"/>
  <c r="U1464" i="2"/>
  <c r="T1464" i="2"/>
  <c r="S1464" i="2"/>
  <c r="C1464" i="2"/>
  <c r="B1464" i="2"/>
  <c r="BQ1463" i="2"/>
  <c r="BP1463" i="2"/>
  <c r="AA1463" i="2"/>
  <c r="Y1463" i="2"/>
  <c r="X1463" i="2"/>
  <c r="W1463" i="2"/>
  <c r="V1463" i="2"/>
  <c r="U1463" i="2"/>
  <c r="T1463" i="2"/>
  <c r="S1463" i="2"/>
  <c r="C1463" i="2"/>
  <c r="B1463" i="2"/>
  <c r="BQ1462" i="2"/>
  <c r="BP1462" i="2"/>
  <c r="AA1462" i="2"/>
  <c r="Y1462" i="2"/>
  <c r="X1462" i="2"/>
  <c r="W1462" i="2"/>
  <c r="V1462" i="2"/>
  <c r="U1462" i="2"/>
  <c r="T1462" i="2"/>
  <c r="S1462" i="2"/>
  <c r="C1462" i="2"/>
  <c r="B1462" i="2"/>
  <c r="BQ1461" i="2"/>
  <c r="BP1461" i="2"/>
  <c r="AA1461" i="2"/>
  <c r="Y1461" i="2"/>
  <c r="C1461" i="2"/>
  <c r="B1461" i="2"/>
  <c r="BQ1460" i="2"/>
  <c r="BP1460" i="2"/>
  <c r="AA1460" i="2"/>
  <c r="Y1460" i="2"/>
  <c r="X1460" i="2"/>
  <c r="W1460" i="2"/>
  <c r="V1460" i="2"/>
  <c r="U1460" i="2"/>
  <c r="T1460" i="2"/>
  <c r="S1460" i="2"/>
  <c r="C1460" i="2"/>
  <c r="B1460" i="2"/>
  <c r="BQ1459" i="2"/>
  <c r="BP1459" i="2"/>
  <c r="AA1459" i="2"/>
  <c r="Y1459" i="2"/>
  <c r="X1459" i="2"/>
  <c r="W1459" i="2"/>
  <c r="V1459" i="2"/>
  <c r="U1459" i="2"/>
  <c r="T1459" i="2"/>
  <c r="S1459" i="2"/>
  <c r="C1459" i="2"/>
  <c r="B1459" i="2"/>
  <c r="BQ1458" i="2"/>
  <c r="BP1458" i="2"/>
  <c r="AA1458" i="2"/>
  <c r="Y1458" i="2"/>
  <c r="X1458" i="2"/>
  <c r="W1458" i="2"/>
  <c r="V1458" i="2"/>
  <c r="U1458" i="2"/>
  <c r="T1458" i="2"/>
  <c r="S1458" i="2"/>
  <c r="C1458" i="2"/>
  <c r="B1458" i="2"/>
  <c r="BQ1457" i="2"/>
  <c r="BP1457" i="2"/>
  <c r="AA1457" i="2"/>
  <c r="Y1457" i="2"/>
  <c r="X1457" i="2"/>
  <c r="W1457" i="2"/>
  <c r="V1457" i="2"/>
  <c r="U1457" i="2"/>
  <c r="T1457" i="2"/>
  <c r="S1457" i="2"/>
  <c r="C1457" i="2"/>
  <c r="B1457" i="2"/>
  <c r="BQ1456" i="2"/>
  <c r="BP1456" i="2"/>
  <c r="AL1456" i="2"/>
  <c r="AK1456" i="2"/>
  <c r="AA1456" i="2"/>
  <c r="Y1456" i="2"/>
  <c r="X1456" i="2"/>
  <c r="W1456" i="2"/>
  <c r="V1456" i="2"/>
  <c r="U1456" i="2"/>
  <c r="T1456" i="2"/>
  <c r="S1456" i="2"/>
  <c r="C1456" i="2"/>
  <c r="B1456" i="2"/>
  <c r="BQ1455" i="2"/>
  <c r="BP1455" i="2"/>
  <c r="AA1455" i="2"/>
  <c r="Y1455" i="2"/>
  <c r="C1455" i="2"/>
  <c r="B1455" i="2"/>
  <c r="BQ1454" i="2"/>
  <c r="BP1454" i="2"/>
  <c r="AA1454" i="2"/>
  <c r="Y1454" i="2"/>
  <c r="X1454" i="2"/>
  <c r="W1454" i="2"/>
  <c r="V1454" i="2"/>
  <c r="U1454" i="2"/>
  <c r="T1454" i="2"/>
  <c r="S1454" i="2"/>
  <c r="C1454" i="2"/>
  <c r="B1454" i="2"/>
  <c r="BQ1453" i="2"/>
  <c r="BP1453" i="2"/>
  <c r="AA1453" i="2"/>
  <c r="Y1453" i="2"/>
  <c r="X1453" i="2"/>
  <c r="W1453" i="2"/>
  <c r="V1453" i="2"/>
  <c r="U1453" i="2"/>
  <c r="T1453" i="2"/>
  <c r="S1453" i="2"/>
  <c r="C1453" i="2"/>
  <c r="B1453" i="2"/>
  <c r="BQ1452" i="2"/>
  <c r="BP1452" i="2"/>
  <c r="AA1452" i="2"/>
  <c r="Y1452" i="2"/>
  <c r="X1452" i="2"/>
  <c r="W1452" i="2"/>
  <c r="V1452" i="2"/>
  <c r="U1452" i="2"/>
  <c r="T1452" i="2"/>
  <c r="S1452" i="2"/>
  <c r="C1452" i="2"/>
  <c r="B1452" i="2"/>
  <c r="BQ1451" i="2"/>
  <c r="BP1451" i="2"/>
  <c r="AA1451" i="2"/>
  <c r="Y1451" i="2"/>
  <c r="X1451" i="2"/>
  <c r="W1451" i="2"/>
  <c r="V1451" i="2"/>
  <c r="U1451" i="2"/>
  <c r="T1451" i="2"/>
  <c r="S1451" i="2"/>
  <c r="C1451" i="2"/>
  <c r="B1451" i="2"/>
  <c r="BQ1450" i="2"/>
  <c r="BP1450" i="2"/>
  <c r="AA1450" i="2"/>
  <c r="Y1450" i="2"/>
  <c r="X1450" i="2"/>
  <c r="W1450" i="2"/>
  <c r="V1450" i="2"/>
  <c r="U1450" i="2"/>
  <c r="T1450" i="2"/>
  <c r="S1450" i="2"/>
  <c r="C1450" i="2"/>
  <c r="B1450" i="2"/>
  <c r="BQ1449" i="2"/>
  <c r="BP1449" i="2"/>
  <c r="AA1449" i="2"/>
  <c r="Y1449" i="2"/>
  <c r="C1449" i="2"/>
  <c r="B1449" i="2"/>
  <c r="BQ1448" i="2"/>
  <c r="BP1448" i="2"/>
  <c r="AA1448" i="2"/>
  <c r="Y1448" i="2"/>
  <c r="X1448" i="2"/>
  <c r="W1448" i="2"/>
  <c r="V1448" i="2"/>
  <c r="U1448" i="2"/>
  <c r="T1448" i="2"/>
  <c r="S1448" i="2"/>
  <c r="C1448" i="2"/>
  <c r="B1448" i="2"/>
  <c r="BQ1447" i="2"/>
  <c r="BP1447" i="2"/>
  <c r="AA1447" i="2"/>
  <c r="Y1447" i="2"/>
  <c r="X1447" i="2"/>
  <c r="W1447" i="2"/>
  <c r="V1447" i="2"/>
  <c r="U1447" i="2"/>
  <c r="T1447" i="2"/>
  <c r="S1447" i="2"/>
  <c r="C1447" i="2"/>
  <c r="B1447" i="2"/>
  <c r="BQ1446" i="2"/>
  <c r="BP1446" i="2"/>
  <c r="AA1446" i="2"/>
  <c r="Y1446" i="2"/>
  <c r="X1446" i="2"/>
  <c r="W1446" i="2"/>
  <c r="V1446" i="2"/>
  <c r="U1446" i="2"/>
  <c r="T1446" i="2"/>
  <c r="S1446" i="2"/>
  <c r="C1446" i="2"/>
  <c r="B1446" i="2"/>
  <c r="BQ1445" i="2"/>
  <c r="BP1445" i="2"/>
  <c r="AA1445" i="2"/>
  <c r="Y1445" i="2"/>
  <c r="X1445" i="2"/>
  <c r="W1445" i="2"/>
  <c r="V1445" i="2"/>
  <c r="U1445" i="2"/>
  <c r="T1445" i="2"/>
  <c r="S1445" i="2"/>
  <c r="C1445" i="2"/>
  <c r="B1445" i="2"/>
  <c r="BQ1444" i="2"/>
  <c r="BP1444" i="2"/>
  <c r="AA1444" i="2"/>
  <c r="Y1444" i="2"/>
  <c r="X1444" i="2"/>
  <c r="W1444" i="2"/>
  <c r="V1444" i="2"/>
  <c r="U1444" i="2"/>
  <c r="T1444" i="2"/>
  <c r="S1444" i="2"/>
  <c r="C1444" i="2"/>
  <c r="B1444" i="2"/>
  <c r="BQ1443" i="2"/>
  <c r="BP1443" i="2"/>
  <c r="AA1443" i="2"/>
  <c r="Y1443" i="2"/>
  <c r="C1443" i="2"/>
  <c r="B1443" i="2"/>
  <c r="BQ1442" i="2"/>
  <c r="BP1442" i="2"/>
  <c r="AL1442" i="2"/>
  <c r="AA1442" i="2"/>
  <c r="Y1442" i="2"/>
  <c r="X1442" i="2"/>
  <c r="W1442" i="2"/>
  <c r="V1442" i="2"/>
  <c r="U1442" i="2"/>
  <c r="T1442" i="2"/>
  <c r="S1442" i="2"/>
  <c r="C1442" i="2"/>
  <c r="B1442" i="2"/>
  <c r="BP1441" i="2"/>
  <c r="X1441" i="2"/>
  <c r="W1441" i="2"/>
  <c r="V1441" i="2"/>
  <c r="T1441" i="2"/>
  <c r="L1441" i="2"/>
  <c r="U1441" i="2" s="1"/>
  <c r="H1441" i="2"/>
  <c r="S1441" i="2" s="1"/>
  <c r="C1441" i="2"/>
  <c r="B1441" i="2"/>
  <c r="BP1440" i="2"/>
  <c r="X1440" i="2"/>
  <c r="W1440" i="2"/>
  <c r="V1440" i="2"/>
  <c r="T1440" i="2"/>
  <c r="L1440" i="2"/>
  <c r="U1440" i="2" s="1"/>
  <c r="H1440" i="2"/>
  <c r="AL1440" i="2" s="1"/>
  <c r="AA1440" i="2" s="1"/>
  <c r="BQ1440" i="2" s="1"/>
  <c r="C1440" i="2"/>
  <c r="B1440" i="2"/>
  <c r="BP1439" i="2"/>
  <c r="X1439" i="2"/>
  <c r="W1439" i="2"/>
  <c r="V1439" i="2"/>
  <c r="T1439" i="2"/>
  <c r="L1439" i="2"/>
  <c r="U1439" i="2" s="1"/>
  <c r="H1439" i="2"/>
  <c r="C1439" i="2"/>
  <c r="B1439" i="2"/>
  <c r="BP1438" i="2"/>
  <c r="AK1438" i="2"/>
  <c r="X1438" i="2"/>
  <c r="W1438" i="2"/>
  <c r="V1438" i="2"/>
  <c r="T1438" i="2"/>
  <c r="L1438" i="2"/>
  <c r="U1438" i="2" s="1"/>
  <c r="H1438" i="2"/>
  <c r="C1438" i="2"/>
  <c r="B1438" i="2"/>
  <c r="BQ1437" i="2"/>
  <c r="BP1437" i="2"/>
  <c r="AA1437" i="2"/>
  <c r="Y1437" i="2"/>
  <c r="C1437" i="2"/>
  <c r="B1437" i="2"/>
  <c r="BQ1436" i="2"/>
  <c r="BP1436" i="2"/>
  <c r="AK1436" i="2"/>
  <c r="AA1436" i="2"/>
  <c r="Y1436" i="2"/>
  <c r="X1436" i="2"/>
  <c r="W1436" i="2"/>
  <c r="V1436" i="2"/>
  <c r="U1436" i="2"/>
  <c r="T1436" i="2"/>
  <c r="S1436" i="2"/>
  <c r="C1436" i="2"/>
  <c r="B1436" i="2"/>
  <c r="BQ1435" i="2"/>
  <c r="BP1435" i="2"/>
  <c r="AK1435" i="2"/>
  <c r="AA1435" i="2"/>
  <c r="Y1435" i="2"/>
  <c r="X1435" i="2"/>
  <c r="W1435" i="2"/>
  <c r="V1435" i="2"/>
  <c r="U1435" i="2"/>
  <c r="T1435" i="2"/>
  <c r="S1435" i="2"/>
  <c r="C1435" i="2"/>
  <c r="B1435" i="2"/>
  <c r="BQ1434" i="2"/>
  <c r="BP1434" i="2"/>
  <c r="AP1434" i="2"/>
  <c r="AL1434" i="2"/>
  <c r="AK1434" i="2"/>
  <c r="AA1434" i="2"/>
  <c r="Y1434" i="2"/>
  <c r="X1434" i="2"/>
  <c r="W1434" i="2"/>
  <c r="V1434" i="2"/>
  <c r="U1434" i="2"/>
  <c r="T1434" i="2"/>
  <c r="S1434" i="2"/>
  <c r="C1434" i="2"/>
  <c r="B1434" i="2"/>
  <c r="BQ1433" i="2"/>
  <c r="BP1433" i="2"/>
  <c r="AP1433" i="2"/>
  <c r="AL1433" i="2"/>
  <c r="AK1433" i="2"/>
  <c r="AA1433" i="2"/>
  <c r="Y1433" i="2"/>
  <c r="X1433" i="2"/>
  <c r="W1433" i="2"/>
  <c r="V1433" i="2"/>
  <c r="U1433" i="2"/>
  <c r="T1433" i="2"/>
  <c r="S1433" i="2"/>
  <c r="C1433" i="2"/>
  <c r="B1433" i="2"/>
  <c r="BQ1432" i="2"/>
  <c r="BP1432" i="2"/>
  <c r="AK1432" i="2"/>
  <c r="AA1432" i="2"/>
  <c r="Y1432" i="2"/>
  <c r="X1432" i="2"/>
  <c r="W1432" i="2"/>
  <c r="V1432" i="2"/>
  <c r="U1432" i="2"/>
  <c r="T1432" i="2"/>
  <c r="S1432" i="2"/>
  <c r="C1432" i="2"/>
  <c r="B1432" i="2"/>
  <c r="BQ1431" i="2"/>
  <c r="BP1431" i="2"/>
  <c r="AA1431" i="2"/>
  <c r="Y1431" i="2"/>
  <c r="C1431" i="2"/>
  <c r="B1431" i="2"/>
  <c r="BQ1430" i="2"/>
  <c r="BP1430" i="2"/>
  <c r="AL1430" i="2"/>
  <c r="AK1430" i="2"/>
  <c r="AA1430" i="2"/>
  <c r="Y1430" i="2"/>
  <c r="X1430" i="2"/>
  <c r="W1430" i="2"/>
  <c r="V1430" i="2"/>
  <c r="U1430" i="2"/>
  <c r="T1430" i="2"/>
  <c r="S1430" i="2"/>
  <c r="C1430" i="2"/>
  <c r="B1430" i="2"/>
  <c r="BP1429" i="2"/>
  <c r="AK1429" i="2"/>
  <c r="X1429" i="2"/>
  <c r="W1429" i="2"/>
  <c r="V1429" i="2"/>
  <c r="U1429" i="2"/>
  <c r="T1429" i="2"/>
  <c r="H1429" i="2"/>
  <c r="S1429" i="2" s="1"/>
  <c r="Y1429" i="2" s="1"/>
  <c r="E1426" i="1" s="1"/>
  <c r="C1429" i="2"/>
  <c r="B1429" i="2"/>
  <c r="BP1428" i="2"/>
  <c r="AK1428" i="2"/>
  <c r="X1428" i="2"/>
  <c r="W1428" i="2"/>
  <c r="V1428" i="2"/>
  <c r="U1428" i="2"/>
  <c r="T1428" i="2"/>
  <c r="H1428" i="2"/>
  <c r="C1428" i="2"/>
  <c r="B1428" i="2"/>
  <c r="BP1427" i="2"/>
  <c r="AK1427" i="2"/>
  <c r="X1427" i="2"/>
  <c r="W1427" i="2"/>
  <c r="V1427" i="2"/>
  <c r="U1427" i="2"/>
  <c r="T1427" i="2"/>
  <c r="H1427" i="2"/>
  <c r="C1427" i="2"/>
  <c r="B1427" i="2"/>
  <c r="BP1426" i="2"/>
  <c r="AK1426" i="2"/>
  <c r="X1426" i="2"/>
  <c r="W1426" i="2"/>
  <c r="V1426" i="2"/>
  <c r="U1426" i="2"/>
  <c r="T1426" i="2"/>
  <c r="H1426" i="2"/>
  <c r="AL1426" i="2" s="1"/>
  <c r="AA1426" i="2" s="1"/>
  <c r="BQ1426" i="2" s="1"/>
  <c r="C1426" i="2"/>
  <c r="B1426" i="2"/>
  <c r="BQ1425" i="2"/>
  <c r="BP1425" i="2"/>
  <c r="AA1425" i="2"/>
  <c r="Y1425" i="2"/>
  <c r="C1425" i="2"/>
  <c r="B1425" i="2"/>
  <c r="BQ1424" i="2"/>
  <c r="BP1424" i="2"/>
  <c r="AL1424" i="2"/>
  <c r="AK1424" i="2"/>
  <c r="AA1424" i="2"/>
  <c r="Y1424" i="2"/>
  <c r="X1424" i="2"/>
  <c r="W1424" i="2"/>
  <c r="V1424" i="2"/>
  <c r="U1424" i="2"/>
  <c r="T1424" i="2"/>
  <c r="S1424" i="2"/>
  <c r="C1424" i="2"/>
  <c r="B1424" i="2"/>
  <c r="BP1423" i="2"/>
  <c r="AK1423" i="2"/>
  <c r="X1423" i="2"/>
  <c r="W1423" i="2"/>
  <c r="V1423" i="2"/>
  <c r="U1423" i="2"/>
  <c r="T1423" i="2"/>
  <c r="H1423" i="2"/>
  <c r="S1423" i="2" s="1"/>
  <c r="Y1423" i="2" s="1"/>
  <c r="E1420" i="1" s="1"/>
  <c r="C1423" i="2"/>
  <c r="B1423" i="2"/>
  <c r="BP1422" i="2"/>
  <c r="AK1422" i="2"/>
  <c r="X1422" i="2"/>
  <c r="W1422" i="2"/>
  <c r="V1422" i="2"/>
  <c r="U1422" i="2"/>
  <c r="T1422" i="2"/>
  <c r="H1422" i="2"/>
  <c r="S1422" i="2" s="1"/>
  <c r="Y1422" i="2" s="1"/>
  <c r="E1419" i="1" s="1"/>
  <c r="C1422" i="2"/>
  <c r="B1422" i="2"/>
  <c r="BP1421" i="2"/>
  <c r="AK1421" i="2"/>
  <c r="X1421" i="2"/>
  <c r="W1421" i="2"/>
  <c r="V1421" i="2"/>
  <c r="U1421" i="2"/>
  <c r="T1421" i="2"/>
  <c r="H1421" i="2"/>
  <c r="S1421" i="2" s="1"/>
  <c r="Y1421" i="2" s="1"/>
  <c r="E1418" i="1" s="1"/>
  <c r="C1421" i="2"/>
  <c r="B1421" i="2"/>
  <c r="BP1420" i="2"/>
  <c r="AO1420" i="2"/>
  <c r="AK1420" i="2"/>
  <c r="X1420" i="2"/>
  <c r="W1420" i="2"/>
  <c r="V1420" i="2"/>
  <c r="U1420" i="2"/>
  <c r="T1420" i="2"/>
  <c r="H1420" i="2"/>
  <c r="C1420" i="2"/>
  <c r="B1420" i="2"/>
  <c r="BQ1419" i="2"/>
  <c r="BP1419" i="2"/>
  <c r="AA1419" i="2"/>
  <c r="Y1419" i="2"/>
  <c r="C1419" i="2"/>
  <c r="B1419" i="2"/>
  <c r="BQ1418" i="2"/>
  <c r="BP1418" i="2"/>
  <c r="AA1418" i="2"/>
  <c r="Y1418" i="2"/>
  <c r="C1418" i="2"/>
  <c r="B1418" i="2"/>
  <c r="BQ1417" i="2"/>
  <c r="BP1417" i="2"/>
  <c r="AA1417" i="2"/>
  <c r="Y1417" i="2"/>
  <c r="X1417" i="2"/>
  <c r="W1417" i="2"/>
  <c r="V1417" i="2"/>
  <c r="U1417" i="2"/>
  <c r="T1417" i="2"/>
  <c r="S1417" i="2"/>
  <c r="C1417" i="2"/>
  <c r="B1417" i="2"/>
  <c r="BQ1416" i="2"/>
  <c r="BP1416" i="2"/>
  <c r="AA1416" i="2"/>
  <c r="X1416" i="2"/>
  <c r="W1416" i="2"/>
  <c r="V1416" i="2"/>
  <c r="T1416" i="2"/>
  <c r="S1416" i="2"/>
  <c r="L1416" i="2"/>
  <c r="U1416" i="2" s="1"/>
  <c r="Y1416" i="2" s="1"/>
  <c r="E1413" i="1" s="1"/>
  <c r="C1416" i="2"/>
  <c r="B1416" i="2"/>
  <c r="BQ1415" i="2"/>
  <c r="BP1415" i="2"/>
  <c r="AA1415" i="2"/>
  <c r="X1415" i="2"/>
  <c r="W1415" i="2"/>
  <c r="V1415" i="2"/>
  <c r="T1415" i="2"/>
  <c r="S1415" i="2"/>
  <c r="L1415" i="2"/>
  <c r="U1415" i="2" s="1"/>
  <c r="Y1415" i="2" s="1"/>
  <c r="E1412" i="1" s="1"/>
  <c r="C1415" i="2"/>
  <c r="B1415" i="2"/>
  <c r="BQ1414" i="2"/>
  <c r="BP1414" i="2"/>
  <c r="AA1414" i="2"/>
  <c r="X1414" i="2"/>
  <c r="W1414" i="2"/>
  <c r="V1414" i="2"/>
  <c r="T1414" i="2"/>
  <c r="S1414" i="2"/>
  <c r="L1414" i="2"/>
  <c r="U1414" i="2" s="1"/>
  <c r="Y1414" i="2" s="1"/>
  <c r="E1411" i="1" s="1"/>
  <c r="C1414" i="2"/>
  <c r="B1414" i="2"/>
  <c r="BQ1413" i="2"/>
  <c r="BP1413" i="2"/>
  <c r="AA1413" i="2"/>
  <c r="X1413" i="2"/>
  <c r="W1413" i="2"/>
  <c r="V1413" i="2"/>
  <c r="T1413" i="2"/>
  <c r="S1413" i="2"/>
  <c r="L1413" i="2"/>
  <c r="U1413" i="2" s="1"/>
  <c r="Y1413" i="2" s="1"/>
  <c r="E1410" i="1" s="1"/>
  <c r="C1413" i="2"/>
  <c r="B1413" i="2"/>
  <c r="BQ1412" i="2"/>
  <c r="BP1412" i="2"/>
  <c r="AA1412" i="2"/>
  <c r="Y1412" i="2"/>
  <c r="C1412" i="2"/>
  <c r="B1412" i="2"/>
  <c r="BQ1411" i="2"/>
  <c r="BP1411" i="2"/>
  <c r="AA1411" i="2"/>
  <c r="Y1411" i="2"/>
  <c r="X1411" i="2"/>
  <c r="W1411" i="2"/>
  <c r="V1411" i="2"/>
  <c r="U1411" i="2"/>
  <c r="T1411" i="2"/>
  <c r="S1411" i="2"/>
  <c r="C1411" i="2"/>
  <c r="B1411" i="2"/>
  <c r="BQ1410" i="2"/>
  <c r="BP1410" i="2"/>
  <c r="AA1410" i="2"/>
  <c r="X1410" i="2"/>
  <c r="W1410" i="2"/>
  <c r="V1410" i="2"/>
  <c r="T1410" i="2"/>
  <c r="S1410" i="2"/>
  <c r="L1410" i="2"/>
  <c r="U1410" i="2" s="1"/>
  <c r="Y1410" i="2" s="1"/>
  <c r="E1407" i="1" s="1"/>
  <c r="C1410" i="2"/>
  <c r="B1410" i="2"/>
  <c r="BQ1409" i="2"/>
  <c r="BP1409" i="2"/>
  <c r="AA1409" i="2"/>
  <c r="X1409" i="2"/>
  <c r="W1409" i="2"/>
  <c r="V1409" i="2"/>
  <c r="T1409" i="2"/>
  <c r="S1409" i="2"/>
  <c r="L1409" i="2"/>
  <c r="U1409" i="2" s="1"/>
  <c r="Y1409" i="2" s="1"/>
  <c r="E1406" i="1" s="1"/>
  <c r="C1409" i="2"/>
  <c r="B1409" i="2"/>
  <c r="BQ1408" i="2"/>
  <c r="BP1408" i="2"/>
  <c r="AA1408" i="2"/>
  <c r="X1408" i="2"/>
  <c r="W1408" i="2"/>
  <c r="V1408" i="2"/>
  <c r="T1408" i="2"/>
  <c r="S1408" i="2"/>
  <c r="L1408" i="2"/>
  <c r="U1408" i="2" s="1"/>
  <c r="Y1408" i="2" s="1"/>
  <c r="E1405" i="1" s="1"/>
  <c r="C1408" i="2"/>
  <c r="B1408" i="2"/>
  <c r="BQ1407" i="2"/>
  <c r="BP1407" i="2"/>
  <c r="AP1407" i="2"/>
  <c r="AO1407" i="2"/>
  <c r="AK1407" i="2"/>
  <c r="AA1407" i="2"/>
  <c r="X1407" i="2"/>
  <c r="W1407" i="2"/>
  <c r="V1407" i="2"/>
  <c r="T1407" i="2"/>
  <c r="S1407" i="2"/>
  <c r="L1407" i="2"/>
  <c r="U1407" i="2" s="1"/>
  <c r="Y1407" i="2" s="1"/>
  <c r="E1404" i="1" s="1"/>
  <c r="C1407" i="2"/>
  <c r="B1407" i="2"/>
  <c r="BQ1406" i="2"/>
  <c r="BP1406" i="2"/>
  <c r="AA1406" i="2"/>
  <c r="Y1406" i="2"/>
  <c r="C1406" i="2"/>
  <c r="B1406" i="2"/>
  <c r="BQ1405" i="2"/>
  <c r="BP1405" i="2"/>
  <c r="AA1405" i="2"/>
  <c r="Y1405" i="2"/>
  <c r="X1405" i="2"/>
  <c r="W1405" i="2"/>
  <c r="V1405" i="2"/>
  <c r="U1405" i="2"/>
  <c r="T1405" i="2"/>
  <c r="S1405" i="2"/>
  <c r="C1405" i="2"/>
  <c r="B1405" i="2"/>
  <c r="BQ1404" i="2"/>
  <c r="BP1404" i="2"/>
  <c r="AA1404" i="2"/>
  <c r="Y1404" i="2"/>
  <c r="X1404" i="2"/>
  <c r="W1404" i="2"/>
  <c r="V1404" i="2"/>
  <c r="U1404" i="2"/>
  <c r="T1404" i="2"/>
  <c r="S1404" i="2"/>
  <c r="C1404" i="2"/>
  <c r="B1404" i="2"/>
  <c r="BQ1403" i="2"/>
  <c r="BP1403" i="2"/>
  <c r="AA1403" i="2"/>
  <c r="Y1403" i="2"/>
  <c r="X1403" i="2"/>
  <c r="W1403" i="2"/>
  <c r="V1403" i="2"/>
  <c r="U1403" i="2"/>
  <c r="T1403" i="2"/>
  <c r="S1403" i="2"/>
  <c r="C1403" i="2"/>
  <c r="B1403" i="2"/>
  <c r="BQ1402" i="2"/>
  <c r="BP1402" i="2"/>
  <c r="AA1402" i="2"/>
  <c r="Y1402" i="2"/>
  <c r="X1402" i="2"/>
  <c r="W1402" i="2"/>
  <c r="V1402" i="2"/>
  <c r="U1402" i="2"/>
  <c r="T1402" i="2"/>
  <c r="S1402" i="2"/>
  <c r="C1402" i="2"/>
  <c r="B1402" i="2"/>
  <c r="BQ1401" i="2"/>
  <c r="BP1401" i="2"/>
  <c r="AA1401" i="2"/>
  <c r="Y1401" i="2"/>
  <c r="X1401" i="2"/>
  <c r="W1401" i="2"/>
  <c r="V1401" i="2"/>
  <c r="U1401" i="2"/>
  <c r="T1401" i="2"/>
  <c r="S1401" i="2"/>
  <c r="C1401" i="2"/>
  <c r="B1401" i="2"/>
  <c r="BQ1400" i="2"/>
  <c r="BP1400" i="2"/>
  <c r="AA1400" i="2"/>
  <c r="Y1400" i="2"/>
  <c r="C1400" i="2"/>
  <c r="B1400" i="2"/>
  <c r="BQ1399" i="2"/>
  <c r="BP1399" i="2"/>
  <c r="AA1399" i="2"/>
  <c r="Y1399" i="2"/>
  <c r="X1399" i="2"/>
  <c r="W1399" i="2"/>
  <c r="V1399" i="2"/>
  <c r="U1399" i="2"/>
  <c r="T1399" i="2"/>
  <c r="S1399" i="2"/>
  <c r="C1399" i="2"/>
  <c r="B1399" i="2"/>
  <c r="BQ1398" i="2"/>
  <c r="BP1398" i="2"/>
  <c r="AA1398" i="2"/>
  <c r="Y1398" i="2"/>
  <c r="X1398" i="2"/>
  <c r="W1398" i="2"/>
  <c r="V1398" i="2"/>
  <c r="U1398" i="2"/>
  <c r="T1398" i="2"/>
  <c r="S1398" i="2"/>
  <c r="C1398" i="2"/>
  <c r="B1398" i="2"/>
  <c r="BQ1397" i="2"/>
  <c r="BP1397" i="2"/>
  <c r="AA1397" i="2"/>
  <c r="Y1397" i="2"/>
  <c r="X1397" i="2"/>
  <c r="W1397" i="2"/>
  <c r="V1397" i="2"/>
  <c r="U1397" i="2"/>
  <c r="T1397" i="2"/>
  <c r="S1397" i="2"/>
  <c r="C1397" i="2"/>
  <c r="B1397" i="2"/>
  <c r="BQ1396" i="2"/>
  <c r="BP1396" i="2"/>
  <c r="AA1396" i="2"/>
  <c r="Y1396" i="2"/>
  <c r="X1396" i="2"/>
  <c r="W1396" i="2"/>
  <c r="V1396" i="2"/>
  <c r="U1396" i="2"/>
  <c r="T1396" i="2"/>
  <c r="S1396" i="2"/>
  <c r="C1396" i="2"/>
  <c r="B1396" i="2"/>
  <c r="BQ1395" i="2"/>
  <c r="BP1395" i="2"/>
  <c r="AA1395" i="2"/>
  <c r="Y1395" i="2"/>
  <c r="X1395" i="2"/>
  <c r="W1395" i="2"/>
  <c r="V1395" i="2"/>
  <c r="U1395" i="2"/>
  <c r="T1395" i="2"/>
  <c r="S1395" i="2"/>
  <c r="C1395" i="2"/>
  <c r="B1395" i="2"/>
  <c r="BQ1394" i="2"/>
  <c r="BP1394" i="2"/>
  <c r="AA1394" i="2"/>
  <c r="Y1394" i="2"/>
  <c r="C1394" i="2"/>
  <c r="B1394" i="2"/>
  <c r="BQ1393" i="2"/>
  <c r="BP1393" i="2"/>
  <c r="AP1393" i="2"/>
  <c r="AA1393" i="2"/>
  <c r="Y1393" i="2"/>
  <c r="X1393" i="2"/>
  <c r="W1393" i="2"/>
  <c r="V1393" i="2"/>
  <c r="U1393" i="2"/>
  <c r="T1393" i="2"/>
  <c r="S1393" i="2"/>
  <c r="C1393" i="2"/>
  <c r="B1393" i="2"/>
  <c r="BP1392" i="2"/>
  <c r="X1392" i="2"/>
  <c r="W1392" i="2"/>
  <c r="V1392" i="2"/>
  <c r="T1392" i="2"/>
  <c r="L1392" i="2"/>
  <c r="U1392" i="2" s="1"/>
  <c r="H1392" i="2"/>
  <c r="AP1392" i="2" s="1"/>
  <c r="AA1392" i="2" s="1"/>
  <c r="BQ1392" i="2" s="1"/>
  <c r="C1392" i="2"/>
  <c r="B1392" i="2"/>
  <c r="BP1391" i="2"/>
  <c r="X1391" i="2"/>
  <c r="W1391" i="2"/>
  <c r="V1391" i="2"/>
  <c r="T1391" i="2"/>
  <c r="L1391" i="2"/>
  <c r="U1391" i="2" s="1"/>
  <c r="H1391" i="2"/>
  <c r="AP1391" i="2" s="1"/>
  <c r="AA1391" i="2" s="1"/>
  <c r="BQ1391" i="2" s="1"/>
  <c r="C1391" i="2"/>
  <c r="B1391" i="2"/>
  <c r="BQ1390" i="2"/>
  <c r="BP1390" i="2"/>
  <c r="AP1390" i="2"/>
  <c r="AA1390" i="2"/>
  <c r="X1390" i="2"/>
  <c r="W1390" i="2"/>
  <c r="V1390" i="2"/>
  <c r="T1390" i="2"/>
  <c r="S1390" i="2"/>
  <c r="L1390" i="2"/>
  <c r="U1390" i="2" s="1"/>
  <c r="Y1390" i="2" s="1"/>
  <c r="E1387" i="1" s="1"/>
  <c r="C1390" i="2"/>
  <c r="B1390" i="2"/>
  <c r="BQ1389" i="2"/>
  <c r="BP1389" i="2"/>
  <c r="AP1389" i="2"/>
  <c r="AK1389" i="2"/>
  <c r="AA1389" i="2"/>
  <c r="X1389" i="2"/>
  <c r="W1389" i="2"/>
  <c r="V1389" i="2"/>
  <c r="T1389" i="2"/>
  <c r="S1389" i="2"/>
  <c r="L1389" i="2"/>
  <c r="U1389" i="2" s="1"/>
  <c r="Y1389" i="2" s="1"/>
  <c r="E1386" i="1" s="1"/>
  <c r="C1389" i="2"/>
  <c r="B1389" i="2"/>
  <c r="BQ1388" i="2"/>
  <c r="BP1388" i="2"/>
  <c r="AA1388" i="2"/>
  <c r="Y1388" i="2"/>
  <c r="C1388" i="2"/>
  <c r="B1388" i="2"/>
  <c r="BQ1387" i="2"/>
  <c r="BP1387" i="2"/>
  <c r="AK1387" i="2"/>
  <c r="AA1387" i="2"/>
  <c r="Y1387" i="2"/>
  <c r="X1387" i="2"/>
  <c r="W1387" i="2"/>
  <c r="V1387" i="2"/>
  <c r="U1387" i="2"/>
  <c r="T1387" i="2"/>
  <c r="S1387" i="2"/>
  <c r="C1387" i="2"/>
  <c r="B1387" i="2"/>
  <c r="BQ1386" i="2"/>
  <c r="BP1386" i="2"/>
  <c r="AK1386" i="2"/>
  <c r="AA1386" i="2"/>
  <c r="Y1386" i="2"/>
  <c r="X1386" i="2"/>
  <c r="W1386" i="2"/>
  <c r="V1386" i="2"/>
  <c r="U1386" i="2"/>
  <c r="T1386" i="2"/>
  <c r="S1386" i="2"/>
  <c r="C1386" i="2"/>
  <c r="B1386" i="2"/>
  <c r="BQ1385" i="2"/>
  <c r="BP1385" i="2"/>
  <c r="AP1385" i="2"/>
  <c r="AL1385" i="2"/>
  <c r="AK1385" i="2"/>
  <c r="AA1385" i="2"/>
  <c r="Y1385" i="2"/>
  <c r="X1385" i="2"/>
  <c r="W1385" i="2"/>
  <c r="V1385" i="2"/>
  <c r="U1385" i="2"/>
  <c r="T1385" i="2"/>
  <c r="S1385" i="2"/>
  <c r="C1385" i="2"/>
  <c r="B1385" i="2"/>
  <c r="BQ1384" i="2"/>
  <c r="BP1384" i="2"/>
  <c r="AP1384" i="2"/>
  <c r="AL1384" i="2"/>
  <c r="AK1384" i="2"/>
  <c r="AA1384" i="2"/>
  <c r="Y1384" i="2"/>
  <c r="X1384" i="2"/>
  <c r="W1384" i="2"/>
  <c r="V1384" i="2"/>
  <c r="U1384" i="2"/>
  <c r="T1384" i="2"/>
  <c r="S1384" i="2"/>
  <c r="C1384" i="2"/>
  <c r="B1384" i="2"/>
  <c r="BQ1383" i="2"/>
  <c r="BP1383" i="2"/>
  <c r="AK1383" i="2"/>
  <c r="AA1383" i="2"/>
  <c r="Y1383" i="2"/>
  <c r="X1383" i="2"/>
  <c r="W1383" i="2"/>
  <c r="V1383" i="2"/>
  <c r="U1383" i="2"/>
  <c r="T1383" i="2"/>
  <c r="S1383" i="2"/>
  <c r="C1383" i="2"/>
  <c r="B1383" i="2"/>
  <c r="BQ1382" i="2"/>
  <c r="BP1382" i="2"/>
  <c r="AA1382" i="2"/>
  <c r="Y1382" i="2"/>
  <c r="C1382" i="2"/>
  <c r="B1382" i="2"/>
  <c r="BQ1381" i="2"/>
  <c r="BP1381" i="2"/>
  <c r="AL1381" i="2"/>
  <c r="AK1381" i="2"/>
  <c r="AA1381" i="2"/>
  <c r="Y1381" i="2"/>
  <c r="X1381" i="2"/>
  <c r="W1381" i="2"/>
  <c r="V1381" i="2"/>
  <c r="U1381" i="2"/>
  <c r="T1381" i="2"/>
  <c r="S1381" i="2"/>
  <c r="C1381" i="2"/>
  <c r="B1381" i="2"/>
  <c r="BP1380" i="2"/>
  <c r="AK1380" i="2"/>
  <c r="X1380" i="2"/>
  <c r="W1380" i="2"/>
  <c r="V1380" i="2"/>
  <c r="U1380" i="2"/>
  <c r="T1380" i="2"/>
  <c r="H1380" i="2"/>
  <c r="AL1380" i="2" s="1"/>
  <c r="AA1380" i="2" s="1"/>
  <c r="BQ1380" i="2" s="1"/>
  <c r="C1380" i="2"/>
  <c r="B1380" i="2"/>
  <c r="BP1379" i="2"/>
  <c r="AK1379" i="2"/>
  <c r="X1379" i="2"/>
  <c r="W1379" i="2"/>
  <c r="V1379" i="2"/>
  <c r="U1379" i="2"/>
  <c r="T1379" i="2"/>
  <c r="H1379" i="2"/>
  <c r="C1379" i="2"/>
  <c r="B1379" i="2"/>
  <c r="BP1378" i="2"/>
  <c r="AK1378" i="2"/>
  <c r="X1378" i="2"/>
  <c r="W1378" i="2"/>
  <c r="V1378" i="2"/>
  <c r="U1378" i="2"/>
  <c r="T1378" i="2"/>
  <c r="H1378" i="2"/>
  <c r="S1378" i="2" s="1"/>
  <c r="Y1378" i="2" s="1"/>
  <c r="E1375" i="1" s="1"/>
  <c r="C1378" i="2"/>
  <c r="B1378" i="2"/>
  <c r="BP1377" i="2"/>
  <c r="AK1377" i="2"/>
  <c r="X1377" i="2"/>
  <c r="W1377" i="2"/>
  <c r="V1377" i="2"/>
  <c r="U1377" i="2"/>
  <c r="T1377" i="2"/>
  <c r="H1377" i="2"/>
  <c r="S1377" i="2" s="1"/>
  <c r="Y1377" i="2" s="1"/>
  <c r="E1374" i="1" s="1"/>
  <c r="C1377" i="2"/>
  <c r="B1377" i="2"/>
  <c r="BQ1376" i="2"/>
  <c r="BP1376" i="2"/>
  <c r="AA1376" i="2"/>
  <c r="Y1376" i="2"/>
  <c r="C1376" i="2"/>
  <c r="B1376" i="2"/>
  <c r="BQ1375" i="2"/>
  <c r="BP1375" i="2"/>
  <c r="AL1375" i="2"/>
  <c r="AK1375" i="2"/>
  <c r="AA1375" i="2"/>
  <c r="Y1375" i="2"/>
  <c r="X1375" i="2"/>
  <c r="W1375" i="2"/>
  <c r="V1375" i="2"/>
  <c r="U1375" i="2"/>
  <c r="T1375" i="2"/>
  <c r="S1375" i="2"/>
  <c r="C1375" i="2"/>
  <c r="B1375" i="2"/>
  <c r="BP1374" i="2"/>
  <c r="AK1374" i="2"/>
  <c r="X1374" i="2"/>
  <c r="W1374" i="2"/>
  <c r="V1374" i="2"/>
  <c r="U1374" i="2"/>
  <c r="T1374" i="2"/>
  <c r="H1374" i="2"/>
  <c r="AL1374" i="2" s="1"/>
  <c r="AA1374" i="2" s="1"/>
  <c r="BQ1374" i="2" s="1"/>
  <c r="C1374" i="2"/>
  <c r="B1374" i="2"/>
  <c r="BP1373" i="2"/>
  <c r="AK1373" i="2"/>
  <c r="X1373" i="2"/>
  <c r="W1373" i="2"/>
  <c r="V1373" i="2"/>
  <c r="U1373" i="2"/>
  <c r="T1373" i="2"/>
  <c r="H1373" i="2"/>
  <c r="C1373" i="2"/>
  <c r="B1373" i="2"/>
  <c r="BQ1372" i="2"/>
  <c r="BP1372" i="2"/>
  <c r="AL1372" i="2"/>
  <c r="AK1372" i="2"/>
  <c r="AA1372" i="2"/>
  <c r="Y1372" i="2"/>
  <c r="X1372" i="2"/>
  <c r="W1372" i="2"/>
  <c r="V1372" i="2"/>
  <c r="U1372" i="2"/>
  <c r="T1372" i="2"/>
  <c r="S1372" i="2"/>
  <c r="C1372" i="2"/>
  <c r="B1372" i="2"/>
  <c r="BQ1371" i="2"/>
  <c r="BP1371" i="2"/>
  <c r="AP1371" i="2"/>
  <c r="AO1371" i="2"/>
  <c r="AK1371" i="2"/>
  <c r="AA1371" i="2"/>
  <c r="Y1371" i="2"/>
  <c r="X1371" i="2"/>
  <c r="W1371" i="2"/>
  <c r="V1371" i="2"/>
  <c r="U1371" i="2"/>
  <c r="T1371" i="2"/>
  <c r="S1371" i="2"/>
  <c r="C1371" i="2"/>
  <c r="B1371" i="2"/>
  <c r="BQ1370" i="2"/>
  <c r="BP1370" i="2"/>
  <c r="AA1370" i="2"/>
  <c r="Y1370" i="2"/>
  <c r="C1370" i="2"/>
  <c r="B1370" i="2"/>
  <c r="BQ1369" i="2"/>
  <c r="BP1369" i="2"/>
  <c r="AA1369" i="2"/>
  <c r="Y1369" i="2"/>
  <c r="C1369" i="2"/>
  <c r="B1369" i="2"/>
  <c r="BQ1368" i="2"/>
  <c r="BP1368" i="2"/>
  <c r="AA1368" i="2"/>
  <c r="Y1368" i="2"/>
  <c r="X1368" i="2"/>
  <c r="W1368" i="2"/>
  <c r="V1368" i="2"/>
  <c r="U1368" i="2"/>
  <c r="T1368" i="2"/>
  <c r="S1368" i="2"/>
  <c r="C1368" i="2"/>
  <c r="B1368" i="2"/>
  <c r="BQ1367" i="2"/>
  <c r="BP1367" i="2"/>
  <c r="AA1367" i="2"/>
  <c r="Y1367" i="2"/>
  <c r="X1367" i="2"/>
  <c r="W1367" i="2"/>
  <c r="V1367" i="2"/>
  <c r="U1367" i="2"/>
  <c r="T1367" i="2"/>
  <c r="S1367" i="2"/>
  <c r="C1367" i="2"/>
  <c r="B1367" i="2"/>
  <c r="BQ1366" i="2"/>
  <c r="BP1366" i="2"/>
  <c r="AA1366" i="2"/>
  <c r="Y1366" i="2"/>
  <c r="X1366" i="2"/>
  <c r="W1366" i="2"/>
  <c r="V1366" i="2"/>
  <c r="U1366" i="2"/>
  <c r="T1366" i="2"/>
  <c r="S1366" i="2"/>
  <c r="C1366" i="2"/>
  <c r="B1366" i="2"/>
  <c r="BQ1365" i="2"/>
  <c r="BP1365" i="2"/>
  <c r="AA1365" i="2"/>
  <c r="Y1365" i="2"/>
  <c r="X1365" i="2"/>
  <c r="W1365" i="2"/>
  <c r="V1365" i="2"/>
  <c r="U1365" i="2"/>
  <c r="T1365" i="2"/>
  <c r="S1365" i="2"/>
  <c r="C1365" i="2"/>
  <c r="B1365" i="2"/>
  <c r="BQ1364" i="2"/>
  <c r="BP1364" i="2"/>
  <c r="AP1364" i="2"/>
  <c r="AO1364" i="2"/>
  <c r="AL1364" i="2"/>
  <c r="AK1364" i="2"/>
  <c r="AA1364" i="2"/>
  <c r="Y1364" i="2"/>
  <c r="X1364" i="2"/>
  <c r="W1364" i="2"/>
  <c r="V1364" i="2"/>
  <c r="U1364" i="2"/>
  <c r="T1364" i="2"/>
  <c r="S1364" i="2"/>
  <c r="C1364" i="2"/>
  <c r="B1364" i="2"/>
  <c r="BQ1363" i="2"/>
  <c r="BP1363" i="2"/>
  <c r="AA1363" i="2"/>
  <c r="Y1363" i="2"/>
  <c r="C1363" i="2"/>
  <c r="B1363" i="2"/>
  <c r="BQ1362" i="2"/>
  <c r="BP1362" i="2"/>
  <c r="AA1362" i="2"/>
  <c r="Y1362" i="2"/>
  <c r="X1362" i="2"/>
  <c r="W1362" i="2"/>
  <c r="V1362" i="2"/>
  <c r="U1362" i="2"/>
  <c r="T1362" i="2"/>
  <c r="S1362" i="2"/>
  <c r="C1362" i="2"/>
  <c r="B1362" i="2"/>
  <c r="BQ1361" i="2"/>
  <c r="BP1361" i="2"/>
  <c r="AA1361" i="2"/>
  <c r="Y1361" i="2"/>
  <c r="X1361" i="2"/>
  <c r="W1361" i="2"/>
  <c r="V1361" i="2"/>
  <c r="U1361" i="2"/>
  <c r="T1361" i="2"/>
  <c r="S1361" i="2"/>
  <c r="C1361" i="2"/>
  <c r="B1361" i="2"/>
  <c r="BQ1360" i="2"/>
  <c r="BP1360" i="2"/>
  <c r="AA1360" i="2"/>
  <c r="Y1360" i="2"/>
  <c r="X1360" i="2"/>
  <c r="W1360" i="2"/>
  <c r="V1360" i="2"/>
  <c r="U1360" i="2"/>
  <c r="T1360" i="2"/>
  <c r="S1360" i="2"/>
  <c r="C1360" i="2"/>
  <c r="B1360" i="2"/>
  <c r="BQ1359" i="2"/>
  <c r="BP1359" i="2"/>
  <c r="AA1359" i="2"/>
  <c r="Y1359" i="2"/>
  <c r="X1359" i="2"/>
  <c r="W1359" i="2"/>
  <c r="V1359" i="2"/>
  <c r="U1359" i="2"/>
  <c r="T1359" i="2"/>
  <c r="S1359" i="2"/>
  <c r="C1359" i="2"/>
  <c r="B1359" i="2"/>
  <c r="BQ1358" i="2"/>
  <c r="BP1358" i="2"/>
  <c r="AA1358" i="2"/>
  <c r="Y1358" i="2"/>
  <c r="X1358" i="2"/>
  <c r="W1358" i="2"/>
  <c r="V1358" i="2"/>
  <c r="U1358" i="2"/>
  <c r="T1358" i="2"/>
  <c r="S1358" i="2"/>
  <c r="C1358" i="2"/>
  <c r="B1358" i="2"/>
  <c r="BQ1357" i="2"/>
  <c r="BP1357" i="2"/>
  <c r="AA1357" i="2"/>
  <c r="Y1357" i="2"/>
  <c r="C1357" i="2"/>
  <c r="B1357" i="2"/>
  <c r="BQ1356" i="2"/>
  <c r="BP1356" i="2"/>
  <c r="AA1356" i="2"/>
  <c r="Y1356" i="2"/>
  <c r="X1356" i="2"/>
  <c r="W1356" i="2"/>
  <c r="V1356" i="2"/>
  <c r="U1356" i="2"/>
  <c r="T1356" i="2"/>
  <c r="S1356" i="2"/>
  <c r="C1356" i="2"/>
  <c r="B1356" i="2"/>
  <c r="BQ1355" i="2"/>
  <c r="BP1355" i="2"/>
  <c r="AA1355" i="2"/>
  <c r="Y1355" i="2"/>
  <c r="X1355" i="2"/>
  <c r="W1355" i="2"/>
  <c r="V1355" i="2"/>
  <c r="U1355" i="2"/>
  <c r="T1355" i="2"/>
  <c r="S1355" i="2"/>
  <c r="C1355" i="2"/>
  <c r="B1355" i="2"/>
  <c r="BQ1354" i="2"/>
  <c r="BP1354" i="2"/>
  <c r="AA1354" i="2"/>
  <c r="Y1354" i="2"/>
  <c r="X1354" i="2"/>
  <c r="W1354" i="2"/>
  <c r="V1354" i="2"/>
  <c r="U1354" i="2"/>
  <c r="T1354" i="2"/>
  <c r="S1354" i="2"/>
  <c r="C1354" i="2"/>
  <c r="B1354" i="2"/>
  <c r="BQ1353" i="2"/>
  <c r="BP1353" i="2"/>
  <c r="AA1353" i="2"/>
  <c r="Y1353" i="2"/>
  <c r="X1353" i="2"/>
  <c r="W1353" i="2"/>
  <c r="V1353" i="2"/>
  <c r="U1353" i="2"/>
  <c r="T1353" i="2"/>
  <c r="S1353" i="2"/>
  <c r="C1353" i="2"/>
  <c r="B1353" i="2"/>
  <c r="BQ1352" i="2"/>
  <c r="BP1352" i="2"/>
  <c r="AA1352" i="2"/>
  <c r="Y1352" i="2"/>
  <c r="X1352" i="2"/>
  <c r="W1352" i="2"/>
  <c r="V1352" i="2"/>
  <c r="U1352" i="2"/>
  <c r="T1352" i="2"/>
  <c r="S1352" i="2"/>
  <c r="C1352" i="2"/>
  <c r="B1352" i="2"/>
  <c r="BQ1351" i="2"/>
  <c r="BP1351" i="2"/>
  <c r="AA1351" i="2"/>
  <c r="Y1351" i="2"/>
  <c r="C1351" i="2"/>
  <c r="B1351" i="2"/>
  <c r="BQ1350" i="2"/>
  <c r="BP1350" i="2"/>
  <c r="AL1350" i="2"/>
  <c r="AK1350" i="2"/>
  <c r="AA1350" i="2"/>
  <c r="Y1350" i="2"/>
  <c r="X1350" i="2"/>
  <c r="W1350" i="2"/>
  <c r="V1350" i="2"/>
  <c r="U1350" i="2"/>
  <c r="T1350" i="2"/>
  <c r="S1350" i="2"/>
  <c r="C1350" i="2"/>
  <c r="B1350" i="2"/>
  <c r="BP1349" i="2"/>
  <c r="AK1349" i="2"/>
  <c r="X1349" i="2"/>
  <c r="W1349" i="2"/>
  <c r="V1349" i="2"/>
  <c r="U1349" i="2"/>
  <c r="T1349" i="2"/>
  <c r="H1349" i="2"/>
  <c r="AL1349" i="2" s="1"/>
  <c r="AA1349" i="2" s="1"/>
  <c r="BQ1349" i="2" s="1"/>
  <c r="C1349" i="2"/>
  <c r="B1349" i="2"/>
  <c r="BQ1348" i="2"/>
  <c r="BP1348" i="2"/>
  <c r="AL1348" i="2"/>
  <c r="AK1348" i="2"/>
  <c r="AA1348" i="2"/>
  <c r="Y1348" i="2"/>
  <c r="X1348" i="2"/>
  <c r="W1348" i="2"/>
  <c r="V1348" i="2"/>
  <c r="U1348" i="2"/>
  <c r="T1348" i="2"/>
  <c r="S1348" i="2"/>
  <c r="C1348" i="2"/>
  <c r="B1348" i="2"/>
  <c r="BP1347" i="2"/>
  <c r="AK1347" i="2"/>
  <c r="X1347" i="2"/>
  <c r="W1347" i="2"/>
  <c r="V1347" i="2"/>
  <c r="U1347" i="2"/>
  <c r="T1347" i="2"/>
  <c r="H1347" i="2"/>
  <c r="AL1347" i="2" s="1"/>
  <c r="AA1347" i="2" s="1"/>
  <c r="BQ1347" i="2" s="1"/>
  <c r="C1347" i="2"/>
  <c r="B1347" i="2"/>
  <c r="BP1346" i="2"/>
  <c r="AK1346" i="2"/>
  <c r="X1346" i="2"/>
  <c r="W1346" i="2"/>
  <c r="V1346" i="2"/>
  <c r="U1346" i="2"/>
  <c r="T1346" i="2"/>
  <c r="H1346" i="2"/>
  <c r="C1346" i="2"/>
  <c r="B1346" i="2"/>
  <c r="BQ1345" i="2"/>
  <c r="BP1345" i="2"/>
  <c r="AA1345" i="2"/>
  <c r="Y1345" i="2"/>
  <c r="C1345" i="2"/>
  <c r="B1345" i="2"/>
  <c r="BQ1344" i="2"/>
  <c r="BP1344" i="2"/>
  <c r="AK1344" i="2"/>
  <c r="AA1344" i="2"/>
  <c r="Y1344" i="2"/>
  <c r="X1344" i="2"/>
  <c r="W1344" i="2"/>
  <c r="V1344" i="2"/>
  <c r="U1344" i="2"/>
  <c r="T1344" i="2"/>
  <c r="S1344" i="2"/>
  <c r="C1344" i="2"/>
  <c r="B1344" i="2"/>
  <c r="BQ1343" i="2"/>
  <c r="BP1343" i="2"/>
  <c r="AK1343" i="2"/>
  <c r="AA1343" i="2"/>
  <c r="Y1343" i="2"/>
  <c r="X1343" i="2"/>
  <c r="W1343" i="2"/>
  <c r="V1343" i="2"/>
  <c r="U1343" i="2"/>
  <c r="T1343" i="2"/>
  <c r="S1343" i="2"/>
  <c r="C1343" i="2"/>
  <c r="B1343" i="2"/>
  <c r="BQ1342" i="2"/>
  <c r="BP1342" i="2"/>
  <c r="AP1342" i="2"/>
  <c r="AL1342" i="2"/>
  <c r="AK1342" i="2"/>
  <c r="AA1342" i="2"/>
  <c r="Y1342" i="2"/>
  <c r="X1342" i="2"/>
  <c r="W1342" i="2"/>
  <c r="V1342" i="2"/>
  <c r="U1342" i="2"/>
  <c r="T1342" i="2"/>
  <c r="S1342" i="2"/>
  <c r="C1342" i="2"/>
  <c r="B1342" i="2"/>
  <c r="BQ1341" i="2"/>
  <c r="BP1341" i="2"/>
  <c r="AP1341" i="2"/>
  <c r="AL1341" i="2"/>
  <c r="AK1341" i="2"/>
  <c r="AA1341" i="2"/>
  <c r="Y1341" i="2"/>
  <c r="X1341" i="2"/>
  <c r="W1341" i="2"/>
  <c r="V1341" i="2"/>
  <c r="U1341" i="2"/>
  <c r="T1341" i="2"/>
  <c r="S1341" i="2"/>
  <c r="C1341" i="2"/>
  <c r="B1341" i="2"/>
  <c r="BQ1340" i="2"/>
  <c r="BP1340" i="2"/>
  <c r="AK1340" i="2"/>
  <c r="AA1340" i="2"/>
  <c r="Y1340" i="2"/>
  <c r="X1340" i="2"/>
  <c r="W1340" i="2"/>
  <c r="V1340" i="2"/>
  <c r="U1340" i="2"/>
  <c r="T1340" i="2"/>
  <c r="S1340" i="2"/>
  <c r="C1340" i="2"/>
  <c r="B1340" i="2"/>
  <c r="BQ1339" i="2"/>
  <c r="BP1339" i="2"/>
  <c r="AA1339" i="2"/>
  <c r="Y1339" i="2"/>
  <c r="C1339" i="2"/>
  <c r="B1339" i="2"/>
  <c r="BQ1338" i="2"/>
  <c r="BP1338" i="2"/>
  <c r="AL1338" i="2"/>
  <c r="AK1338" i="2"/>
  <c r="AA1338" i="2"/>
  <c r="Y1338" i="2"/>
  <c r="X1338" i="2"/>
  <c r="W1338" i="2"/>
  <c r="V1338" i="2"/>
  <c r="U1338" i="2"/>
  <c r="T1338" i="2"/>
  <c r="S1338" i="2"/>
  <c r="C1338" i="2"/>
  <c r="B1338" i="2"/>
  <c r="BP1337" i="2"/>
  <c r="AK1337" i="2"/>
  <c r="X1337" i="2"/>
  <c r="W1337" i="2"/>
  <c r="V1337" i="2"/>
  <c r="U1337" i="2"/>
  <c r="T1337" i="2"/>
  <c r="H1337" i="2"/>
  <c r="S1337" i="2" s="1"/>
  <c r="Y1337" i="2" s="1"/>
  <c r="E1334" i="1" s="1"/>
  <c r="C1337" i="2"/>
  <c r="B1337" i="2"/>
  <c r="BP1336" i="2"/>
  <c r="AK1336" i="2"/>
  <c r="X1336" i="2"/>
  <c r="W1336" i="2"/>
  <c r="V1336" i="2"/>
  <c r="U1336" i="2"/>
  <c r="T1336" i="2"/>
  <c r="H1336" i="2"/>
  <c r="C1336" i="2"/>
  <c r="B1336" i="2"/>
  <c r="BP1335" i="2"/>
  <c r="AK1335" i="2"/>
  <c r="X1335" i="2"/>
  <c r="W1335" i="2"/>
  <c r="V1335" i="2"/>
  <c r="U1335" i="2"/>
  <c r="T1335" i="2"/>
  <c r="H1335" i="2"/>
  <c r="C1335" i="2"/>
  <c r="B1335" i="2"/>
  <c r="BP1334" i="2"/>
  <c r="AK1334" i="2"/>
  <c r="X1334" i="2"/>
  <c r="W1334" i="2"/>
  <c r="V1334" i="2"/>
  <c r="U1334" i="2"/>
  <c r="T1334" i="2"/>
  <c r="H1334" i="2"/>
  <c r="AL1334" i="2" s="1"/>
  <c r="AA1334" i="2" s="1"/>
  <c r="BQ1334" i="2" s="1"/>
  <c r="C1334" i="2"/>
  <c r="B1334" i="2"/>
  <c r="BQ1333" i="2"/>
  <c r="BP1333" i="2"/>
  <c r="AA1333" i="2"/>
  <c r="Y1333" i="2"/>
  <c r="C1333" i="2"/>
  <c r="B1333" i="2"/>
  <c r="BQ1332" i="2"/>
  <c r="BP1332" i="2"/>
  <c r="AL1332" i="2"/>
  <c r="AK1332" i="2"/>
  <c r="AA1332" i="2"/>
  <c r="Y1332" i="2"/>
  <c r="X1332" i="2"/>
  <c r="W1332" i="2"/>
  <c r="V1332" i="2"/>
  <c r="U1332" i="2"/>
  <c r="T1332" i="2"/>
  <c r="S1332" i="2"/>
  <c r="C1332" i="2"/>
  <c r="B1332" i="2"/>
  <c r="BP1331" i="2"/>
  <c r="AK1331" i="2"/>
  <c r="X1331" i="2"/>
  <c r="W1331" i="2"/>
  <c r="V1331" i="2"/>
  <c r="U1331" i="2"/>
  <c r="T1331" i="2"/>
  <c r="H1331" i="2"/>
  <c r="S1331" i="2" s="1"/>
  <c r="Y1331" i="2" s="1"/>
  <c r="E1328" i="1" s="1"/>
  <c r="C1331" i="2"/>
  <c r="B1331" i="2"/>
  <c r="BP1330" i="2"/>
  <c r="AK1330" i="2"/>
  <c r="X1330" i="2"/>
  <c r="W1330" i="2"/>
  <c r="V1330" i="2"/>
  <c r="U1330" i="2"/>
  <c r="T1330" i="2"/>
  <c r="H1330" i="2"/>
  <c r="S1330" i="2" s="1"/>
  <c r="Y1330" i="2" s="1"/>
  <c r="E1327" i="1" s="1"/>
  <c r="C1330" i="2"/>
  <c r="B1330" i="2"/>
  <c r="BP1329" i="2"/>
  <c r="AK1329" i="2"/>
  <c r="X1329" i="2"/>
  <c r="W1329" i="2"/>
  <c r="V1329" i="2"/>
  <c r="U1329" i="2"/>
  <c r="T1329" i="2"/>
  <c r="H1329" i="2"/>
  <c r="C1329" i="2"/>
  <c r="B1329" i="2"/>
  <c r="BP1328" i="2"/>
  <c r="AO1328" i="2"/>
  <c r="AK1328" i="2"/>
  <c r="X1328" i="2"/>
  <c r="W1328" i="2"/>
  <c r="V1328" i="2"/>
  <c r="U1328" i="2"/>
  <c r="T1328" i="2"/>
  <c r="H1328" i="2"/>
  <c r="C1328" i="2"/>
  <c r="B1328" i="2"/>
  <c r="BQ1327" i="2"/>
  <c r="BP1327" i="2"/>
  <c r="AA1327" i="2"/>
  <c r="Y1327" i="2"/>
  <c r="C1327" i="2"/>
  <c r="B1327" i="2"/>
  <c r="BQ1326" i="2"/>
  <c r="BP1326" i="2"/>
  <c r="AA1326" i="2"/>
  <c r="Y1326" i="2"/>
  <c r="C1326" i="2"/>
  <c r="B1326" i="2"/>
  <c r="BQ1325" i="2"/>
  <c r="BP1325" i="2"/>
  <c r="AA1325" i="2"/>
  <c r="Y1325" i="2"/>
  <c r="X1325" i="2"/>
  <c r="W1325" i="2"/>
  <c r="V1325" i="2"/>
  <c r="U1325" i="2"/>
  <c r="T1325" i="2"/>
  <c r="S1325" i="2"/>
  <c r="C1325" i="2"/>
  <c r="B1325" i="2"/>
  <c r="BQ1324" i="2"/>
  <c r="BP1324" i="2"/>
  <c r="AA1324" i="2"/>
  <c r="Y1324" i="2"/>
  <c r="X1324" i="2"/>
  <c r="W1324" i="2"/>
  <c r="V1324" i="2"/>
  <c r="U1324" i="2"/>
  <c r="T1324" i="2"/>
  <c r="S1324" i="2"/>
  <c r="C1324" i="2"/>
  <c r="B1324" i="2"/>
  <c r="BQ1323" i="2"/>
  <c r="BP1323" i="2"/>
  <c r="AA1323" i="2"/>
  <c r="Y1323" i="2"/>
  <c r="X1323" i="2"/>
  <c r="W1323" i="2"/>
  <c r="V1323" i="2"/>
  <c r="U1323" i="2"/>
  <c r="T1323" i="2"/>
  <c r="S1323" i="2"/>
  <c r="C1323" i="2"/>
  <c r="B1323" i="2"/>
  <c r="BQ1322" i="2"/>
  <c r="BP1322" i="2"/>
  <c r="AA1322" i="2"/>
  <c r="Y1322" i="2"/>
  <c r="X1322" i="2"/>
  <c r="W1322" i="2"/>
  <c r="V1322" i="2"/>
  <c r="U1322" i="2"/>
  <c r="T1322" i="2"/>
  <c r="S1322" i="2"/>
  <c r="C1322" i="2"/>
  <c r="B1322" i="2"/>
  <c r="BQ1321" i="2"/>
  <c r="BP1321" i="2"/>
  <c r="AA1321" i="2"/>
  <c r="Y1321" i="2"/>
  <c r="X1321" i="2"/>
  <c r="W1321" i="2"/>
  <c r="V1321" i="2"/>
  <c r="U1321" i="2"/>
  <c r="T1321" i="2"/>
  <c r="S1321" i="2"/>
  <c r="C1321" i="2"/>
  <c r="B1321" i="2"/>
  <c r="BQ1320" i="2"/>
  <c r="BP1320" i="2"/>
  <c r="AA1320" i="2"/>
  <c r="Y1320" i="2"/>
  <c r="C1320" i="2"/>
  <c r="B1320" i="2"/>
  <c r="BQ1319" i="2"/>
  <c r="BP1319" i="2"/>
  <c r="AA1319" i="2"/>
  <c r="Y1319" i="2"/>
  <c r="X1319" i="2"/>
  <c r="W1319" i="2"/>
  <c r="V1319" i="2"/>
  <c r="U1319" i="2"/>
  <c r="T1319" i="2"/>
  <c r="S1319" i="2"/>
  <c r="C1319" i="2"/>
  <c r="B1319" i="2"/>
  <c r="BQ1318" i="2"/>
  <c r="BP1318" i="2"/>
  <c r="AA1318" i="2"/>
  <c r="X1318" i="2"/>
  <c r="W1318" i="2"/>
  <c r="V1318" i="2"/>
  <c r="U1318" i="2"/>
  <c r="T1318" i="2"/>
  <c r="H1318" i="2"/>
  <c r="S1318" i="2" s="1"/>
  <c r="Y1318" i="2" s="1"/>
  <c r="E1315" i="1" s="1"/>
  <c r="C1318" i="2"/>
  <c r="B1318" i="2"/>
  <c r="BQ1317" i="2"/>
  <c r="BP1317" i="2"/>
  <c r="AA1317" i="2"/>
  <c r="X1317" i="2"/>
  <c r="W1317" i="2"/>
  <c r="V1317" i="2"/>
  <c r="U1317" i="2"/>
  <c r="T1317" i="2"/>
  <c r="H1317" i="2"/>
  <c r="S1317" i="2" s="1"/>
  <c r="Y1317" i="2" s="1"/>
  <c r="E1314" i="1" s="1"/>
  <c r="C1317" i="2"/>
  <c r="B1317" i="2"/>
  <c r="BQ1316" i="2"/>
  <c r="BP1316" i="2"/>
  <c r="AA1316" i="2"/>
  <c r="X1316" i="2"/>
  <c r="W1316" i="2"/>
  <c r="V1316" i="2"/>
  <c r="U1316" i="2"/>
  <c r="T1316" i="2"/>
  <c r="H1316" i="2"/>
  <c r="S1316" i="2" s="1"/>
  <c r="Y1316" i="2" s="1"/>
  <c r="C1316" i="2"/>
  <c r="B1316" i="2"/>
  <c r="BQ1315" i="2"/>
  <c r="BP1315" i="2"/>
  <c r="AA1315" i="2"/>
  <c r="X1315" i="2"/>
  <c r="W1315" i="2"/>
  <c r="V1315" i="2"/>
  <c r="U1315" i="2"/>
  <c r="T1315" i="2"/>
  <c r="H1315" i="2"/>
  <c r="S1315" i="2" s="1"/>
  <c r="Y1315" i="2" s="1"/>
  <c r="E1312" i="1" s="1"/>
  <c r="C1315" i="2"/>
  <c r="B1315" i="2"/>
  <c r="BQ1314" i="2"/>
  <c r="BP1314" i="2"/>
  <c r="AA1314" i="2"/>
  <c r="Y1314" i="2"/>
  <c r="C1314" i="2"/>
  <c r="B1314" i="2"/>
  <c r="BQ1313" i="2"/>
  <c r="BP1313" i="2"/>
  <c r="AA1313" i="2"/>
  <c r="Y1313" i="2"/>
  <c r="X1313" i="2"/>
  <c r="W1313" i="2"/>
  <c r="V1313" i="2"/>
  <c r="U1313" i="2"/>
  <c r="T1313" i="2"/>
  <c r="S1313" i="2"/>
  <c r="C1313" i="2"/>
  <c r="B1313" i="2"/>
  <c r="BQ1312" i="2"/>
  <c r="BP1312" i="2"/>
  <c r="AA1312" i="2"/>
  <c r="Y1312" i="2"/>
  <c r="X1312" i="2"/>
  <c r="W1312" i="2"/>
  <c r="V1312" i="2"/>
  <c r="U1312" i="2"/>
  <c r="T1312" i="2"/>
  <c r="S1312" i="2"/>
  <c r="C1312" i="2"/>
  <c r="B1312" i="2"/>
  <c r="BQ1311" i="2"/>
  <c r="BP1311" i="2"/>
  <c r="AA1311" i="2"/>
  <c r="Y1311" i="2"/>
  <c r="X1311" i="2"/>
  <c r="W1311" i="2"/>
  <c r="V1311" i="2"/>
  <c r="U1311" i="2"/>
  <c r="T1311" i="2"/>
  <c r="S1311" i="2"/>
  <c r="C1311" i="2"/>
  <c r="B1311" i="2"/>
  <c r="BQ1310" i="2"/>
  <c r="BP1310" i="2"/>
  <c r="AA1310" i="2"/>
  <c r="Y1310" i="2"/>
  <c r="X1310" i="2"/>
  <c r="W1310" i="2"/>
  <c r="V1310" i="2"/>
  <c r="U1310" i="2"/>
  <c r="T1310" i="2"/>
  <c r="S1310" i="2"/>
  <c r="C1310" i="2"/>
  <c r="B1310" i="2"/>
  <c r="BQ1309" i="2"/>
  <c r="BP1309" i="2"/>
  <c r="AK1309" i="2"/>
  <c r="AA1309" i="2"/>
  <c r="Y1309" i="2"/>
  <c r="X1309" i="2"/>
  <c r="W1309" i="2"/>
  <c r="V1309" i="2"/>
  <c r="U1309" i="2"/>
  <c r="T1309" i="2"/>
  <c r="S1309" i="2"/>
  <c r="C1309" i="2"/>
  <c r="B1309" i="2"/>
  <c r="BQ1308" i="2"/>
  <c r="BP1308" i="2"/>
  <c r="AA1308" i="2"/>
  <c r="Y1308" i="2"/>
  <c r="C1308" i="2"/>
  <c r="B1308" i="2"/>
  <c r="BQ1307" i="2"/>
  <c r="BP1307" i="2"/>
  <c r="AA1307" i="2"/>
  <c r="Y1307" i="2"/>
  <c r="X1307" i="2"/>
  <c r="W1307" i="2"/>
  <c r="V1307" i="2"/>
  <c r="U1307" i="2"/>
  <c r="T1307" i="2"/>
  <c r="S1307" i="2"/>
  <c r="C1307" i="2"/>
  <c r="B1307" i="2"/>
  <c r="BQ1306" i="2"/>
  <c r="BP1306" i="2"/>
  <c r="AA1306" i="2"/>
  <c r="Y1306" i="2"/>
  <c r="X1306" i="2"/>
  <c r="W1306" i="2"/>
  <c r="V1306" i="2"/>
  <c r="U1306" i="2"/>
  <c r="T1306" i="2"/>
  <c r="S1306" i="2"/>
  <c r="C1306" i="2"/>
  <c r="B1306" i="2"/>
  <c r="BQ1305" i="2"/>
  <c r="BP1305" i="2"/>
  <c r="AA1305" i="2"/>
  <c r="Y1305" i="2"/>
  <c r="X1305" i="2"/>
  <c r="W1305" i="2"/>
  <c r="V1305" i="2"/>
  <c r="U1305" i="2"/>
  <c r="T1305" i="2"/>
  <c r="S1305" i="2"/>
  <c r="C1305" i="2"/>
  <c r="B1305" i="2"/>
  <c r="BQ1304" i="2"/>
  <c r="BP1304" i="2"/>
  <c r="AA1304" i="2"/>
  <c r="Y1304" i="2"/>
  <c r="X1304" i="2"/>
  <c r="W1304" i="2"/>
  <c r="V1304" i="2"/>
  <c r="U1304" i="2"/>
  <c r="T1304" i="2"/>
  <c r="S1304" i="2"/>
  <c r="C1304" i="2"/>
  <c r="B1304" i="2"/>
  <c r="BQ1303" i="2"/>
  <c r="BP1303" i="2"/>
  <c r="AA1303" i="2"/>
  <c r="Y1303" i="2"/>
  <c r="X1303" i="2"/>
  <c r="W1303" i="2"/>
  <c r="V1303" i="2"/>
  <c r="U1303" i="2"/>
  <c r="T1303" i="2"/>
  <c r="S1303" i="2"/>
  <c r="C1303" i="2"/>
  <c r="B1303" i="2"/>
  <c r="BQ1302" i="2"/>
  <c r="BP1302" i="2"/>
  <c r="AA1302" i="2"/>
  <c r="Y1302" i="2"/>
  <c r="C1302" i="2"/>
  <c r="B1302" i="2"/>
  <c r="BQ1301" i="2"/>
  <c r="BP1301" i="2"/>
  <c r="AA1301" i="2"/>
  <c r="Y1301" i="2"/>
  <c r="X1301" i="2"/>
  <c r="W1301" i="2"/>
  <c r="V1301" i="2"/>
  <c r="U1301" i="2"/>
  <c r="T1301" i="2"/>
  <c r="S1301" i="2"/>
  <c r="C1301" i="2"/>
  <c r="B1301" i="2"/>
  <c r="BQ1300" i="2"/>
  <c r="BP1300" i="2"/>
  <c r="AA1300" i="2"/>
  <c r="Y1300" i="2"/>
  <c r="X1300" i="2"/>
  <c r="W1300" i="2"/>
  <c r="V1300" i="2"/>
  <c r="U1300" i="2"/>
  <c r="T1300" i="2"/>
  <c r="S1300" i="2"/>
  <c r="C1300" i="2"/>
  <c r="B1300" i="2"/>
  <c r="BQ1299" i="2"/>
  <c r="BP1299" i="2"/>
  <c r="AA1299" i="2"/>
  <c r="Y1299" i="2"/>
  <c r="X1299" i="2"/>
  <c r="W1299" i="2"/>
  <c r="V1299" i="2"/>
  <c r="U1299" i="2"/>
  <c r="T1299" i="2"/>
  <c r="S1299" i="2"/>
  <c r="C1299" i="2"/>
  <c r="B1299" i="2"/>
  <c r="BQ1298" i="2"/>
  <c r="BP1298" i="2"/>
  <c r="AA1298" i="2"/>
  <c r="Y1298" i="2"/>
  <c r="X1298" i="2"/>
  <c r="W1298" i="2"/>
  <c r="V1298" i="2"/>
  <c r="U1298" i="2"/>
  <c r="T1298" i="2"/>
  <c r="S1298" i="2"/>
  <c r="C1298" i="2"/>
  <c r="B1298" i="2"/>
  <c r="BQ1297" i="2"/>
  <c r="BP1297" i="2"/>
  <c r="AA1297" i="2"/>
  <c r="Y1297" i="2"/>
  <c r="X1297" i="2"/>
  <c r="W1297" i="2"/>
  <c r="V1297" i="2"/>
  <c r="U1297" i="2"/>
  <c r="T1297" i="2"/>
  <c r="S1297" i="2"/>
  <c r="C1297" i="2"/>
  <c r="B1297" i="2"/>
  <c r="BQ1296" i="2"/>
  <c r="BP1296" i="2"/>
  <c r="AA1296" i="2"/>
  <c r="Y1296" i="2"/>
  <c r="C1296" i="2"/>
  <c r="B1296" i="2"/>
  <c r="BQ1295" i="2"/>
  <c r="BP1295" i="2"/>
  <c r="AL1295" i="2"/>
  <c r="AK1295" i="2"/>
  <c r="AA1295" i="2"/>
  <c r="Y1295" i="2"/>
  <c r="X1295" i="2"/>
  <c r="W1295" i="2"/>
  <c r="V1295" i="2"/>
  <c r="U1295" i="2"/>
  <c r="T1295" i="2"/>
  <c r="S1295" i="2"/>
  <c r="C1295" i="2"/>
  <c r="B1295" i="2"/>
  <c r="BP1294" i="2"/>
  <c r="AK1294" i="2"/>
  <c r="X1294" i="2"/>
  <c r="W1294" i="2"/>
  <c r="V1294" i="2"/>
  <c r="U1294" i="2"/>
  <c r="T1294" i="2"/>
  <c r="H1294" i="2"/>
  <c r="C1294" i="2"/>
  <c r="B1294" i="2"/>
  <c r="BP1293" i="2"/>
  <c r="AK1293" i="2"/>
  <c r="X1293" i="2"/>
  <c r="W1293" i="2"/>
  <c r="V1293" i="2"/>
  <c r="U1293" i="2"/>
  <c r="T1293" i="2"/>
  <c r="H1293" i="2"/>
  <c r="S1293" i="2" s="1"/>
  <c r="Y1293" i="2" s="1"/>
  <c r="E1290" i="1" s="1"/>
  <c r="C1293" i="2"/>
  <c r="B1293" i="2"/>
  <c r="BQ1292" i="2"/>
  <c r="BP1292" i="2"/>
  <c r="AL1292" i="2"/>
  <c r="AK1292" i="2"/>
  <c r="AA1292" i="2"/>
  <c r="Y1292" i="2"/>
  <c r="X1292" i="2"/>
  <c r="W1292" i="2"/>
  <c r="V1292" i="2"/>
  <c r="U1292" i="2"/>
  <c r="T1292" i="2"/>
  <c r="S1292" i="2"/>
  <c r="C1292" i="2"/>
  <c r="B1292" i="2"/>
  <c r="BQ1291" i="2"/>
  <c r="BP1291" i="2"/>
  <c r="AL1291" i="2"/>
  <c r="AK1291" i="2"/>
  <c r="AA1291" i="2"/>
  <c r="Y1291" i="2"/>
  <c r="X1291" i="2"/>
  <c r="W1291" i="2"/>
  <c r="V1291" i="2"/>
  <c r="U1291" i="2"/>
  <c r="T1291" i="2"/>
  <c r="S1291" i="2"/>
  <c r="C1291" i="2"/>
  <c r="B1291" i="2"/>
  <c r="BQ1290" i="2"/>
  <c r="BP1290" i="2"/>
  <c r="AA1290" i="2"/>
  <c r="Y1290" i="2"/>
  <c r="C1290" i="2"/>
  <c r="B1290" i="2"/>
  <c r="BQ1289" i="2"/>
  <c r="BP1289" i="2"/>
  <c r="AK1289" i="2"/>
  <c r="AA1289" i="2"/>
  <c r="Y1289" i="2"/>
  <c r="X1289" i="2"/>
  <c r="W1289" i="2"/>
  <c r="V1289" i="2"/>
  <c r="U1289" i="2"/>
  <c r="T1289" i="2"/>
  <c r="S1289" i="2"/>
  <c r="C1289" i="2"/>
  <c r="B1289" i="2"/>
  <c r="BQ1288" i="2"/>
  <c r="BP1288" i="2"/>
  <c r="AK1288" i="2"/>
  <c r="AA1288" i="2"/>
  <c r="Y1288" i="2"/>
  <c r="X1288" i="2"/>
  <c r="W1288" i="2"/>
  <c r="V1288" i="2"/>
  <c r="U1288" i="2"/>
  <c r="T1288" i="2"/>
  <c r="S1288" i="2"/>
  <c r="C1288" i="2"/>
  <c r="B1288" i="2"/>
  <c r="BQ1287" i="2"/>
  <c r="BP1287" i="2"/>
  <c r="AP1287" i="2"/>
  <c r="AL1287" i="2"/>
  <c r="AK1287" i="2"/>
  <c r="AA1287" i="2"/>
  <c r="Y1287" i="2"/>
  <c r="X1287" i="2"/>
  <c r="W1287" i="2"/>
  <c r="V1287" i="2"/>
  <c r="U1287" i="2"/>
  <c r="T1287" i="2"/>
  <c r="S1287" i="2"/>
  <c r="C1287" i="2"/>
  <c r="B1287" i="2"/>
  <c r="BQ1286" i="2"/>
  <c r="BP1286" i="2"/>
  <c r="AP1286" i="2"/>
  <c r="AL1286" i="2"/>
  <c r="AK1286" i="2"/>
  <c r="AA1286" i="2"/>
  <c r="Y1286" i="2"/>
  <c r="X1286" i="2"/>
  <c r="W1286" i="2"/>
  <c r="V1286" i="2"/>
  <c r="U1286" i="2"/>
  <c r="T1286" i="2"/>
  <c r="S1286" i="2"/>
  <c r="C1286" i="2"/>
  <c r="B1286" i="2"/>
  <c r="BQ1285" i="2"/>
  <c r="BP1285" i="2"/>
  <c r="AK1285" i="2"/>
  <c r="AA1285" i="2"/>
  <c r="Y1285" i="2"/>
  <c r="X1285" i="2"/>
  <c r="W1285" i="2"/>
  <c r="V1285" i="2"/>
  <c r="U1285" i="2"/>
  <c r="T1285" i="2"/>
  <c r="S1285" i="2"/>
  <c r="C1285" i="2"/>
  <c r="B1285" i="2"/>
  <c r="BQ1284" i="2"/>
  <c r="BP1284" i="2"/>
  <c r="AA1284" i="2"/>
  <c r="Y1284" i="2"/>
  <c r="C1284" i="2"/>
  <c r="B1284" i="2"/>
  <c r="BQ1283" i="2"/>
  <c r="BP1283" i="2"/>
  <c r="AL1283" i="2"/>
  <c r="AK1283" i="2"/>
  <c r="AA1283" i="2"/>
  <c r="Y1283" i="2"/>
  <c r="X1283" i="2"/>
  <c r="W1283" i="2"/>
  <c r="V1283" i="2"/>
  <c r="U1283" i="2"/>
  <c r="T1283" i="2"/>
  <c r="S1283" i="2"/>
  <c r="C1283" i="2"/>
  <c r="B1283" i="2"/>
  <c r="BP1282" i="2"/>
  <c r="AK1282" i="2"/>
  <c r="X1282" i="2"/>
  <c r="W1282" i="2"/>
  <c r="V1282" i="2"/>
  <c r="U1282" i="2"/>
  <c r="T1282" i="2"/>
  <c r="H1282" i="2"/>
  <c r="AL1282" i="2" s="1"/>
  <c r="AA1282" i="2" s="1"/>
  <c r="BQ1282" i="2" s="1"/>
  <c r="C1282" i="2"/>
  <c r="B1282" i="2"/>
  <c r="BQ1281" i="2"/>
  <c r="BP1281" i="2"/>
  <c r="AL1281" i="2"/>
  <c r="AK1281" i="2"/>
  <c r="AA1281" i="2"/>
  <c r="Y1281" i="2"/>
  <c r="X1281" i="2"/>
  <c r="W1281" i="2"/>
  <c r="V1281" i="2"/>
  <c r="U1281" i="2"/>
  <c r="T1281" i="2"/>
  <c r="S1281" i="2"/>
  <c r="C1281" i="2"/>
  <c r="B1281" i="2"/>
  <c r="BP1280" i="2"/>
  <c r="AK1280" i="2"/>
  <c r="X1280" i="2"/>
  <c r="W1280" i="2"/>
  <c r="V1280" i="2"/>
  <c r="U1280" i="2"/>
  <c r="T1280" i="2"/>
  <c r="H1280" i="2"/>
  <c r="S1280" i="2" s="1"/>
  <c r="Y1280" i="2" s="1"/>
  <c r="E1277" i="1" s="1"/>
  <c r="C1280" i="2"/>
  <c r="B1280" i="2"/>
  <c r="BP1279" i="2"/>
  <c r="AS1279" i="2"/>
  <c r="AO1279" i="2"/>
  <c r="AK1279" i="2"/>
  <c r="X1279" i="2"/>
  <c r="W1279" i="2"/>
  <c r="V1279" i="2"/>
  <c r="U1279" i="2"/>
  <c r="T1279" i="2"/>
  <c r="H1279" i="2"/>
  <c r="AP1279" i="2" s="1"/>
  <c r="AA1279" i="2" s="1"/>
  <c r="BQ1279" i="2" s="1"/>
  <c r="C1279" i="2"/>
  <c r="B1279" i="2"/>
  <c r="BQ1278" i="2"/>
  <c r="BP1278" i="2"/>
  <c r="AA1278" i="2"/>
  <c r="Y1278" i="2"/>
  <c r="C1278" i="2"/>
  <c r="B1278" i="2"/>
  <c r="BQ1277" i="2"/>
  <c r="BP1277" i="2"/>
  <c r="AL1277" i="2"/>
  <c r="AK1277" i="2"/>
  <c r="AA1277" i="2"/>
  <c r="Y1277" i="2"/>
  <c r="X1277" i="2"/>
  <c r="W1277" i="2"/>
  <c r="V1277" i="2"/>
  <c r="U1277" i="2"/>
  <c r="T1277" i="2"/>
  <c r="S1277" i="2"/>
  <c r="C1277" i="2"/>
  <c r="B1277" i="2"/>
  <c r="BP1276" i="2"/>
  <c r="AK1276" i="2"/>
  <c r="X1276" i="2"/>
  <c r="W1276" i="2"/>
  <c r="V1276" i="2"/>
  <c r="U1276" i="2"/>
  <c r="T1276" i="2"/>
  <c r="H1276" i="2"/>
  <c r="AL1276" i="2" s="1"/>
  <c r="AA1276" i="2" s="1"/>
  <c r="BQ1276" i="2" s="1"/>
  <c r="C1276" i="2"/>
  <c r="B1276" i="2"/>
  <c r="BP1275" i="2"/>
  <c r="AK1275" i="2"/>
  <c r="X1275" i="2"/>
  <c r="W1275" i="2"/>
  <c r="V1275" i="2"/>
  <c r="U1275" i="2"/>
  <c r="T1275" i="2"/>
  <c r="H1275" i="2"/>
  <c r="AL1275" i="2" s="1"/>
  <c r="AA1275" i="2" s="1"/>
  <c r="BQ1275" i="2" s="1"/>
  <c r="C1275" i="2"/>
  <c r="B1275" i="2"/>
  <c r="BP1274" i="2"/>
  <c r="AK1274" i="2"/>
  <c r="X1274" i="2"/>
  <c r="W1274" i="2"/>
  <c r="V1274" i="2"/>
  <c r="U1274" i="2"/>
  <c r="T1274" i="2"/>
  <c r="H1274" i="2"/>
  <c r="C1274" i="2"/>
  <c r="B1274" i="2"/>
  <c r="BP1273" i="2"/>
  <c r="AW1273" i="2"/>
  <c r="AS1273" i="2"/>
  <c r="AO1273" i="2"/>
  <c r="AK1273" i="2"/>
  <c r="X1273" i="2"/>
  <c r="W1273" i="2"/>
  <c r="V1273" i="2"/>
  <c r="U1273" i="2"/>
  <c r="T1273" i="2"/>
  <c r="H1273" i="2"/>
  <c r="AP1273" i="2" s="1"/>
  <c r="C1273" i="2"/>
  <c r="B1273" i="2"/>
  <c r="BQ1272" i="2"/>
  <c r="BP1272" i="2"/>
  <c r="AA1272" i="2"/>
  <c r="Y1272" i="2"/>
  <c r="C1272" i="2"/>
  <c r="B1272" i="2"/>
  <c r="BQ1271" i="2"/>
  <c r="BP1271" i="2"/>
  <c r="AA1271" i="2"/>
  <c r="Y1271" i="2"/>
  <c r="C1271" i="2"/>
  <c r="B1271" i="2"/>
  <c r="BQ1270" i="2"/>
  <c r="BP1270" i="2"/>
  <c r="AA1270" i="2"/>
  <c r="Y1270" i="2"/>
  <c r="X1270" i="2"/>
  <c r="W1270" i="2"/>
  <c r="V1270" i="2"/>
  <c r="U1270" i="2"/>
  <c r="T1270" i="2"/>
  <c r="S1270" i="2"/>
  <c r="C1270" i="2"/>
  <c r="B1270" i="2"/>
  <c r="BQ1269" i="2"/>
  <c r="BP1269" i="2"/>
  <c r="AA1269" i="2"/>
  <c r="Y1269" i="2"/>
  <c r="X1269" i="2"/>
  <c r="W1269" i="2"/>
  <c r="V1269" i="2"/>
  <c r="U1269" i="2"/>
  <c r="T1269" i="2"/>
  <c r="S1269" i="2"/>
  <c r="C1269" i="2"/>
  <c r="B1269" i="2"/>
  <c r="BQ1268" i="2"/>
  <c r="BP1268" i="2"/>
  <c r="AA1268" i="2"/>
  <c r="Y1268" i="2"/>
  <c r="X1268" i="2"/>
  <c r="W1268" i="2"/>
  <c r="V1268" i="2"/>
  <c r="U1268" i="2"/>
  <c r="T1268" i="2"/>
  <c r="S1268" i="2"/>
  <c r="C1268" i="2"/>
  <c r="B1268" i="2"/>
  <c r="BQ1267" i="2"/>
  <c r="BP1267" i="2"/>
  <c r="AA1267" i="2"/>
  <c r="Y1267" i="2"/>
  <c r="X1267" i="2"/>
  <c r="W1267" i="2"/>
  <c r="V1267" i="2"/>
  <c r="U1267" i="2"/>
  <c r="T1267" i="2"/>
  <c r="S1267" i="2"/>
  <c r="C1267" i="2"/>
  <c r="B1267" i="2"/>
  <c r="BQ1266" i="2"/>
  <c r="BP1266" i="2"/>
  <c r="AP1266" i="2"/>
  <c r="AO1266" i="2"/>
  <c r="AK1266" i="2"/>
  <c r="AA1266" i="2"/>
  <c r="Y1266" i="2"/>
  <c r="X1266" i="2"/>
  <c r="W1266" i="2"/>
  <c r="V1266" i="2"/>
  <c r="U1266" i="2"/>
  <c r="T1266" i="2"/>
  <c r="S1266" i="2"/>
  <c r="C1266" i="2"/>
  <c r="B1266" i="2"/>
  <c r="BQ1265" i="2"/>
  <c r="BP1265" i="2"/>
  <c r="AA1265" i="2"/>
  <c r="Y1265" i="2"/>
  <c r="C1265" i="2"/>
  <c r="B1265" i="2"/>
  <c r="BQ1264" i="2"/>
  <c r="BP1264" i="2"/>
  <c r="AA1264" i="2"/>
  <c r="Y1264" i="2"/>
  <c r="X1264" i="2"/>
  <c r="W1264" i="2"/>
  <c r="V1264" i="2"/>
  <c r="U1264" i="2"/>
  <c r="T1264" i="2"/>
  <c r="S1264" i="2"/>
  <c r="C1264" i="2"/>
  <c r="B1264" i="2"/>
  <c r="BQ1263" i="2"/>
  <c r="BP1263" i="2"/>
  <c r="AA1263" i="2"/>
  <c r="Y1263" i="2"/>
  <c r="X1263" i="2"/>
  <c r="W1263" i="2"/>
  <c r="V1263" i="2"/>
  <c r="U1263" i="2"/>
  <c r="T1263" i="2"/>
  <c r="S1263" i="2"/>
  <c r="C1263" i="2"/>
  <c r="B1263" i="2"/>
  <c r="BQ1262" i="2"/>
  <c r="BP1262" i="2"/>
  <c r="AA1262" i="2"/>
  <c r="Y1262" i="2"/>
  <c r="X1262" i="2"/>
  <c r="W1262" i="2"/>
  <c r="V1262" i="2"/>
  <c r="U1262" i="2"/>
  <c r="T1262" i="2"/>
  <c r="S1262" i="2"/>
  <c r="C1262" i="2"/>
  <c r="B1262" i="2"/>
  <c r="BQ1261" i="2"/>
  <c r="BP1261" i="2"/>
  <c r="AA1261" i="2"/>
  <c r="Y1261" i="2"/>
  <c r="X1261" i="2"/>
  <c r="W1261" i="2"/>
  <c r="V1261" i="2"/>
  <c r="U1261" i="2"/>
  <c r="T1261" i="2"/>
  <c r="S1261" i="2"/>
  <c r="C1261" i="2"/>
  <c r="B1261" i="2"/>
  <c r="BQ1260" i="2"/>
  <c r="BP1260" i="2"/>
  <c r="AA1260" i="2"/>
  <c r="Y1260" i="2"/>
  <c r="X1260" i="2"/>
  <c r="W1260" i="2"/>
  <c r="V1260" i="2"/>
  <c r="U1260" i="2"/>
  <c r="T1260" i="2"/>
  <c r="S1260" i="2"/>
  <c r="C1260" i="2"/>
  <c r="B1260" i="2"/>
  <c r="BQ1259" i="2"/>
  <c r="BP1259" i="2"/>
  <c r="AA1259" i="2"/>
  <c r="Y1259" i="2"/>
  <c r="C1259" i="2"/>
  <c r="B1259" i="2"/>
  <c r="BQ1258" i="2"/>
  <c r="BP1258" i="2"/>
  <c r="AA1258" i="2"/>
  <c r="Y1258" i="2"/>
  <c r="X1258" i="2"/>
  <c r="W1258" i="2"/>
  <c r="V1258" i="2"/>
  <c r="U1258" i="2"/>
  <c r="T1258" i="2"/>
  <c r="S1258" i="2"/>
  <c r="C1258" i="2"/>
  <c r="B1258" i="2"/>
  <c r="BQ1257" i="2"/>
  <c r="BP1257" i="2"/>
  <c r="AA1257" i="2"/>
  <c r="Y1257" i="2"/>
  <c r="X1257" i="2"/>
  <c r="W1257" i="2"/>
  <c r="V1257" i="2"/>
  <c r="U1257" i="2"/>
  <c r="T1257" i="2"/>
  <c r="S1257" i="2"/>
  <c r="C1257" i="2"/>
  <c r="B1257" i="2"/>
  <c r="BQ1256" i="2"/>
  <c r="BP1256" i="2"/>
  <c r="AA1256" i="2"/>
  <c r="Y1256" i="2"/>
  <c r="X1256" i="2"/>
  <c r="W1256" i="2"/>
  <c r="V1256" i="2"/>
  <c r="U1256" i="2"/>
  <c r="T1256" i="2"/>
  <c r="S1256" i="2"/>
  <c r="C1256" i="2"/>
  <c r="B1256" i="2"/>
  <c r="BQ1255" i="2"/>
  <c r="BP1255" i="2"/>
  <c r="AA1255" i="2"/>
  <c r="Y1255" i="2"/>
  <c r="X1255" i="2"/>
  <c r="W1255" i="2"/>
  <c r="V1255" i="2"/>
  <c r="U1255" i="2"/>
  <c r="T1255" i="2"/>
  <c r="S1255" i="2"/>
  <c r="C1255" i="2"/>
  <c r="B1255" i="2"/>
  <c r="BQ1254" i="2"/>
  <c r="BP1254" i="2"/>
  <c r="AA1254" i="2"/>
  <c r="Y1254" i="2"/>
  <c r="X1254" i="2"/>
  <c r="W1254" i="2"/>
  <c r="V1254" i="2"/>
  <c r="U1254" i="2"/>
  <c r="T1254" i="2"/>
  <c r="S1254" i="2"/>
  <c r="C1254" i="2"/>
  <c r="B1254" i="2"/>
  <c r="BQ1253" i="2"/>
  <c r="BP1253" i="2"/>
  <c r="AA1253" i="2"/>
  <c r="Y1253" i="2"/>
  <c r="C1253" i="2"/>
  <c r="B1253" i="2"/>
  <c r="BQ1252" i="2"/>
  <c r="BP1252" i="2"/>
  <c r="AL1252" i="2"/>
  <c r="AK1252" i="2"/>
  <c r="AA1252" i="2"/>
  <c r="Y1252" i="2"/>
  <c r="X1252" i="2"/>
  <c r="W1252" i="2"/>
  <c r="V1252" i="2"/>
  <c r="U1252" i="2"/>
  <c r="T1252" i="2"/>
  <c r="S1252" i="2"/>
  <c r="C1252" i="2"/>
  <c r="B1252" i="2"/>
  <c r="BQ1251" i="2"/>
  <c r="BP1251" i="2"/>
  <c r="AL1251" i="2"/>
  <c r="AK1251" i="2"/>
  <c r="AA1251" i="2"/>
  <c r="Y1251" i="2"/>
  <c r="X1251" i="2"/>
  <c r="W1251" i="2"/>
  <c r="V1251" i="2"/>
  <c r="U1251" i="2"/>
  <c r="T1251" i="2"/>
  <c r="S1251" i="2"/>
  <c r="C1251" i="2"/>
  <c r="B1251" i="2"/>
  <c r="BQ1250" i="2"/>
  <c r="BP1250" i="2"/>
  <c r="AL1250" i="2"/>
  <c r="AK1250" i="2"/>
  <c r="AA1250" i="2"/>
  <c r="Y1250" i="2"/>
  <c r="X1250" i="2"/>
  <c r="W1250" i="2"/>
  <c r="V1250" i="2"/>
  <c r="U1250" i="2"/>
  <c r="T1250" i="2"/>
  <c r="S1250" i="2"/>
  <c r="C1250" i="2"/>
  <c r="B1250" i="2"/>
  <c r="BQ1249" i="2"/>
  <c r="BP1249" i="2"/>
  <c r="AL1249" i="2"/>
  <c r="AK1249" i="2"/>
  <c r="AA1249" i="2"/>
  <c r="Y1249" i="2"/>
  <c r="X1249" i="2"/>
  <c r="W1249" i="2"/>
  <c r="V1249" i="2"/>
  <c r="U1249" i="2"/>
  <c r="T1249" i="2"/>
  <c r="S1249" i="2"/>
  <c r="C1249" i="2"/>
  <c r="B1249" i="2"/>
  <c r="BQ1248" i="2"/>
  <c r="BP1248" i="2"/>
  <c r="AO1248" i="2"/>
  <c r="AL1248" i="2"/>
  <c r="AK1248" i="2"/>
  <c r="AA1248" i="2"/>
  <c r="Y1248" i="2"/>
  <c r="X1248" i="2"/>
  <c r="W1248" i="2"/>
  <c r="V1248" i="2"/>
  <c r="U1248" i="2"/>
  <c r="T1248" i="2"/>
  <c r="S1248" i="2"/>
  <c r="C1248" i="2"/>
  <c r="B1248" i="2"/>
  <c r="BQ1247" i="2"/>
  <c r="BP1247" i="2"/>
  <c r="AA1247" i="2"/>
  <c r="Y1247" i="2"/>
  <c r="C1247" i="2"/>
  <c r="B1247" i="2"/>
  <c r="BQ1246" i="2"/>
  <c r="BP1246" i="2"/>
  <c r="AK1246" i="2"/>
  <c r="AA1246" i="2"/>
  <c r="Y1246" i="2"/>
  <c r="X1246" i="2"/>
  <c r="W1246" i="2"/>
  <c r="V1246" i="2"/>
  <c r="U1246" i="2"/>
  <c r="T1246" i="2"/>
  <c r="S1246" i="2"/>
  <c r="C1246" i="2"/>
  <c r="B1246" i="2"/>
  <c r="BQ1245" i="2"/>
  <c r="BP1245" i="2"/>
  <c r="AK1245" i="2"/>
  <c r="AA1245" i="2"/>
  <c r="Y1245" i="2"/>
  <c r="X1245" i="2"/>
  <c r="W1245" i="2"/>
  <c r="V1245" i="2"/>
  <c r="U1245" i="2"/>
  <c r="T1245" i="2"/>
  <c r="S1245" i="2"/>
  <c r="C1245" i="2"/>
  <c r="B1245" i="2"/>
  <c r="BQ1244" i="2"/>
  <c r="BP1244" i="2"/>
  <c r="AP1244" i="2"/>
  <c r="AL1244" i="2"/>
  <c r="AK1244" i="2"/>
  <c r="AA1244" i="2"/>
  <c r="Y1244" i="2"/>
  <c r="X1244" i="2"/>
  <c r="W1244" i="2"/>
  <c r="V1244" i="2"/>
  <c r="U1244" i="2"/>
  <c r="T1244" i="2"/>
  <c r="S1244" i="2"/>
  <c r="C1244" i="2"/>
  <c r="B1244" i="2"/>
  <c r="BQ1243" i="2"/>
  <c r="BP1243" i="2"/>
  <c r="AP1243" i="2"/>
  <c r="AL1243" i="2"/>
  <c r="AK1243" i="2"/>
  <c r="AA1243" i="2"/>
  <c r="Y1243" i="2"/>
  <c r="X1243" i="2"/>
  <c r="W1243" i="2"/>
  <c r="V1243" i="2"/>
  <c r="U1243" i="2"/>
  <c r="T1243" i="2"/>
  <c r="S1243" i="2"/>
  <c r="C1243" i="2"/>
  <c r="B1243" i="2"/>
  <c r="BQ1242" i="2"/>
  <c r="BP1242" i="2"/>
  <c r="AK1242" i="2"/>
  <c r="AA1242" i="2"/>
  <c r="Y1242" i="2"/>
  <c r="X1242" i="2"/>
  <c r="W1242" i="2"/>
  <c r="V1242" i="2"/>
  <c r="U1242" i="2"/>
  <c r="T1242" i="2"/>
  <c r="S1242" i="2"/>
  <c r="C1242" i="2"/>
  <c r="B1242" i="2"/>
  <c r="BQ1241" i="2"/>
  <c r="BP1241" i="2"/>
  <c r="AA1241" i="2"/>
  <c r="Y1241" i="2"/>
  <c r="C1241" i="2"/>
  <c r="B1241" i="2"/>
  <c r="BQ1240" i="2"/>
  <c r="BP1240" i="2"/>
  <c r="AL1240" i="2"/>
  <c r="AK1240" i="2"/>
  <c r="AA1240" i="2"/>
  <c r="Y1240" i="2"/>
  <c r="X1240" i="2"/>
  <c r="W1240" i="2"/>
  <c r="V1240" i="2"/>
  <c r="U1240" i="2"/>
  <c r="T1240" i="2"/>
  <c r="S1240" i="2"/>
  <c r="C1240" i="2"/>
  <c r="B1240" i="2"/>
  <c r="BP1239" i="2"/>
  <c r="AK1239" i="2"/>
  <c r="X1239" i="2"/>
  <c r="W1239" i="2"/>
  <c r="V1239" i="2"/>
  <c r="U1239" i="2"/>
  <c r="T1239" i="2"/>
  <c r="H1239" i="2"/>
  <c r="AL1239" i="2" s="1"/>
  <c r="AA1239" i="2" s="1"/>
  <c r="BQ1239" i="2" s="1"/>
  <c r="C1239" i="2"/>
  <c r="B1239" i="2"/>
  <c r="BP1238" i="2"/>
  <c r="AK1238" i="2"/>
  <c r="X1238" i="2"/>
  <c r="W1238" i="2"/>
  <c r="V1238" i="2"/>
  <c r="U1238" i="2"/>
  <c r="T1238" i="2"/>
  <c r="H1238" i="2"/>
  <c r="C1238" i="2"/>
  <c r="B1238" i="2"/>
  <c r="BP1237" i="2"/>
  <c r="AK1237" i="2"/>
  <c r="X1237" i="2"/>
  <c r="W1237" i="2"/>
  <c r="V1237" i="2"/>
  <c r="U1237" i="2"/>
  <c r="T1237" i="2"/>
  <c r="H1237" i="2"/>
  <c r="AL1237" i="2" s="1"/>
  <c r="AA1237" i="2" s="1"/>
  <c r="BQ1237" i="2" s="1"/>
  <c r="C1237" i="2"/>
  <c r="B1237" i="2"/>
  <c r="BP1236" i="2"/>
  <c r="AS1236" i="2"/>
  <c r="AO1236" i="2"/>
  <c r="AK1236" i="2"/>
  <c r="X1236" i="2"/>
  <c r="W1236" i="2"/>
  <c r="V1236" i="2"/>
  <c r="U1236" i="2"/>
  <c r="T1236" i="2"/>
  <c r="H1236" i="2"/>
  <c r="AL1236" i="2" s="1"/>
  <c r="AA1236" i="2" s="1"/>
  <c r="BQ1236" i="2" s="1"/>
  <c r="C1236" i="2"/>
  <c r="B1236" i="2"/>
  <c r="BQ1235" i="2"/>
  <c r="BP1235" i="2"/>
  <c r="AA1235" i="2"/>
  <c r="Y1235" i="2"/>
  <c r="C1235" i="2"/>
  <c r="B1235" i="2"/>
  <c r="BQ1234" i="2"/>
  <c r="BP1234" i="2"/>
  <c r="AL1234" i="2"/>
  <c r="AK1234" i="2"/>
  <c r="AA1234" i="2"/>
  <c r="Y1234" i="2"/>
  <c r="X1234" i="2"/>
  <c r="W1234" i="2"/>
  <c r="V1234" i="2"/>
  <c r="U1234" i="2"/>
  <c r="T1234" i="2"/>
  <c r="S1234" i="2"/>
  <c r="C1234" i="2"/>
  <c r="B1234" i="2"/>
  <c r="BP1233" i="2"/>
  <c r="AK1233" i="2"/>
  <c r="X1233" i="2"/>
  <c r="W1233" i="2"/>
  <c r="V1233" i="2"/>
  <c r="U1233" i="2"/>
  <c r="T1233" i="2"/>
  <c r="H1233" i="2"/>
  <c r="S1233" i="2" s="1"/>
  <c r="Y1233" i="2" s="1"/>
  <c r="E1230" i="1" s="1"/>
  <c r="C1233" i="2"/>
  <c r="B1233" i="2"/>
  <c r="BP1232" i="2"/>
  <c r="AK1232" i="2"/>
  <c r="X1232" i="2"/>
  <c r="W1232" i="2"/>
  <c r="V1232" i="2"/>
  <c r="U1232" i="2"/>
  <c r="T1232" i="2"/>
  <c r="H1232" i="2"/>
  <c r="AL1232" i="2" s="1"/>
  <c r="AA1232" i="2" s="1"/>
  <c r="BQ1232" i="2" s="1"/>
  <c r="C1232" i="2"/>
  <c r="B1232" i="2"/>
  <c r="BP1231" i="2"/>
  <c r="AK1231" i="2"/>
  <c r="X1231" i="2"/>
  <c r="W1231" i="2"/>
  <c r="V1231" i="2"/>
  <c r="U1231" i="2"/>
  <c r="T1231" i="2"/>
  <c r="H1231" i="2"/>
  <c r="AL1231" i="2" s="1"/>
  <c r="AA1231" i="2" s="1"/>
  <c r="BQ1231" i="2" s="1"/>
  <c r="C1231" i="2"/>
  <c r="B1231" i="2"/>
  <c r="BP1230" i="2"/>
  <c r="AO1230" i="2"/>
  <c r="AK1230" i="2"/>
  <c r="X1230" i="2"/>
  <c r="W1230" i="2"/>
  <c r="V1230" i="2"/>
  <c r="U1230" i="2"/>
  <c r="T1230" i="2"/>
  <c r="H1230" i="2"/>
  <c r="S1230" i="2" s="1"/>
  <c r="Y1230" i="2" s="1"/>
  <c r="E1227" i="1" s="1"/>
  <c r="C1230" i="2"/>
  <c r="B1230" i="2"/>
  <c r="BQ1229" i="2"/>
  <c r="BP1229" i="2"/>
  <c r="AA1229" i="2"/>
  <c r="Y1229" i="2"/>
  <c r="C1229" i="2"/>
  <c r="B1229" i="2"/>
  <c r="BQ1228" i="2"/>
  <c r="BP1228" i="2"/>
  <c r="AA1228" i="2"/>
  <c r="Y1228" i="2"/>
  <c r="C1228" i="2"/>
  <c r="B1228" i="2"/>
  <c r="BQ1227" i="2"/>
  <c r="BP1227" i="2"/>
  <c r="AA1227" i="2"/>
  <c r="Y1227" i="2"/>
  <c r="X1227" i="2"/>
  <c r="W1227" i="2"/>
  <c r="V1227" i="2"/>
  <c r="U1227" i="2"/>
  <c r="T1227" i="2"/>
  <c r="S1227" i="2"/>
  <c r="C1227" i="2"/>
  <c r="B1227" i="2"/>
  <c r="BQ1226" i="2"/>
  <c r="BP1226" i="2"/>
  <c r="AA1226" i="2"/>
  <c r="Y1226" i="2"/>
  <c r="X1226" i="2"/>
  <c r="W1226" i="2"/>
  <c r="V1226" i="2"/>
  <c r="U1226" i="2"/>
  <c r="T1226" i="2"/>
  <c r="S1226" i="2"/>
  <c r="C1226" i="2"/>
  <c r="B1226" i="2"/>
  <c r="BQ1225" i="2"/>
  <c r="BP1225" i="2"/>
  <c r="AA1225" i="2"/>
  <c r="Y1225" i="2"/>
  <c r="X1225" i="2"/>
  <c r="W1225" i="2"/>
  <c r="V1225" i="2"/>
  <c r="U1225" i="2"/>
  <c r="T1225" i="2"/>
  <c r="S1225" i="2"/>
  <c r="C1225" i="2"/>
  <c r="B1225" i="2"/>
  <c r="BQ1224" i="2"/>
  <c r="BP1224" i="2"/>
  <c r="AA1224" i="2"/>
  <c r="Y1224" i="2"/>
  <c r="X1224" i="2"/>
  <c r="W1224" i="2"/>
  <c r="V1224" i="2"/>
  <c r="U1224" i="2"/>
  <c r="T1224" i="2"/>
  <c r="S1224" i="2"/>
  <c r="C1224" i="2"/>
  <c r="B1224" i="2"/>
  <c r="BQ1223" i="2"/>
  <c r="BP1223" i="2"/>
  <c r="AK1223" i="2"/>
  <c r="AA1223" i="2"/>
  <c r="Y1223" i="2"/>
  <c r="X1223" i="2"/>
  <c r="W1223" i="2"/>
  <c r="V1223" i="2"/>
  <c r="U1223" i="2"/>
  <c r="T1223" i="2"/>
  <c r="S1223" i="2"/>
  <c r="C1223" i="2"/>
  <c r="B1223" i="2"/>
  <c r="BQ1222" i="2"/>
  <c r="BP1222" i="2"/>
  <c r="AA1222" i="2"/>
  <c r="Y1222" i="2"/>
  <c r="C1222" i="2"/>
  <c r="B1222" i="2"/>
  <c r="BQ1221" i="2"/>
  <c r="BP1221" i="2"/>
  <c r="AA1221" i="2"/>
  <c r="Y1221" i="2"/>
  <c r="X1221" i="2"/>
  <c r="W1221" i="2"/>
  <c r="V1221" i="2"/>
  <c r="U1221" i="2"/>
  <c r="T1221" i="2"/>
  <c r="S1221" i="2"/>
  <c r="C1221" i="2"/>
  <c r="B1221" i="2"/>
  <c r="BQ1220" i="2"/>
  <c r="BP1220" i="2"/>
  <c r="AA1220" i="2"/>
  <c r="Y1220" i="2"/>
  <c r="X1220" i="2"/>
  <c r="W1220" i="2"/>
  <c r="V1220" i="2"/>
  <c r="U1220" i="2"/>
  <c r="T1220" i="2"/>
  <c r="S1220" i="2"/>
  <c r="C1220" i="2"/>
  <c r="B1220" i="2"/>
  <c r="BQ1219" i="2"/>
  <c r="BP1219" i="2"/>
  <c r="AA1219" i="2"/>
  <c r="Y1219" i="2"/>
  <c r="X1219" i="2"/>
  <c r="W1219" i="2"/>
  <c r="V1219" i="2"/>
  <c r="U1219" i="2"/>
  <c r="T1219" i="2"/>
  <c r="S1219" i="2"/>
  <c r="C1219" i="2"/>
  <c r="B1219" i="2"/>
  <c r="BQ1218" i="2"/>
  <c r="BP1218" i="2"/>
  <c r="AA1218" i="2"/>
  <c r="Y1218" i="2"/>
  <c r="X1218" i="2"/>
  <c r="W1218" i="2"/>
  <c r="V1218" i="2"/>
  <c r="U1218" i="2"/>
  <c r="T1218" i="2"/>
  <c r="S1218" i="2"/>
  <c r="C1218" i="2"/>
  <c r="B1218" i="2"/>
  <c r="BQ1217" i="2"/>
  <c r="BP1217" i="2"/>
  <c r="AA1217" i="2"/>
  <c r="Y1217" i="2"/>
  <c r="X1217" i="2"/>
  <c r="W1217" i="2"/>
  <c r="V1217" i="2"/>
  <c r="U1217" i="2"/>
  <c r="T1217" i="2"/>
  <c r="S1217" i="2"/>
  <c r="C1217" i="2"/>
  <c r="B1217" i="2"/>
  <c r="BQ1216" i="2"/>
  <c r="BP1216" i="2"/>
  <c r="AA1216" i="2"/>
  <c r="Y1216" i="2"/>
  <c r="C1216" i="2"/>
  <c r="B1216" i="2"/>
  <c r="BQ1215" i="2"/>
  <c r="BP1215" i="2"/>
  <c r="AA1215" i="2"/>
  <c r="Y1215" i="2"/>
  <c r="X1215" i="2"/>
  <c r="W1215" i="2"/>
  <c r="V1215" i="2"/>
  <c r="U1215" i="2"/>
  <c r="T1215" i="2"/>
  <c r="S1215" i="2"/>
  <c r="C1215" i="2"/>
  <c r="B1215" i="2"/>
  <c r="BQ1214" i="2"/>
  <c r="BP1214" i="2"/>
  <c r="AA1214" i="2"/>
  <c r="Y1214" i="2"/>
  <c r="X1214" i="2"/>
  <c r="W1214" i="2"/>
  <c r="V1214" i="2"/>
  <c r="U1214" i="2"/>
  <c r="T1214" i="2"/>
  <c r="S1214" i="2"/>
  <c r="C1214" i="2"/>
  <c r="B1214" i="2"/>
  <c r="BQ1213" i="2"/>
  <c r="BP1213" i="2"/>
  <c r="AA1213" i="2"/>
  <c r="Y1213" i="2"/>
  <c r="X1213" i="2"/>
  <c r="W1213" i="2"/>
  <c r="V1213" i="2"/>
  <c r="U1213" i="2"/>
  <c r="T1213" i="2"/>
  <c r="S1213" i="2"/>
  <c r="C1213" i="2"/>
  <c r="B1213" i="2"/>
  <c r="BQ1212" i="2"/>
  <c r="BP1212" i="2"/>
  <c r="AA1212" i="2"/>
  <c r="Y1212" i="2"/>
  <c r="X1212" i="2"/>
  <c r="W1212" i="2"/>
  <c r="V1212" i="2"/>
  <c r="U1212" i="2"/>
  <c r="T1212" i="2"/>
  <c r="S1212" i="2"/>
  <c r="C1212" i="2"/>
  <c r="B1212" i="2"/>
  <c r="BQ1211" i="2"/>
  <c r="BP1211" i="2"/>
  <c r="AA1211" i="2"/>
  <c r="Y1211" i="2"/>
  <c r="X1211" i="2"/>
  <c r="W1211" i="2"/>
  <c r="V1211" i="2"/>
  <c r="U1211" i="2"/>
  <c r="T1211" i="2"/>
  <c r="S1211" i="2"/>
  <c r="C1211" i="2"/>
  <c r="B1211" i="2"/>
  <c r="BQ1210" i="2"/>
  <c r="BP1210" i="2"/>
  <c r="AA1210" i="2"/>
  <c r="Y1210" i="2"/>
  <c r="C1210" i="2"/>
  <c r="B1210" i="2"/>
  <c r="BQ1209" i="2"/>
  <c r="BP1209" i="2"/>
  <c r="AL1209" i="2"/>
  <c r="AK1209" i="2"/>
  <c r="AA1209" i="2"/>
  <c r="Y1209" i="2"/>
  <c r="X1209" i="2"/>
  <c r="W1209" i="2"/>
  <c r="V1209" i="2"/>
  <c r="U1209" i="2"/>
  <c r="T1209" i="2"/>
  <c r="S1209" i="2"/>
  <c r="C1209" i="2"/>
  <c r="B1209" i="2"/>
  <c r="BQ1208" i="2"/>
  <c r="BP1208" i="2"/>
  <c r="AL1208" i="2"/>
  <c r="AK1208" i="2"/>
  <c r="AA1208" i="2"/>
  <c r="Y1208" i="2"/>
  <c r="X1208" i="2"/>
  <c r="W1208" i="2"/>
  <c r="V1208" i="2"/>
  <c r="U1208" i="2"/>
  <c r="T1208" i="2"/>
  <c r="S1208" i="2"/>
  <c r="C1208" i="2"/>
  <c r="B1208" i="2"/>
  <c r="BQ1207" i="2"/>
  <c r="BP1207" i="2"/>
  <c r="AL1207" i="2"/>
  <c r="AK1207" i="2"/>
  <c r="AA1207" i="2"/>
  <c r="Y1207" i="2"/>
  <c r="X1207" i="2"/>
  <c r="W1207" i="2"/>
  <c r="V1207" i="2"/>
  <c r="U1207" i="2"/>
  <c r="T1207" i="2"/>
  <c r="S1207" i="2"/>
  <c r="C1207" i="2"/>
  <c r="B1207" i="2"/>
  <c r="BQ1206" i="2"/>
  <c r="BP1206" i="2"/>
  <c r="AL1206" i="2"/>
  <c r="AK1206" i="2"/>
  <c r="AA1206" i="2"/>
  <c r="Y1206" i="2"/>
  <c r="X1206" i="2"/>
  <c r="W1206" i="2"/>
  <c r="V1206" i="2"/>
  <c r="U1206" i="2"/>
  <c r="T1206" i="2"/>
  <c r="S1206" i="2"/>
  <c r="C1206" i="2"/>
  <c r="B1206" i="2"/>
  <c r="BQ1205" i="2"/>
  <c r="BP1205" i="2"/>
  <c r="AP1205" i="2"/>
  <c r="AO1205" i="2"/>
  <c r="AK1205" i="2"/>
  <c r="AA1205" i="2"/>
  <c r="Y1205" i="2"/>
  <c r="X1205" i="2"/>
  <c r="W1205" i="2"/>
  <c r="V1205" i="2"/>
  <c r="U1205" i="2"/>
  <c r="T1205" i="2"/>
  <c r="S1205" i="2"/>
  <c r="C1205" i="2"/>
  <c r="B1205" i="2"/>
  <c r="BQ1204" i="2"/>
  <c r="BP1204" i="2"/>
  <c r="AA1204" i="2"/>
  <c r="Y1204" i="2"/>
  <c r="C1204" i="2"/>
  <c r="B1204" i="2"/>
  <c r="BQ1203" i="2"/>
  <c r="BP1203" i="2"/>
  <c r="AK1203" i="2"/>
  <c r="AA1203" i="2"/>
  <c r="Y1203" i="2"/>
  <c r="X1203" i="2"/>
  <c r="W1203" i="2"/>
  <c r="V1203" i="2"/>
  <c r="U1203" i="2"/>
  <c r="T1203" i="2"/>
  <c r="S1203" i="2"/>
  <c r="C1203" i="2"/>
  <c r="B1203" i="2"/>
  <c r="BQ1202" i="2"/>
  <c r="BP1202" i="2"/>
  <c r="AK1202" i="2"/>
  <c r="AA1202" i="2"/>
  <c r="Y1202" i="2"/>
  <c r="X1202" i="2"/>
  <c r="W1202" i="2"/>
  <c r="V1202" i="2"/>
  <c r="U1202" i="2"/>
  <c r="T1202" i="2"/>
  <c r="S1202" i="2"/>
  <c r="C1202" i="2"/>
  <c r="B1202" i="2"/>
  <c r="BQ1201" i="2"/>
  <c r="BP1201" i="2"/>
  <c r="AP1201" i="2"/>
  <c r="AL1201" i="2"/>
  <c r="AK1201" i="2"/>
  <c r="AA1201" i="2"/>
  <c r="Y1201" i="2"/>
  <c r="X1201" i="2"/>
  <c r="W1201" i="2"/>
  <c r="V1201" i="2"/>
  <c r="U1201" i="2"/>
  <c r="T1201" i="2"/>
  <c r="S1201" i="2"/>
  <c r="C1201" i="2"/>
  <c r="B1201" i="2"/>
  <c r="BQ1200" i="2"/>
  <c r="BP1200" i="2"/>
  <c r="AP1200" i="2"/>
  <c r="AL1200" i="2"/>
  <c r="AK1200" i="2"/>
  <c r="AA1200" i="2"/>
  <c r="Y1200" i="2"/>
  <c r="X1200" i="2"/>
  <c r="W1200" i="2"/>
  <c r="V1200" i="2"/>
  <c r="U1200" i="2"/>
  <c r="T1200" i="2"/>
  <c r="S1200" i="2"/>
  <c r="C1200" i="2"/>
  <c r="B1200" i="2"/>
  <c r="BQ1199" i="2"/>
  <c r="BP1199" i="2"/>
  <c r="AK1199" i="2"/>
  <c r="AA1199" i="2"/>
  <c r="Y1199" i="2"/>
  <c r="X1199" i="2"/>
  <c r="W1199" i="2"/>
  <c r="V1199" i="2"/>
  <c r="U1199" i="2"/>
  <c r="T1199" i="2"/>
  <c r="S1199" i="2"/>
  <c r="C1199" i="2"/>
  <c r="B1199" i="2"/>
  <c r="BQ1198" i="2"/>
  <c r="BP1198" i="2"/>
  <c r="AA1198" i="2"/>
  <c r="Y1198" i="2"/>
  <c r="C1198" i="2"/>
  <c r="B1198" i="2"/>
  <c r="BQ1197" i="2"/>
  <c r="BP1197" i="2"/>
  <c r="AL1197" i="2"/>
  <c r="AK1197" i="2"/>
  <c r="AA1197" i="2"/>
  <c r="Y1197" i="2"/>
  <c r="X1197" i="2"/>
  <c r="W1197" i="2"/>
  <c r="V1197" i="2"/>
  <c r="U1197" i="2"/>
  <c r="T1197" i="2"/>
  <c r="S1197" i="2"/>
  <c r="C1197" i="2"/>
  <c r="B1197" i="2"/>
  <c r="BP1196" i="2"/>
  <c r="AK1196" i="2"/>
  <c r="X1196" i="2"/>
  <c r="W1196" i="2"/>
  <c r="V1196" i="2"/>
  <c r="U1196" i="2"/>
  <c r="T1196" i="2"/>
  <c r="H1196" i="2"/>
  <c r="S1196" i="2" s="1"/>
  <c r="Y1196" i="2" s="1"/>
  <c r="E1193" i="1" s="1"/>
  <c r="C1196" i="2"/>
  <c r="B1196" i="2"/>
  <c r="BP1195" i="2"/>
  <c r="AK1195" i="2"/>
  <c r="X1195" i="2"/>
  <c r="W1195" i="2"/>
  <c r="V1195" i="2"/>
  <c r="U1195" i="2"/>
  <c r="T1195" i="2"/>
  <c r="H1195" i="2"/>
  <c r="C1195" i="2"/>
  <c r="B1195" i="2"/>
  <c r="BP1194" i="2"/>
  <c r="AK1194" i="2"/>
  <c r="X1194" i="2"/>
  <c r="W1194" i="2"/>
  <c r="V1194" i="2"/>
  <c r="U1194" i="2"/>
  <c r="T1194" i="2"/>
  <c r="H1194" i="2"/>
  <c r="S1194" i="2" s="1"/>
  <c r="Y1194" i="2" s="1"/>
  <c r="E1191" i="1" s="1"/>
  <c r="C1194" i="2"/>
  <c r="B1194" i="2"/>
  <c r="BP1193" i="2"/>
  <c r="AS1193" i="2"/>
  <c r="AO1193" i="2"/>
  <c r="AK1193" i="2"/>
  <c r="X1193" i="2"/>
  <c r="W1193" i="2"/>
  <c r="V1193" i="2"/>
  <c r="U1193" i="2"/>
  <c r="T1193" i="2"/>
  <c r="H1193" i="2"/>
  <c r="C1193" i="2"/>
  <c r="B1193" i="2"/>
  <c r="BQ1192" i="2"/>
  <c r="BP1192" i="2"/>
  <c r="AA1192" i="2"/>
  <c r="Y1192" i="2"/>
  <c r="C1192" i="2"/>
  <c r="B1192" i="2"/>
  <c r="BQ1191" i="2"/>
  <c r="BP1191" i="2"/>
  <c r="AL1191" i="2"/>
  <c r="AK1191" i="2"/>
  <c r="AA1191" i="2"/>
  <c r="Y1191" i="2"/>
  <c r="X1191" i="2"/>
  <c r="W1191" i="2"/>
  <c r="V1191" i="2"/>
  <c r="U1191" i="2"/>
  <c r="T1191" i="2"/>
  <c r="S1191" i="2"/>
  <c r="C1191" i="2"/>
  <c r="B1191" i="2"/>
  <c r="BP1190" i="2"/>
  <c r="AK1190" i="2"/>
  <c r="X1190" i="2"/>
  <c r="W1190" i="2"/>
  <c r="V1190" i="2"/>
  <c r="U1190" i="2"/>
  <c r="T1190" i="2"/>
  <c r="H1190" i="2"/>
  <c r="AL1190" i="2" s="1"/>
  <c r="AA1190" i="2" s="1"/>
  <c r="BQ1190" i="2" s="1"/>
  <c r="C1190" i="2"/>
  <c r="B1190" i="2"/>
  <c r="BP1189" i="2"/>
  <c r="AK1189" i="2"/>
  <c r="X1189" i="2"/>
  <c r="W1189" i="2"/>
  <c r="V1189" i="2"/>
  <c r="U1189" i="2"/>
  <c r="T1189" i="2"/>
  <c r="H1189" i="2"/>
  <c r="S1189" i="2" s="1"/>
  <c r="Y1189" i="2" s="1"/>
  <c r="E1186" i="1" s="1"/>
  <c r="C1189" i="2"/>
  <c r="B1189" i="2"/>
  <c r="BP1188" i="2"/>
  <c r="AK1188" i="2"/>
  <c r="X1188" i="2"/>
  <c r="W1188" i="2"/>
  <c r="V1188" i="2"/>
  <c r="U1188" i="2"/>
  <c r="T1188" i="2"/>
  <c r="H1188" i="2"/>
  <c r="S1188" i="2" s="1"/>
  <c r="Y1188" i="2" s="1"/>
  <c r="E1185" i="1" s="1"/>
  <c r="C1188" i="2"/>
  <c r="B1188" i="2"/>
  <c r="BP1187" i="2"/>
  <c r="AO1187" i="2"/>
  <c r="AK1187" i="2"/>
  <c r="X1187" i="2"/>
  <c r="W1187" i="2"/>
  <c r="V1187" i="2"/>
  <c r="U1187" i="2"/>
  <c r="T1187" i="2"/>
  <c r="H1187" i="2"/>
  <c r="S1187" i="2" s="1"/>
  <c r="Y1187" i="2" s="1"/>
  <c r="E1184" i="1" s="1"/>
  <c r="C1187" i="2"/>
  <c r="B1187" i="2"/>
  <c r="BQ1186" i="2"/>
  <c r="BP1186" i="2"/>
  <c r="AA1186" i="2"/>
  <c r="Y1186" i="2"/>
  <c r="C1186" i="2"/>
  <c r="B1186" i="2"/>
  <c r="BQ1185" i="2"/>
  <c r="BP1185" i="2"/>
  <c r="AA1185" i="2"/>
  <c r="Y1185" i="2"/>
  <c r="C1185" i="2"/>
  <c r="B1185" i="2"/>
  <c r="BQ1184" i="2"/>
  <c r="BP1184" i="2"/>
  <c r="AA1184" i="2"/>
  <c r="Y1184" i="2"/>
  <c r="X1184" i="2"/>
  <c r="W1184" i="2"/>
  <c r="V1184" i="2"/>
  <c r="U1184" i="2"/>
  <c r="T1184" i="2"/>
  <c r="S1184" i="2"/>
  <c r="C1184" i="2"/>
  <c r="B1184" i="2"/>
  <c r="BQ1183" i="2"/>
  <c r="BP1183" i="2"/>
  <c r="AA1183" i="2"/>
  <c r="Y1183" i="2"/>
  <c r="X1183" i="2"/>
  <c r="W1183" i="2"/>
  <c r="V1183" i="2"/>
  <c r="U1183" i="2"/>
  <c r="T1183" i="2"/>
  <c r="S1183" i="2"/>
  <c r="C1183" i="2"/>
  <c r="B1183" i="2"/>
  <c r="BQ1182" i="2"/>
  <c r="BP1182" i="2"/>
  <c r="AA1182" i="2"/>
  <c r="Y1182" i="2"/>
  <c r="X1182" i="2"/>
  <c r="W1182" i="2"/>
  <c r="V1182" i="2"/>
  <c r="U1182" i="2"/>
  <c r="T1182" i="2"/>
  <c r="S1182" i="2"/>
  <c r="C1182" i="2"/>
  <c r="B1182" i="2"/>
  <c r="BQ1181" i="2"/>
  <c r="BP1181" i="2"/>
  <c r="AA1181" i="2"/>
  <c r="Y1181" i="2"/>
  <c r="X1181" i="2"/>
  <c r="W1181" i="2"/>
  <c r="V1181" i="2"/>
  <c r="U1181" i="2"/>
  <c r="T1181" i="2"/>
  <c r="S1181" i="2"/>
  <c r="C1181" i="2"/>
  <c r="B1181" i="2"/>
  <c r="BQ1180" i="2"/>
  <c r="BP1180" i="2"/>
  <c r="AW1180" i="2"/>
  <c r="AT1180" i="2"/>
  <c r="AS1180" i="2"/>
  <c r="AO1180" i="2"/>
  <c r="AK1180" i="2"/>
  <c r="AA1180" i="2"/>
  <c r="Y1180" i="2"/>
  <c r="X1180" i="2"/>
  <c r="W1180" i="2"/>
  <c r="V1180" i="2"/>
  <c r="U1180" i="2"/>
  <c r="T1180" i="2"/>
  <c r="S1180" i="2"/>
  <c r="C1180" i="2"/>
  <c r="B1180" i="2"/>
  <c r="BQ1179" i="2"/>
  <c r="BP1179" i="2"/>
  <c r="AA1179" i="2"/>
  <c r="Y1179" i="2"/>
  <c r="C1179" i="2"/>
  <c r="B1179" i="2"/>
  <c r="BQ1178" i="2"/>
  <c r="BP1178" i="2"/>
  <c r="AA1178" i="2"/>
  <c r="Y1178" i="2"/>
  <c r="X1178" i="2"/>
  <c r="W1178" i="2"/>
  <c r="V1178" i="2"/>
  <c r="U1178" i="2"/>
  <c r="T1178" i="2"/>
  <c r="S1178" i="2"/>
  <c r="C1178" i="2"/>
  <c r="B1178" i="2"/>
  <c r="BQ1177" i="2"/>
  <c r="BP1177" i="2"/>
  <c r="AA1177" i="2"/>
  <c r="Y1177" i="2"/>
  <c r="X1177" i="2"/>
  <c r="W1177" i="2"/>
  <c r="V1177" i="2"/>
  <c r="U1177" i="2"/>
  <c r="T1177" i="2"/>
  <c r="S1177" i="2"/>
  <c r="C1177" i="2"/>
  <c r="B1177" i="2"/>
  <c r="BQ1176" i="2"/>
  <c r="BP1176" i="2"/>
  <c r="AA1176" i="2"/>
  <c r="Y1176" i="2"/>
  <c r="X1176" i="2"/>
  <c r="W1176" i="2"/>
  <c r="V1176" i="2"/>
  <c r="U1176" i="2"/>
  <c r="T1176" i="2"/>
  <c r="S1176" i="2"/>
  <c r="C1176" i="2"/>
  <c r="B1176" i="2"/>
  <c r="BQ1175" i="2"/>
  <c r="BP1175" i="2"/>
  <c r="AA1175" i="2"/>
  <c r="Y1175" i="2"/>
  <c r="X1175" i="2"/>
  <c r="W1175" i="2"/>
  <c r="V1175" i="2"/>
  <c r="U1175" i="2"/>
  <c r="T1175" i="2"/>
  <c r="S1175" i="2"/>
  <c r="C1175" i="2"/>
  <c r="B1175" i="2"/>
  <c r="BQ1174" i="2"/>
  <c r="BP1174" i="2"/>
  <c r="AA1174" i="2"/>
  <c r="Y1174" i="2"/>
  <c r="X1174" i="2"/>
  <c r="W1174" i="2"/>
  <c r="V1174" i="2"/>
  <c r="U1174" i="2"/>
  <c r="T1174" i="2"/>
  <c r="S1174" i="2"/>
  <c r="C1174" i="2"/>
  <c r="B1174" i="2"/>
  <c r="BQ1173" i="2"/>
  <c r="BP1173" i="2"/>
  <c r="AA1173" i="2"/>
  <c r="Y1173" i="2"/>
  <c r="C1173" i="2"/>
  <c r="B1173" i="2"/>
  <c r="BQ1172" i="2"/>
  <c r="BP1172" i="2"/>
  <c r="AA1172" i="2"/>
  <c r="Y1172" i="2"/>
  <c r="X1172" i="2"/>
  <c r="W1172" i="2"/>
  <c r="V1172" i="2"/>
  <c r="U1172" i="2"/>
  <c r="T1172" i="2"/>
  <c r="S1172" i="2"/>
  <c r="C1172" i="2"/>
  <c r="B1172" i="2"/>
  <c r="BQ1171" i="2"/>
  <c r="BP1171" i="2"/>
  <c r="AA1171" i="2"/>
  <c r="Y1171" i="2"/>
  <c r="X1171" i="2"/>
  <c r="W1171" i="2"/>
  <c r="V1171" i="2"/>
  <c r="U1171" i="2"/>
  <c r="T1171" i="2"/>
  <c r="S1171" i="2"/>
  <c r="C1171" i="2"/>
  <c r="B1171" i="2"/>
  <c r="BQ1170" i="2"/>
  <c r="BP1170" i="2"/>
  <c r="AA1170" i="2"/>
  <c r="Y1170" i="2"/>
  <c r="X1170" i="2"/>
  <c r="W1170" i="2"/>
  <c r="V1170" i="2"/>
  <c r="U1170" i="2"/>
  <c r="T1170" i="2"/>
  <c r="S1170" i="2"/>
  <c r="C1170" i="2"/>
  <c r="B1170" i="2"/>
  <c r="BQ1169" i="2"/>
  <c r="BP1169" i="2"/>
  <c r="AA1169" i="2"/>
  <c r="Y1169" i="2"/>
  <c r="X1169" i="2"/>
  <c r="W1169" i="2"/>
  <c r="V1169" i="2"/>
  <c r="U1169" i="2"/>
  <c r="T1169" i="2"/>
  <c r="S1169" i="2"/>
  <c r="C1169" i="2"/>
  <c r="B1169" i="2"/>
  <c r="BQ1168" i="2"/>
  <c r="BP1168" i="2"/>
  <c r="AA1168" i="2"/>
  <c r="Y1168" i="2"/>
  <c r="X1168" i="2"/>
  <c r="W1168" i="2"/>
  <c r="V1168" i="2"/>
  <c r="U1168" i="2"/>
  <c r="T1168" i="2"/>
  <c r="S1168" i="2"/>
  <c r="C1168" i="2"/>
  <c r="B1168" i="2"/>
  <c r="BQ1167" i="2"/>
  <c r="BP1167" i="2"/>
  <c r="AA1167" i="2"/>
  <c r="Y1167" i="2"/>
  <c r="C1167" i="2"/>
  <c r="B1167" i="2"/>
  <c r="BQ1166" i="2"/>
  <c r="BP1166" i="2"/>
  <c r="AL1166" i="2"/>
  <c r="AK1166" i="2"/>
  <c r="AA1166" i="2"/>
  <c r="Y1166" i="2"/>
  <c r="X1166" i="2"/>
  <c r="W1166" i="2"/>
  <c r="V1166" i="2"/>
  <c r="U1166" i="2"/>
  <c r="T1166" i="2"/>
  <c r="S1166" i="2"/>
  <c r="C1166" i="2"/>
  <c r="B1166" i="2"/>
  <c r="BP1165" i="2"/>
  <c r="AK1165" i="2"/>
  <c r="X1165" i="2"/>
  <c r="W1165" i="2"/>
  <c r="V1165" i="2"/>
  <c r="U1165" i="2"/>
  <c r="T1165" i="2"/>
  <c r="H1165" i="2"/>
  <c r="S1165" i="2" s="1"/>
  <c r="Y1165" i="2" s="1"/>
  <c r="E1162" i="1" s="1"/>
  <c r="C1165" i="2"/>
  <c r="B1165" i="2"/>
  <c r="BQ1164" i="2"/>
  <c r="BP1164" i="2"/>
  <c r="AL1164" i="2"/>
  <c r="AK1164" i="2"/>
  <c r="AA1164" i="2"/>
  <c r="Y1164" i="2"/>
  <c r="X1164" i="2"/>
  <c r="W1164" i="2"/>
  <c r="V1164" i="2"/>
  <c r="U1164" i="2"/>
  <c r="T1164" i="2"/>
  <c r="S1164" i="2"/>
  <c r="C1164" i="2"/>
  <c r="B1164" i="2"/>
  <c r="BP1163" i="2"/>
  <c r="AK1163" i="2"/>
  <c r="X1163" i="2"/>
  <c r="W1163" i="2"/>
  <c r="V1163" i="2"/>
  <c r="U1163" i="2"/>
  <c r="T1163" i="2"/>
  <c r="H1163" i="2"/>
  <c r="S1163" i="2" s="1"/>
  <c r="Y1163" i="2" s="1"/>
  <c r="E1160" i="1" s="1"/>
  <c r="C1163" i="2"/>
  <c r="B1163" i="2"/>
  <c r="BP1162" i="2"/>
  <c r="AK1162" i="2"/>
  <c r="X1162" i="2"/>
  <c r="W1162" i="2"/>
  <c r="V1162" i="2"/>
  <c r="U1162" i="2"/>
  <c r="T1162" i="2"/>
  <c r="H1162" i="2"/>
  <c r="C1162" i="2"/>
  <c r="B1162" i="2"/>
  <c r="BQ1161" i="2"/>
  <c r="BP1161" i="2"/>
  <c r="AA1161" i="2"/>
  <c r="Y1161" i="2"/>
  <c r="C1161" i="2"/>
  <c r="B1161" i="2"/>
  <c r="BQ1160" i="2"/>
  <c r="BP1160" i="2"/>
  <c r="AK1160" i="2"/>
  <c r="AA1160" i="2"/>
  <c r="Y1160" i="2"/>
  <c r="X1160" i="2"/>
  <c r="W1160" i="2"/>
  <c r="V1160" i="2"/>
  <c r="U1160" i="2"/>
  <c r="T1160" i="2"/>
  <c r="S1160" i="2"/>
  <c r="C1160" i="2"/>
  <c r="B1160" i="2"/>
  <c r="BQ1159" i="2"/>
  <c r="BP1159" i="2"/>
  <c r="AK1159" i="2"/>
  <c r="AA1159" i="2"/>
  <c r="Y1159" i="2"/>
  <c r="X1159" i="2"/>
  <c r="W1159" i="2"/>
  <c r="V1159" i="2"/>
  <c r="U1159" i="2"/>
  <c r="T1159" i="2"/>
  <c r="S1159" i="2"/>
  <c r="C1159" i="2"/>
  <c r="B1159" i="2"/>
  <c r="BQ1158" i="2"/>
  <c r="BP1158" i="2"/>
  <c r="AP1158" i="2"/>
  <c r="AL1158" i="2"/>
  <c r="AK1158" i="2"/>
  <c r="AA1158" i="2"/>
  <c r="Y1158" i="2"/>
  <c r="X1158" i="2"/>
  <c r="W1158" i="2"/>
  <c r="V1158" i="2"/>
  <c r="U1158" i="2"/>
  <c r="T1158" i="2"/>
  <c r="S1158" i="2"/>
  <c r="C1158" i="2"/>
  <c r="B1158" i="2"/>
  <c r="BQ1157" i="2"/>
  <c r="BP1157" i="2"/>
  <c r="AP1157" i="2"/>
  <c r="AL1157" i="2"/>
  <c r="AK1157" i="2"/>
  <c r="AA1157" i="2"/>
  <c r="Y1157" i="2"/>
  <c r="X1157" i="2"/>
  <c r="W1157" i="2"/>
  <c r="V1157" i="2"/>
  <c r="U1157" i="2"/>
  <c r="T1157" i="2"/>
  <c r="S1157" i="2"/>
  <c r="C1157" i="2"/>
  <c r="B1157" i="2"/>
  <c r="BQ1156" i="2"/>
  <c r="BP1156" i="2"/>
  <c r="AK1156" i="2"/>
  <c r="AA1156" i="2"/>
  <c r="Y1156" i="2"/>
  <c r="X1156" i="2"/>
  <c r="W1156" i="2"/>
  <c r="V1156" i="2"/>
  <c r="U1156" i="2"/>
  <c r="T1156" i="2"/>
  <c r="S1156" i="2"/>
  <c r="C1156" i="2"/>
  <c r="B1156" i="2"/>
  <c r="BQ1155" i="2"/>
  <c r="BP1155" i="2"/>
  <c r="AA1155" i="2"/>
  <c r="Y1155" i="2"/>
  <c r="C1155" i="2"/>
  <c r="B1155" i="2"/>
  <c r="BQ1154" i="2"/>
  <c r="BP1154" i="2"/>
  <c r="AX1154" i="2"/>
  <c r="AW1154" i="2"/>
  <c r="AL1154" i="2"/>
  <c r="AK1154" i="2"/>
  <c r="AA1154" i="2"/>
  <c r="Y1154" i="2"/>
  <c r="X1154" i="2"/>
  <c r="W1154" i="2"/>
  <c r="V1154" i="2"/>
  <c r="U1154" i="2"/>
  <c r="T1154" i="2"/>
  <c r="S1154" i="2"/>
  <c r="C1154" i="2"/>
  <c r="B1154" i="2"/>
  <c r="BP1153" i="2"/>
  <c r="AW1153" i="2"/>
  <c r="AK1153" i="2"/>
  <c r="X1153" i="2"/>
  <c r="W1153" i="2"/>
  <c r="V1153" i="2"/>
  <c r="U1153" i="2"/>
  <c r="H1153" i="2"/>
  <c r="C1153" i="2"/>
  <c r="B1153" i="2"/>
  <c r="BP1152" i="2"/>
  <c r="AW1152" i="2"/>
  <c r="AK1152" i="2"/>
  <c r="X1152" i="2"/>
  <c r="W1152" i="2"/>
  <c r="V1152" i="2"/>
  <c r="U1152" i="2"/>
  <c r="H1152" i="2"/>
  <c r="AL1152" i="2" s="1"/>
  <c r="C1152" i="2"/>
  <c r="B1152" i="2"/>
  <c r="BP1151" i="2"/>
  <c r="AW1151" i="2"/>
  <c r="AK1151" i="2"/>
  <c r="X1151" i="2"/>
  <c r="W1151" i="2"/>
  <c r="V1151" i="2"/>
  <c r="U1151" i="2"/>
  <c r="H1151" i="2"/>
  <c r="C1151" i="2"/>
  <c r="B1151" i="2"/>
  <c r="BP1150" i="2"/>
  <c r="AW1150" i="2"/>
  <c r="AS1150" i="2"/>
  <c r="AO1150" i="2"/>
  <c r="AK1150" i="2"/>
  <c r="X1150" i="2"/>
  <c r="W1150" i="2"/>
  <c r="V1150" i="2"/>
  <c r="U1150" i="2"/>
  <c r="H1150" i="2"/>
  <c r="C1150" i="2"/>
  <c r="B1150" i="2"/>
  <c r="BQ1149" i="2"/>
  <c r="BP1149" i="2"/>
  <c r="AA1149" i="2"/>
  <c r="Y1149" i="2"/>
  <c r="C1149" i="2"/>
  <c r="B1149" i="2"/>
  <c r="BQ1148" i="2"/>
  <c r="BP1148" i="2"/>
  <c r="AL1148" i="2"/>
  <c r="AK1148" i="2"/>
  <c r="AA1148" i="2"/>
  <c r="Y1148" i="2"/>
  <c r="X1148" i="2"/>
  <c r="W1148" i="2"/>
  <c r="V1148" i="2"/>
  <c r="U1148" i="2"/>
  <c r="T1148" i="2"/>
  <c r="S1148" i="2"/>
  <c r="C1148" i="2"/>
  <c r="B1148" i="2"/>
  <c r="BP1147" i="2"/>
  <c r="AK1147" i="2"/>
  <c r="X1147" i="2"/>
  <c r="W1147" i="2"/>
  <c r="V1147" i="2"/>
  <c r="U1147" i="2"/>
  <c r="T1147" i="2"/>
  <c r="H1147" i="2"/>
  <c r="AL1147" i="2" s="1"/>
  <c r="AA1147" i="2" s="1"/>
  <c r="BQ1147" i="2" s="1"/>
  <c r="C1147" i="2"/>
  <c r="B1147" i="2"/>
  <c r="BP1146" i="2"/>
  <c r="AK1146" i="2"/>
  <c r="X1146" i="2"/>
  <c r="W1146" i="2"/>
  <c r="V1146" i="2"/>
  <c r="U1146" i="2"/>
  <c r="T1146" i="2"/>
  <c r="H1146" i="2"/>
  <c r="S1146" i="2" s="1"/>
  <c r="Y1146" i="2" s="1"/>
  <c r="E1143" i="1" s="1"/>
  <c r="C1146" i="2"/>
  <c r="B1146" i="2"/>
  <c r="BP1145" i="2"/>
  <c r="AK1145" i="2"/>
  <c r="X1145" i="2"/>
  <c r="W1145" i="2"/>
  <c r="V1145" i="2"/>
  <c r="U1145" i="2"/>
  <c r="T1145" i="2"/>
  <c r="H1145" i="2"/>
  <c r="S1145" i="2" s="1"/>
  <c r="Y1145" i="2" s="1"/>
  <c r="E1142" i="1" s="1"/>
  <c r="C1145" i="2"/>
  <c r="B1145" i="2"/>
  <c r="BP1144" i="2"/>
  <c r="AO1144" i="2"/>
  <c r="AK1144" i="2"/>
  <c r="X1144" i="2"/>
  <c r="W1144" i="2"/>
  <c r="V1144" i="2"/>
  <c r="U1144" i="2"/>
  <c r="T1144" i="2"/>
  <c r="H1144" i="2"/>
  <c r="AP1144" i="2" s="1"/>
  <c r="AA1144" i="2" s="1"/>
  <c r="BQ1144" i="2" s="1"/>
  <c r="C1144" i="2"/>
  <c r="B1144" i="2"/>
  <c r="BQ1143" i="2"/>
  <c r="BP1143" i="2"/>
  <c r="AA1143" i="2"/>
  <c r="Y1143" i="2"/>
  <c r="C1143" i="2"/>
  <c r="B1143" i="2"/>
  <c r="BQ1142" i="2"/>
  <c r="BP1142" i="2"/>
  <c r="AA1142" i="2"/>
  <c r="Y1142" i="2"/>
  <c r="C1142" i="2"/>
  <c r="B1142" i="2"/>
  <c r="BQ1141" i="2"/>
  <c r="BP1141" i="2"/>
  <c r="AA1141" i="2"/>
  <c r="Y1141" i="2"/>
  <c r="X1141" i="2"/>
  <c r="W1141" i="2"/>
  <c r="V1141" i="2"/>
  <c r="U1141" i="2"/>
  <c r="T1141" i="2"/>
  <c r="S1141" i="2"/>
  <c r="C1141" i="2"/>
  <c r="B1141" i="2"/>
  <c r="BQ1140" i="2"/>
  <c r="BP1140" i="2"/>
  <c r="AA1140" i="2"/>
  <c r="Y1140" i="2"/>
  <c r="X1140" i="2"/>
  <c r="W1140" i="2"/>
  <c r="V1140" i="2"/>
  <c r="U1140" i="2"/>
  <c r="T1140" i="2"/>
  <c r="S1140" i="2"/>
  <c r="C1140" i="2"/>
  <c r="B1140" i="2"/>
  <c r="BQ1139" i="2"/>
  <c r="BP1139" i="2"/>
  <c r="AA1139" i="2"/>
  <c r="Y1139" i="2"/>
  <c r="X1139" i="2"/>
  <c r="W1139" i="2"/>
  <c r="V1139" i="2"/>
  <c r="U1139" i="2"/>
  <c r="T1139" i="2"/>
  <c r="S1139" i="2"/>
  <c r="C1139" i="2"/>
  <c r="B1139" i="2"/>
  <c r="BQ1138" i="2"/>
  <c r="BP1138" i="2"/>
  <c r="AA1138" i="2"/>
  <c r="Y1138" i="2"/>
  <c r="X1138" i="2"/>
  <c r="W1138" i="2"/>
  <c r="V1138" i="2"/>
  <c r="U1138" i="2"/>
  <c r="T1138" i="2"/>
  <c r="S1138" i="2"/>
  <c r="C1138" i="2"/>
  <c r="B1138" i="2"/>
  <c r="BQ1137" i="2"/>
  <c r="BP1137" i="2"/>
  <c r="AA1137" i="2"/>
  <c r="Y1137" i="2"/>
  <c r="X1137" i="2"/>
  <c r="W1137" i="2"/>
  <c r="V1137" i="2"/>
  <c r="U1137" i="2"/>
  <c r="T1137" i="2"/>
  <c r="S1137" i="2"/>
  <c r="C1137" i="2"/>
  <c r="B1137" i="2"/>
  <c r="BQ1136" i="2"/>
  <c r="BP1136" i="2"/>
  <c r="AA1136" i="2"/>
  <c r="Y1136" i="2"/>
  <c r="C1136" i="2"/>
  <c r="B1136" i="2"/>
  <c r="BQ1135" i="2"/>
  <c r="BP1135" i="2"/>
  <c r="AA1135" i="2"/>
  <c r="Y1135" i="2"/>
  <c r="X1135" i="2"/>
  <c r="W1135" i="2"/>
  <c r="V1135" i="2"/>
  <c r="U1135" i="2"/>
  <c r="T1135" i="2"/>
  <c r="S1135" i="2"/>
  <c r="C1135" i="2"/>
  <c r="B1135" i="2"/>
  <c r="BQ1134" i="2"/>
  <c r="BP1134" i="2"/>
  <c r="AA1134" i="2"/>
  <c r="Y1134" i="2"/>
  <c r="X1134" i="2"/>
  <c r="W1134" i="2"/>
  <c r="V1134" i="2"/>
  <c r="U1134" i="2"/>
  <c r="T1134" i="2"/>
  <c r="S1134" i="2"/>
  <c r="C1134" i="2"/>
  <c r="B1134" i="2"/>
  <c r="BQ1133" i="2"/>
  <c r="BP1133" i="2"/>
  <c r="AA1133" i="2"/>
  <c r="Y1133" i="2"/>
  <c r="X1133" i="2"/>
  <c r="W1133" i="2"/>
  <c r="V1133" i="2"/>
  <c r="U1133" i="2"/>
  <c r="T1133" i="2"/>
  <c r="S1133" i="2"/>
  <c r="C1133" i="2"/>
  <c r="B1133" i="2"/>
  <c r="BQ1132" i="2"/>
  <c r="BP1132" i="2"/>
  <c r="AA1132" i="2"/>
  <c r="Y1132" i="2"/>
  <c r="X1132" i="2"/>
  <c r="W1132" i="2"/>
  <c r="V1132" i="2"/>
  <c r="U1132" i="2"/>
  <c r="T1132" i="2"/>
  <c r="S1132" i="2"/>
  <c r="C1132" i="2"/>
  <c r="B1132" i="2"/>
  <c r="BQ1131" i="2"/>
  <c r="BP1131" i="2"/>
  <c r="AA1131" i="2"/>
  <c r="Y1131" i="2"/>
  <c r="X1131" i="2"/>
  <c r="W1131" i="2"/>
  <c r="V1131" i="2"/>
  <c r="U1131" i="2"/>
  <c r="T1131" i="2"/>
  <c r="S1131" i="2"/>
  <c r="C1131" i="2"/>
  <c r="B1131" i="2"/>
  <c r="BQ1130" i="2"/>
  <c r="BP1130" i="2"/>
  <c r="AA1130" i="2"/>
  <c r="Y1130" i="2"/>
  <c r="C1130" i="2"/>
  <c r="B1130" i="2"/>
  <c r="BQ1129" i="2"/>
  <c r="BP1129" i="2"/>
  <c r="AA1129" i="2"/>
  <c r="Y1129" i="2"/>
  <c r="X1129" i="2"/>
  <c r="W1129" i="2"/>
  <c r="V1129" i="2"/>
  <c r="U1129" i="2"/>
  <c r="T1129" i="2"/>
  <c r="S1129" i="2"/>
  <c r="C1129" i="2"/>
  <c r="B1129" i="2"/>
  <c r="BQ1128" i="2"/>
  <c r="BP1128" i="2"/>
  <c r="AA1128" i="2"/>
  <c r="Y1128" i="2"/>
  <c r="X1128" i="2"/>
  <c r="W1128" i="2"/>
  <c r="V1128" i="2"/>
  <c r="U1128" i="2"/>
  <c r="T1128" i="2"/>
  <c r="S1128" i="2"/>
  <c r="C1128" i="2"/>
  <c r="B1128" i="2"/>
  <c r="BQ1127" i="2"/>
  <c r="BP1127" i="2"/>
  <c r="AA1127" i="2"/>
  <c r="Y1127" i="2"/>
  <c r="X1127" i="2"/>
  <c r="W1127" i="2"/>
  <c r="V1127" i="2"/>
  <c r="U1127" i="2"/>
  <c r="T1127" i="2"/>
  <c r="S1127" i="2"/>
  <c r="C1127" i="2"/>
  <c r="B1127" i="2"/>
  <c r="BQ1126" i="2"/>
  <c r="BP1126" i="2"/>
  <c r="AA1126" i="2"/>
  <c r="Y1126" i="2"/>
  <c r="X1126" i="2"/>
  <c r="W1126" i="2"/>
  <c r="V1126" i="2"/>
  <c r="U1126" i="2"/>
  <c r="T1126" i="2"/>
  <c r="S1126" i="2"/>
  <c r="C1126" i="2"/>
  <c r="B1126" i="2"/>
  <c r="BQ1125" i="2"/>
  <c r="BP1125" i="2"/>
  <c r="AA1125" i="2"/>
  <c r="Y1125" i="2"/>
  <c r="X1125" i="2"/>
  <c r="W1125" i="2"/>
  <c r="V1125" i="2"/>
  <c r="U1125" i="2"/>
  <c r="T1125" i="2"/>
  <c r="S1125" i="2"/>
  <c r="C1125" i="2"/>
  <c r="B1125" i="2"/>
  <c r="BQ1124" i="2"/>
  <c r="BP1124" i="2"/>
  <c r="AA1124" i="2"/>
  <c r="Y1124" i="2"/>
  <c r="C1124" i="2"/>
  <c r="B1124" i="2"/>
  <c r="BQ1123" i="2"/>
  <c r="BP1123" i="2"/>
  <c r="AA1123" i="2"/>
  <c r="Y1123" i="2"/>
  <c r="X1123" i="2"/>
  <c r="W1123" i="2"/>
  <c r="V1123" i="2"/>
  <c r="U1123" i="2"/>
  <c r="T1123" i="2"/>
  <c r="S1123" i="2"/>
  <c r="C1123" i="2"/>
  <c r="B1123" i="2"/>
  <c r="BQ1122" i="2"/>
  <c r="BP1122" i="2"/>
  <c r="AA1122" i="2"/>
  <c r="X1122" i="2"/>
  <c r="W1122" i="2"/>
  <c r="V1122" i="2"/>
  <c r="U1122" i="2"/>
  <c r="T1122" i="2"/>
  <c r="H1122" i="2"/>
  <c r="S1122" i="2" s="1"/>
  <c r="Y1122" i="2" s="1"/>
  <c r="E1119" i="1" s="1"/>
  <c r="C1122" i="2"/>
  <c r="B1122" i="2"/>
  <c r="BQ1121" i="2"/>
  <c r="BP1121" i="2"/>
  <c r="AA1121" i="2"/>
  <c r="X1121" i="2"/>
  <c r="W1121" i="2"/>
  <c r="V1121" i="2"/>
  <c r="U1121" i="2"/>
  <c r="T1121" i="2"/>
  <c r="H1121" i="2"/>
  <c r="S1121" i="2" s="1"/>
  <c r="Y1121" i="2" s="1"/>
  <c r="E1118" i="1" s="1"/>
  <c r="C1121" i="2"/>
  <c r="B1121" i="2"/>
  <c r="BQ1120" i="2"/>
  <c r="BP1120" i="2"/>
  <c r="AA1120" i="2"/>
  <c r="X1120" i="2"/>
  <c r="W1120" i="2"/>
  <c r="V1120" i="2"/>
  <c r="U1120" i="2"/>
  <c r="T1120" i="2"/>
  <c r="H1120" i="2"/>
  <c r="S1120" i="2" s="1"/>
  <c r="Y1120" i="2" s="1"/>
  <c r="E1117" i="1" s="1"/>
  <c r="C1120" i="2"/>
  <c r="B1120" i="2"/>
  <c r="BQ1119" i="2"/>
  <c r="BP1119" i="2"/>
  <c r="AA1119" i="2"/>
  <c r="X1119" i="2"/>
  <c r="W1119" i="2"/>
  <c r="V1119" i="2"/>
  <c r="U1119" i="2"/>
  <c r="T1119" i="2"/>
  <c r="H1119" i="2"/>
  <c r="S1119" i="2" s="1"/>
  <c r="Y1119" i="2" s="1"/>
  <c r="E1116" i="1" s="1"/>
  <c r="C1119" i="2"/>
  <c r="B1119" i="2"/>
  <c r="BQ1118" i="2"/>
  <c r="BP1118" i="2"/>
  <c r="AA1118" i="2"/>
  <c r="Y1118" i="2"/>
  <c r="C1118" i="2"/>
  <c r="B1118" i="2"/>
  <c r="BQ1117" i="2"/>
  <c r="BP1117" i="2"/>
  <c r="AA1117" i="2"/>
  <c r="Y1117" i="2"/>
  <c r="X1117" i="2"/>
  <c r="W1117" i="2"/>
  <c r="V1117" i="2"/>
  <c r="U1117" i="2"/>
  <c r="T1117" i="2"/>
  <c r="S1117" i="2"/>
  <c r="C1117" i="2"/>
  <c r="B1117" i="2"/>
  <c r="BQ1116" i="2"/>
  <c r="BP1116" i="2"/>
  <c r="AA1116" i="2"/>
  <c r="Y1116" i="2"/>
  <c r="X1116" i="2"/>
  <c r="W1116" i="2"/>
  <c r="V1116" i="2"/>
  <c r="U1116" i="2"/>
  <c r="T1116" i="2"/>
  <c r="S1116" i="2"/>
  <c r="C1116" i="2"/>
  <c r="B1116" i="2"/>
  <c r="BQ1115" i="2"/>
  <c r="BP1115" i="2"/>
  <c r="AA1115" i="2"/>
  <c r="Y1115" i="2"/>
  <c r="X1115" i="2"/>
  <c r="W1115" i="2"/>
  <c r="V1115" i="2"/>
  <c r="U1115" i="2"/>
  <c r="T1115" i="2"/>
  <c r="S1115" i="2"/>
  <c r="C1115" i="2"/>
  <c r="B1115" i="2"/>
  <c r="BQ1114" i="2"/>
  <c r="BP1114" i="2"/>
  <c r="AA1114" i="2"/>
  <c r="Y1114" i="2"/>
  <c r="X1114" i="2"/>
  <c r="W1114" i="2"/>
  <c r="V1114" i="2"/>
  <c r="U1114" i="2"/>
  <c r="T1114" i="2"/>
  <c r="S1114" i="2"/>
  <c r="C1114" i="2"/>
  <c r="B1114" i="2"/>
  <c r="BQ1113" i="2"/>
  <c r="BP1113" i="2"/>
  <c r="AK1113" i="2"/>
  <c r="AA1113" i="2"/>
  <c r="Y1113" i="2"/>
  <c r="X1113" i="2"/>
  <c r="W1113" i="2"/>
  <c r="V1113" i="2"/>
  <c r="U1113" i="2"/>
  <c r="T1113" i="2"/>
  <c r="S1113" i="2"/>
  <c r="C1113" i="2"/>
  <c r="B1113" i="2"/>
  <c r="BQ1112" i="2"/>
  <c r="BP1112" i="2"/>
  <c r="AA1112" i="2"/>
  <c r="Y1112" i="2"/>
  <c r="C1112" i="2"/>
  <c r="B1112" i="2"/>
  <c r="BQ1111" i="2"/>
  <c r="BP1111" i="2"/>
  <c r="AA1111" i="2"/>
  <c r="Y1111" i="2"/>
  <c r="X1111" i="2"/>
  <c r="W1111" i="2"/>
  <c r="V1111" i="2"/>
  <c r="U1111" i="2"/>
  <c r="T1111" i="2"/>
  <c r="S1111" i="2"/>
  <c r="C1111" i="2"/>
  <c r="B1111" i="2"/>
  <c r="BQ1110" i="2"/>
  <c r="BP1110" i="2"/>
  <c r="AA1110" i="2"/>
  <c r="Y1110" i="2"/>
  <c r="X1110" i="2"/>
  <c r="W1110" i="2"/>
  <c r="V1110" i="2"/>
  <c r="U1110" i="2"/>
  <c r="T1110" i="2"/>
  <c r="S1110" i="2"/>
  <c r="C1110" i="2"/>
  <c r="B1110" i="2"/>
  <c r="BQ1109" i="2"/>
  <c r="BP1109" i="2"/>
  <c r="AA1109" i="2"/>
  <c r="Y1109" i="2"/>
  <c r="X1109" i="2"/>
  <c r="W1109" i="2"/>
  <c r="V1109" i="2"/>
  <c r="U1109" i="2"/>
  <c r="T1109" i="2"/>
  <c r="S1109" i="2"/>
  <c r="C1109" i="2"/>
  <c r="B1109" i="2"/>
  <c r="BQ1108" i="2"/>
  <c r="BP1108" i="2"/>
  <c r="AA1108" i="2"/>
  <c r="Y1108" i="2"/>
  <c r="X1108" i="2"/>
  <c r="W1108" i="2"/>
  <c r="V1108" i="2"/>
  <c r="U1108" i="2"/>
  <c r="T1108" i="2"/>
  <c r="S1108" i="2"/>
  <c r="C1108" i="2"/>
  <c r="B1108" i="2"/>
  <c r="BQ1107" i="2"/>
  <c r="BP1107" i="2"/>
  <c r="AA1107" i="2"/>
  <c r="Y1107" i="2"/>
  <c r="X1107" i="2"/>
  <c r="W1107" i="2"/>
  <c r="V1107" i="2"/>
  <c r="U1107" i="2"/>
  <c r="T1107" i="2"/>
  <c r="S1107" i="2"/>
  <c r="C1107" i="2"/>
  <c r="B1107" i="2"/>
  <c r="BQ1106" i="2"/>
  <c r="BP1106" i="2"/>
  <c r="AA1106" i="2"/>
  <c r="Y1106" i="2"/>
  <c r="C1106" i="2"/>
  <c r="B1106" i="2"/>
  <c r="BQ1105" i="2"/>
  <c r="BP1105" i="2"/>
  <c r="AA1105" i="2"/>
  <c r="Y1105" i="2"/>
  <c r="X1105" i="2"/>
  <c r="W1105" i="2"/>
  <c r="V1105" i="2"/>
  <c r="U1105" i="2"/>
  <c r="T1105" i="2"/>
  <c r="S1105" i="2"/>
  <c r="C1105" i="2"/>
  <c r="B1105" i="2"/>
  <c r="BQ1104" i="2"/>
  <c r="BP1104" i="2"/>
  <c r="AA1104" i="2"/>
  <c r="Y1104" i="2"/>
  <c r="X1104" i="2"/>
  <c r="W1104" i="2"/>
  <c r="V1104" i="2"/>
  <c r="U1104" i="2"/>
  <c r="T1104" i="2"/>
  <c r="S1104" i="2"/>
  <c r="C1104" i="2"/>
  <c r="B1104" i="2"/>
  <c r="BQ1103" i="2"/>
  <c r="BP1103" i="2"/>
  <c r="AA1103" i="2"/>
  <c r="Y1103" i="2"/>
  <c r="X1103" i="2"/>
  <c r="W1103" i="2"/>
  <c r="V1103" i="2"/>
  <c r="U1103" i="2"/>
  <c r="T1103" i="2"/>
  <c r="S1103" i="2"/>
  <c r="C1103" i="2"/>
  <c r="B1103" i="2"/>
  <c r="BQ1102" i="2"/>
  <c r="BP1102" i="2"/>
  <c r="AA1102" i="2"/>
  <c r="Y1102" i="2"/>
  <c r="X1102" i="2"/>
  <c r="W1102" i="2"/>
  <c r="V1102" i="2"/>
  <c r="U1102" i="2"/>
  <c r="T1102" i="2"/>
  <c r="S1102" i="2"/>
  <c r="C1102" i="2"/>
  <c r="B1102" i="2"/>
  <c r="BQ1101" i="2"/>
  <c r="BP1101" i="2"/>
  <c r="AA1101" i="2"/>
  <c r="Y1101" i="2"/>
  <c r="X1101" i="2"/>
  <c r="W1101" i="2"/>
  <c r="V1101" i="2"/>
  <c r="U1101" i="2"/>
  <c r="T1101" i="2"/>
  <c r="S1101" i="2"/>
  <c r="C1101" i="2"/>
  <c r="B1101" i="2"/>
  <c r="BQ1100" i="2"/>
  <c r="BP1100" i="2"/>
  <c r="AA1100" i="2"/>
  <c r="Y1100" i="2"/>
  <c r="C1100" i="2"/>
  <c r="B1100" i="2"/>
  <c r="BQ1099" i="2"/>
  <c r="BP1099" i="2"/>
  <c r="AL1099" i="2"/>
  <c r="AK1099" i="2"/>
  <c r="AA1099" i="2"/>
  <c r="Y1099" i="2"/>
  <c r="X1099" i="2"/>
  <c r="W1099" i="2"/>
  <c r="V1099" i="2"/>
  <c r="U1099" i="2"/>
  <c r="T1099" i="2"/>
  <c r="S1099" i="2"/>
  <c r="C1099" i="2"/>
  <c r="B1099" i="2"/>
  <c r="BP1098" i="2"/>
  <c r="AK1098" i="2"/>
  <c r="X1098" i="2"/>
  <c r="W1098" i="2"/>
  <c r="V1098" i="2"/>
  <c r="U1098" i="2"/>
  <c r="T1098" i="2"/>
  <c r="H1098" i="2"/>
  <c r="S1098" i="2" s="1"/>
  <c r="Y1098" i="2" s="1"/>
  <c r="E1095" i="1" s="1"/>
  <c r="C1098" i="2"/>
  <c r="B1098" i="2"/>
  <c r="BP1097" i="2"/>
  <c r="AK1097" i="2"/>
  <c r="X1097" i="2"/>
  <c r="W1097" i="2"/>
  <c r="V1097" i="2"/>
  <c r="U1097" i="2"/>
  <c r="T1097" i="2"/>
  <c r="H1097" i="2"/>
  <c r="S1097" i="2" s="1"/>
  <c r="Y1097" i="2" s="1"/>
  <c r="E1094" i="1" s="1"/>
  <c r="C1097" i="2"/>
  <c r="B1097" i="2"/>
  <c r="BP1096" i="2"/>
  <c r="AK1096" i="2"/>
  <c r="X1096" i="2"/>
  <c r="W1096" i="2"/>
  <c r="V1096" i="2"/>
  <c r="U1096" i="2"/>
  <c r="T1096" i="2"/>
  <c r="H1096" i="2"/>
  <c r="S1096" i="2" s="1"/>
  <c r="Y1096" i="2" s="1"/>
  <c r="E1093" i="1" s="1"/>
  <c r="C1096" i="2"/>
  <c r="B1096" i="2"/>
  <c r="BP1095" i="2"/>
  <c r="AO1095" i="2"/>
  <c r="AK1095" i="2"/>
  <c r="X1095" i="2"/>
  <c r="W1095" i="2"/>
  <c r="V1095" i="2"/>
  <c r="U1095" i="2"/>
  <c r="T1095" i="2"/>
  <c r="H1095" i="2"/>
  <c r="S1095" i="2" s="1"/>
  <c r="Y1095" i="2" s="1"/>
  <c r="E1092" i="1" s="1"/>
  <c r="C1095" i="2"/>
  <c r="B1095" i="2"/>
  <c r="BQ1094" i="2"/>
  <c r="BP1094" i="2"/>
  <c r="AA1094" i="2"/>
  <c r="Y1094" i="2"/>
  <c r="C1094" i="2"/>
  <c r="B1094" i="2"/>
  <c r="BQ1093" i="2"/>
  <c r="BP1093" i="2"/>
  <c r="AK1093" i="2"/>
  <c r="AA1093" i="2"/>
  <c r="Y1093" i="2"/>
  <c r="X1093" i="2"/>
  <c r="W1093" i="2"/>
  <c r="V1093" i="2"/>
  <c r="U1093" i="2"/>
  <c r="T1093" i="2"/>
  <c r="S1093" i="2"/>
  <c r="C1093" i="2"/>
  <c r="B1093" i="2"/>
  <c r="BQ1092" i="2"/>
  <c r="BP1092" i="2"/>
  <c r="AK1092" i="2"/>
  <c r="AA1092" i="2"/>
  <c r="Y1092" i="2"/>
  <c r="X1092" i="2"/>
  <c r="W1092" i="2"/>
  <c r="V1092" i="2"/>
  <c r="U1092" i="2"/>
  <c r="T1092" i="2"/>
  <c r="S1092" i="2"/>
  <c r="C1092" i="2"/>
  <c r="B1092" i="2"/>
  <c r="BQ1091" i="2"/>
  <c r="BP1091" i="2"/>
  <c r="AP1091" i="2"/>
  <c r="AL1091" i="2"/>
  <c r="AK1091" i="2"/>
  <c r="AA1091" i="2"/>
  <c r="Y1091" i="2"/>
  <c r="X1091" i="2"/>
  <c r="W1091" i="2"/>
  <c r="V1091" i="2"/>
  <c r="U1091" i="2"/>
  <c r="T1091" i="2"/>
  <c r="S1091" i="2"/>
  <c r="C1091" i="2"/>
  <c r="B1091" i="2"/>
  <c r="BQ1090" i="2"/>
  <c r="BP1090" i="2"/>
  <c r="AP1090" i="2"/>
  <c r="AL1090" i="2"/>
  <c r="AK1090" i="2"/>
  <c r="AA1090" i="2"/>
  <c r="Y1090" i="2"/>
  <c r="X1090" i="2"/>
  <c r="W1090" i="2"/>
  <c r="V1090" i="2"/>
  <c r="U1090" i="2"/>
  <c r="T1090" i="2"/>
  <c r="S1090" i="2"/>
  <c r="C1090" i="2"/>
  <c r="B1090" i="2"/>
  <c r="BQ1089" i="2"/>
  <c r="BP1089" i="2"/>
  <c r="AK1089" i="2"/>
  <c r="AA1089" i="2"/>
  <c r="Y1089" i="2"/>
  <c r="X1089" i="2"/>
  <c r="W1089" i="2"/>
  <c r="V1089" i="2"/>
  <c r="U1089" i="2"/>
  <c r="T1089" i="2"/>
  <c r="S1089" i="2"/>
  <c r="C1089" i="2"/>
  <c r="B1089" i="2"/>
  <c r="BQ1088" i="2"/>
  <c r="BP1088" i="2"/>
  <c r="AA1088" i="2"/>
  <c r="Y1088" i="2"/>
  <c r="C1088" i="2"/>
  <c r="B1088" i="2"/>
  <c r="BQ1087" i="2"/>
  <c r="BP1087" i="2"/>
  <c r="AL1087" i="2"/>
  <c r="AK1087" i="2"/>
  <c r="AA1087" i="2"/>
  <c r="Y1087" i="2"/>
  <c r="X1087" i="2"/>
  <c r="W1087" i="2"/>
  <c r="V1087" i="2"/>
  <c r="U1087" i="2"/>
  <c r="T1087" i="2"/>
  <c r="S1087" i="2"/>
  <c r="C1087" i="2"/>
  <c r="B1087" i="2"/>
  <c r="BP1086" i="2"/>
  <c r="AK1086" i="2"/>
  <c r="X1086" i="2"/>
  <c r="W1086" i="2"/>
  <c r="V1086" i="2"/>
  <c r="U1086" i="2"/>
  <c r="T1086" i="2"/>
  <c r="H1086" i="2"/>
  <c r="S1086" i="2" s="1"/>
  <c r="Y1086" i="2" s="1"/>
  <c r="E1083" i="1" s="1"/>
  <c r="C1086" i="2"/>
  <c r="B1086" i="2"/>
  <c r="BP1085" i="2"/>
  <c r="AK1085" i="2"/>
  <c r="X1085" i="2"/>
  <c r="W1085" i="2"/>
  <c r="V1085" i="2"/>
  <c r="U1085" i="2"/>
  <c r="T1085" i="2"/>
  <c r="H1085" i="2"/>
  <c r="S1085" i="2" s="1"/>
  <c r="Y1085" i="2" s="1"/>
  <c r="E1082" i="1" s="1"/>
  <c r="C1085" i="2"/>
  <c r="B1085" i="2"/>
  <c r="BP1084" i="2"/>
  <c r="AK1084" i="2"/>
  <c r="X1084" i="2"/>
  <c r="W1084" i="2"/>
  <c r="V1084" i="2"/>
  <c r="U1084" i="2"/>
  <c r="T1084" i="2"/>
  <c r="H1084" i="2"/>
  <c r="S1084" i="2" s="1"/>
  <c r="Y1084" i="2" s="1"/>
  <c r="E1081" i="1" s="1"/>
  <c r="C1084" i="2"/>
  <c r="B1084" i="2"/>
  <c r="BP1083" i="2"/>
  <c r="AS1083" i="2"/>
  <c r="AO1083" i="2"/>
  <c r="AK1083" i="2"/>
  <c r="X1083" i="2"/>
  <c r="W1083" i="2"/>
  <c r="V1083" i="2"/>
  <c r="U1083" i="2"/>
  <c r="T1083" i="2"/>
  <c r="H1083" i="2"/>
  <c r="C1083" i="2"/>
  <c r="B1083" i="2"/>
  <c r="BQ1082" i="2"/>
  <c r="BP1082" i="2"/>
  <c r="AA1082" i="2"/>
  <c r="Y1082" i="2"/>
  <c r="C1082" i="2"/>
  <c r="B1082" i="2"/>
  <c r="BQ1081" i="2"/>
  <c r="BP1081" i="2"/>
  <c r="AL1081" i="2"/>
  <c r="AK1081" i="2"/>
  <c r="AA1081" i="2"/>
  <c r="Y1081" i="2"/>
  <c r="X1081" i="2"/>
  <c r="W1081" i="2"/>
  <c r="V1081" i="2"/>
  <c r="U1081" i="2"/>
  <c r="T1081" i="2"/>
  <c r="S1081" i="2"/>
  <c r="C1081" i="2"/>
  <c r="B1081" i="2"/>
  <c r="BP1080" i="2"/>
  <c r="AK1080" i="2"/>
  <c r="X1080" i="2"/>
  <c r="W1080" i="2"/>
  <c r="V1080" i="2"/>
  <c r="U1080" i="2"/>
  <c r="T1080" i="2"/>
  <c r="H1080" i="2"/>
  <c r="AL1080" i="2" s="1"/>
  <c r="AA1080" i="2" s="1"/>
  <c r="BQ1080" i="2" s="1"/>
  <c r="C1080" i="2"/>
  <c r="B1080" i="2"/>
  <c r="BP1079" i="2"/>
  <c r="AK1079" i="2"/>
  <c r="X1079" i="2"/>
  <c r="W1079" i="2"/>
  <c r="V1079" i="2"/>
  <c r="U1079" i="2"/>
  <c r="T1079" i="2"/>
  <c r="H1079" i="2"/>
  <c r="S1079" i="2" s="1"/>
  <c r="Y1079" i="2" s="1"/>
  <c r="E1076" i="1" s="1"/>
  <c r="C1079" i="2"/>
  <c r="B1079" i="2"/>
  <c r="BP1078" i="2"/>
  <c r="AK1078" i="2"/>
  <c r="X1078" i="2"/>
  <c r="W1078" i="2"/>
  <c r="V1078" i="2"/>
  <c r="U1078" i="2"/>
  <c r="T1078" i="2"/>
  <c r="H1078" i="2"/>
  <c r="S1078" i="2" s="1"/>
  <c r="Y1078" i="2" s="1"/>
  <c r="E1075" i="1" s="1"/>
  <c r="C1078" i="2"/>
  <c r="B1078" i="2"/>
  <c r="BP1077" i="2"/>
  <c r="AO1077" i="2"/>
  <c r="AK1077" i="2"/>
  <c r="X1077" i="2"/>
  <c r="W1077" i="2"/>
  <c r="V1077" i="2"/>
  <c r="U1077" i="2"/>
  <c r="T1077" i="2"/>
  <c r="H1077" i="2"/>
  <c r="S1077" i="2" s="1"/>
  <c r="Y1077" i="2" s="1"/>
  <c r="E1074" i="1" s="1"/>
  <c r="C1077" i="2"/>
  <c r="B1077" i="2"/>
  <c r="BQ1076" i="2"/>
  <c r="BP1076" i="2"/>
  <c r="AA1076" i="2"/>
  <c r="Y1076" i="2"/>
  <c r="C1076" i="2"/>
  <c r="B1076" i="2"/>
  <c r="BQ1075" i="2"/>
  <c r="BP1075" i="2"/>
  <c r="AA1075" i="2"/>
  <c r="Y1075" i="2"/>
  <c r="C1075" i="2"/>
  <c r="B1075" i="2"/>
  <c r="BQ1074" i="2"/>
  <c r="BP1074" i="2"/>
  <c r="AA1074" i="2"/>
  <c r="Y1074" i="2"/>
  <c r="X1074" i="2"/>
  <c r="W1074" i="2"/>
  <c r="V1074" i="2"/>
  <c r="U1074" i="2"/>
  <c r="T1074" i="2"/>
  <c r="S1074" i="2"/>
  <c r="C1074" i="2"/>
  <c r="B1074" i="2"/>
  <c r="BQ1073" i="2"/>
  <c r="BP1073" i="2"/>
  <c r="AA1073" i="2"/>
  <c r="X1073" i="2"/>
  <c r="W1073" i="2"/>
  <c r="V1073" i="2"/>
  <c r="U1073" i="2"/>
  <c r="T1073" i="2"/>
  <c r="H1073" i="2"/>
  <c r="S1073" i="2" s="1"/>
  <c r="Y1073" i="2" s="1"/>
  <c r="E1070" i="1" s="1"/>
  <c r="C1073" i="2"/>
  <c r="B1073" i="2"/>
  <c r="BQ1072" i="2"/>
  <c r="BP1072" i="2"/>
  <c r="AA1072" i="2"/>
  <c r="X1072" i="2"/>
  <c r="W1072" i="2"/>
  <c r="V1072" i="2"/>
  <c r="U1072" i="2"/>
  <c r="T1072" i="2"/>
  <c r="H1072" i="2"/>
  <c r="S1072" i="2" s="1"/>
  <c r="Y1072" i="2" s="1"/>
  <c r="E1069" i="1" s="1"/>
  <c r="C1072" i="2"/>
  <c r="B1072" i="2"/>
  <c r="BQ1071" i="2"/>
  <c r="BP1071" i="2"/>
  <c r="AA1071" i="2"/>
  <c r="X1071" i="2"/>
  <c r="W1071" i="2"/>
  <c r="V1071" i="2"/>
  <c r="U1071" i="2"/>
  <c r="T1071" i="2"/>
  <c r="H1071" i="2"/>
  <c r="S1071" i="2" s="1"/>
  <c r="Y1071" i="2" s="1"/>
  <c r="E1068" i="1" s="1"/>
  <c r="C1071" i="2"/>
  <c r="B1071" i="2"/>
  <c r="BQ1070" i="2"/>
  <c r="BP1070" i="2"/>
  <c r="AA1070" i="2"/>
  <c r="X1070" i="2"/>
  <c r="W1070" i="2"/>
  <c r="V1070" i="2"/>
  <c r="U1070" i="2"/>
  <c r="T1070" i="2"/>
  <c r="H1070" i="2"/>
  <c r="S1070" i="2" s="1"/>
  <c r="Y1070" i="2" s="1"/>
  <c r="E1067" i="1" s="1"/>
  <c r="C1070" i="2"/>
  <c r="B1070" i="2"/>
  <c r="BQ1069" i="2"/>
  <c r="BP1069" i="2"/>
  <c r="AA1069" i="2"/>
  <c r="Y1069" i="2"/>
  <c r="C1069" i="2"/>
  <c r="B1069" i="2"/>
  <c r="BQ1068" i="2"/>
  <c r="BP1068" i="2"/>
  <c r="AA1068" i="2"/>
  <c r="Y1068" i="2"/>
  <c r="X1068" i="2"/>
  <c r="W1068" i="2"/>
  <c r="V1068" i="2"/>
  <c r="U1068" i="2"/>
  <c r="T1068" i="2"/>
  <c r="S1068" i="2"/>
  <c r="C1068" i="2"/>
  <c r="B1068" i="2"/>
  <c r="BQ1067" i="2"/>
  <c r="BP1067" i="2"/>
  <c r="AA1067" i="2"/>
  <c r="Y1067" i="2"/>
  <c r="X1067" i="2"/>
  <c r="W1067" i="2"/>
  <c r="V1067" i="2"/>
  <c r="U1067" i="2"/>
  <c r="T1067" i="2"/>
  <c r="S1067" i="2"/>
  <c r="C1067" i="2"/>
  <c r="B1067" i="2"/>
  <c r="BQ1066" i="2"/>
  <c r="BP1066" i="2"/>
  <c r="AA1066" i="2"/>
  <c r="Y1066" i="2"/>
  <c r="X1066" i="2"/>
  <c r="W1066" i="2"/>
  <c r="V1066" i="2"/>
  <c r="U1066" i="2"/>
  <c r="T1066" i="2"/>
  <c r="S1066" i="2"/>
  <c r="C1066" i="2"/>
  <c r="B1066" i="2"/>
  <c r="BQ1065" i="2"/>
  <c r="BP1065" i="2"/>
  <c r="AA1065" i="2"/>
  <c r="Y1065" i="2"/>
  <c r="X1065" i="2"/>
  <c r="W1065" i="2"/>
  <c r="V1065" i="2"/>
  <c r="U1065" i="2"/>
  <c r="T1065" i="2"/>
  <c r="S1065" i="2"/>
  <c r="C1065" i="2"/>
  <c r="B1065" i="2"/>
  <c r="BQ1064" i="2"/>
  <c r="BP1064" i="2"/>
  <c r="AP1064" i="2"/>
  <c r="AO1064" i="2"/>
  <c r="AL1064" i="2"/>
  <c r="AK1064" i="2"/>
  <c r="AA1064" i="2"/>
  <c r="Y1064" i="2"/>
  <c r="X1064" i="2"/>
  <c r="W1064" i="2"/>
  <c r="V1064" i="2"/>
  <c r="U1064" i="2"/>
  <c r="T1064" i="2"/>
  <c r="S1064" i="2"/>
  <c r="C1064" i="2"/>
  <c r="B1064" i="2"/>
  <c r="BQ1063" i="2"/>
  <c r="BP1063" i="2"/>
  <c r="AA1063" i="2"/>
  <c r="Y1063" i="2"/>
  <c r="C1063" i="2"/>
  <c r="B1063" i="2"/>
  <c r="BQ1062" i="2"/>
  <c r="BP1062" i="2"/>
  <c r="AA1062" i="2"/>
  <c r="Y1062" i="2"/>
  <c r="X1062" i="2"/>
  <c r="W1062" i="2"/>
  <c r="V1062" i="2"/>
  <c r="U1062" i="2"/>
  <c r="T1062" i="2"/>
  <c r="S1062" i="2"/>
  <c r="C1062" i="2"/>
  <c r="B1062" i="2"/>
  <c r="BQ1061" i="2"/>
  <c r="BP1061" i="2"/>
  <c r="AA1061" i="2"/>
  <c r="Y1061" i="2"/>
  <c r="X1061" i="2"/>
  <c r="W1061" i="2"/>
  <c r="V1061" i="2"/>
  <c r="U1061" i="2"/>
  <c r="T1061" i="2"/>
  <c r="S1061" i="2"/>
  <c r="C1061" i="2"/>
  <c r="B1061" i="2"/>
  <c r="BQ1060" i="2"/>
  <c r="BP1060" i="2"/>
  <c r="AA1060" i="2"/>
  <c r="Y1060" i="2"/>
  <c r="X1060" i="2"/>
  <c r="W1060" i="2"/>
  <c r="V1060" i="2"/>
  <c r="U1060" i="2"/>
  <c r="T1060" i="2"/>
  <c r="S1060" i="2"/>
  <c r="C1060" i="2"/>
  <c r="B1060" i="2"/>
  <c r="BQ1059" i="2"/>
  <c r="BP1059" i="2"/>
  <c r="AA1059" i="2"/>
  <c r="Y1059" i="2"/>
  <c r="X1059" i="2"/>
  <c r="W1059" i="2"/>
  <c r="V1059" i="2"/>
  <c r="U1059" i="2"/>
  <c r="T1059" i="2"/>
  <c r="S1059" i="2"/>
  <c r="C1059" i="2"/>
  <c r="B1059" i="2"/>
  <c r="BQ1058" i="2"/>
  <c r="BP1058" i="2"/>
  <c r="AA1058" i="2"/>
  <c r="Y1058" i="2"/>
  <c r="X1058" i="2"/>
  <c r="W1058" i="2"/>
  <c r="V1058" i="2"/>
  <c r="U1058" i="2"/>
  <c r="T1058" i="2"/>
  <c r="S1058" i="2"/>
  <c r="C1058" i="2"/>
  <c r="B1058" i="2"/>
  <c r="BQ1057" i="2"/>
  <c r="BP1057" i="2"/>
  <c r="AA1057" i="2"/>
  <c r="Y1057" i="2"/>
  <c r="C1057" i="2"/>
  <c r="B1057" i="2"/>
  <c r="BQ1056" i="2"/>
  <c r="BP1056" i="2"/>
  <c r="AA1056" i="2"/>
  <c r="Y1056" i="2"/>
  <c r="X1056" i="2"/>
  <c r="W1056" i="2"/>
  <c r="V1056" i="2"/>
  <c r="U1056" i="2"/>
  <c r="T1056" i="2"/>
  <c r="S1056" i="2"/>
  <c r="C1056" i="2"/>
  <c r="B1056" i="2"/>
  <c r="BQ1055" i="2"/>
  <c r="BP1055" i="2"/>
  <c r="AA1055" i="2"/>
  <c r="Y1055" i="2"/>
  <c r="X1055" i="2"/>
  <c r="W1055" i="2"/>
  <c r="V1055" i="2"/>
  <c r="U1055" i="2"/>
  <c r="T1055" i="2"/>
  <c r="S1055" i="2"/>
  <c r="C1055" i="2"/>
  <c r="B1055" i="2"/>
  <c r="BQ1054" i="2"/>
  <c r="BP1054" i="2"/>
  <c r="AA1054" i="2"/>
  <c r="Y1054" i="2"/>
  <c r="X1054" i="2"/>
  <c r="W1054" i="2"/>
  <c r="V1054" i="2"/>
  <c r="U1054" i="2"/>
  <c r="T1054" i="2"/>
  <c r="S1054" i="2"/>
  <c r="C1054" i="2"/>
  <c r="B1054" i="2"/>
  <c r="BQ1053" i="2"/>
  <c r="BP1053" i="2"/>
  <c r="AA1053" i="2"/>
  <c r="Y1053" i="2"/>
  <c r="X1053" i="2"/>
  <c r="W1053" i="2"/>
  <c r="V1053" i="2"/>
  <c r="U1053" i="2"/>
  <c r="T1053" i="2"/>
  <c r="S1053" i="2"/>
  <c r="C1053" i="2"/>
  <c r="B1053" i="2"/>
  <c r="BQ1052" i="2"/>
  <c r="BP1052" i="2"/>
  <c r="AA1052" i="2"/>
  <c r="Y1052" i="2"/>
  <c r="X1052" i="2"/>
  <c r="W1052" i="2"/>
  <c r="V1052" i="2"/>
  <c r="U1052" i="2"/>
  <c r="T1052" i="2"/>
  <c r="S1052" i="2"/>
  <c r="C1052" i="2"/>
  <c r="B1052" i="2"/>
  <c r="BQ1051" i="2"/>
  <c r="BP1051" i="2"/>
  <c r="AA1051" i="2"/>
  <c r="Y1051" i="2"/>
  <c r="C1051" i="2"/>
  <c r="B1051" i="2"/>
  <c r="BQ1050" i="2"/>
  <c r="BP1050" i="2"/>
  <c r="AL1050" i="2"/>
  <c r="AK1050" i="2"/>
  <c r="AA1050" i="2"/>
  <c r="Y1050" i="2"/>
  <c r="X1050" i="2"/>
  <c r="W1050" i="2"/>
  <c r="V1050" i="2"/>
  <c r="U1050" i="2"/>
  <c r="T1050" i="2"/>
  <c r="S1050" i="2"/>
  <c r="C1050" i="2"/>
  <c r="B1050" i="2"/>
  <c r="BP1049" i="2"/>
  <c r="AK1049" i="2"/>
  <c r="X1049" i="2"/>
  <c r="W1049" i="2"/>
  <c r="V1049" i="2"/>
  <c r="U1049" i="2"/>
  <c r="T1049" i="2"/>
  <c r="H1049" i="2"/>
  <c r="S1049" i="2" s="1"/>
  <c r="Y1049" i="2" s="1"/>
  <c r="E1046" i="1" s="1"/>
  <c r="C1049" i="2"/>
  <c r="B1049" i="2"/>
  <c r="BP1048" i="2"/>
  <c r="AK1048" i="2"/>
  <c r="X1048" i="2"/>
  <c r="W1048" i="2"/>
  <c r="V1048" i="2"/>
  <c r="U1048" i="2"/>
  <c r="T1048" i="2"/>
  <c r="H1048" i="2"/>
  <c r="AL1048" i="2" s="1"/>
  <c r="AA1048" i="2" s="1"/>
  <c r="BQ1048" i="2" s="1"/>
  <c r="C1048" i="2"/>
  <c r="B1048" i="2"/>
  <c r="BP1047" i="2"/>
  <c r="AK1047" i="2"/>
  <c r="X1047" i="2"/>
  <c r="W1047" i="2"/>
  <c r="V1047" i="2"/>
  <c r="U1047" i="2"/>
  <c r="T1047" i="2"/>
  <c r="H1047" i="2"/>
  <c r="C1047" i="2"/>
  <c r="B1047" i="2"/>
  <c r="BP1046" i="2"/>
  <c r="AO1046" i="2"/>
  <c r="AK1046" i="2"/>
  <c r="X1046" i="2"/>
  <c r="W1046" i="2"/>
  <c r="V1046" i="2"/>
  <c r="U1046" i="2"/>
  <c r="T1046" i="2"/>
  <c r="H1046" i="2"/>
  <c r="AP1046" i="2" s="1"/>
  <c r="AA1046" i="2" s="1"/>
  <c r="BQ1046" i="2" s="1"/>
  <c r="C1046" i="2"/>
  <c r="B1046" i="2"/>
  <c r="BQ1045" i="2"/>
  <c r="BP1045" i="2"/>
  <c r="AA1045" i="2"/>
  <c r="Y1045" i="2"/>
  <c r="C1045" i="2"/>
  <c r="B1045" i="2"/>
  <c r="BQ1044" i="2"/>
  <c r="BP1044" i="2"/>
  <c r="AK1044" i="2"/>
  <c r="AA1044" i="2"/>
  <c r="Y1044" i="2"/>
  <c r="X1044" i="2"/>
  <c r="W1044" i="2"/>
  <c r="V1044" i="2"/>
  <c r="U1044" i="2"/>
  <c r="T1044" i="2"/>
  <c r="S1044" i="2"/>
  <c r="C1044" i="2"/>
  <c r="B1044" i="2"/>
  <c r="BQ1043" i="2"/>
  <c r="BP1043" i="2"/>
  <c r="AK1043" i="2"/>
  <c r="AA1043" i="2"/>
  <c r="Y1043" i="2"/>
  <c r="X1043" i="2"/>
  <c r="W1043" i="2"/>
  <c r="V1043" i="2"/>
  <c r="U1043" i="2"/>
  <c r="T1043" i="2"/>
  <c r="S1043" i="2"/>
  <c r="C1043" i="2"/>
  <c r="B1043" i="2"/>
  <c r="BQ1042" i="2"/>
  <c r="BP1042" i="2"/>
  <c r="AP1042" i="2"/>
  <c r="AL1042" i="2"/>
  <c r="AK1042" i="2"/>
  <c r="AA1042" i="2"/>
  <c r="Y1042" i="2"/>
  <c r="X1042" i="2"/>
  <c r="W1042" i="2"/>
  <c r="V1042" i="2"/>
  <c r="U1042" i="2"/>
  <c r="T1042" i="2"/>
  <c r="S1042" i="2"/>
  <c r="C1042" i="2"/>
  <c r="B1042" i="2"/>
  <c r="BQ1041" i="2"/>
  <c r="BP1041" i="2"/>
  <c r="AP1041" i="2"/>
  <c r="AL1041" i="2"/>
  <c r="AK1041" i="2"/>
  <c r="AA1041" i="2"/>
  <c r="Y1041" i="2"/>
  <c r="X1041" i="2"/>
  <c r="W1041" i="2"/>
  <c r="V1041" i="2"/>
  <c r="U1041" i="2"/>
  <c r="T1041" i="2"/>
  <c r="S1041" i="2"/>
  <c r="C1041" i="2"/>
  <c r="B1041" i="2"/>
  <c r="BQ1040" i="2"/>
  <c r="BP1040" i="2"/>
  <c r="AK1040" i="2"/>
  <c r="AA1040" i="2"/>
  <c r="Y1040" i="2"/>
  <c r="X1040" i="2"/>
  <c r="W1040" i="2"/>
  <c r="V1040" i="2"/>
  <c r="U1040" i="2"/>
  <c r="T1040" i="2"/>
  <c r="S1040" i="2"/>
  <c r="C1040" i="2"/>
  <c r="B1040" i="2"/>
  <c r="BQ1039" i="2"/>
  <c r="BP1039" i="2"/>
  <c r="AA1039" i="2"/>
  <c r="Y1039" i="2"/>
  <c r="C1039" i="2"/>
  <c r="B1039" i="2"/>
  <c r="BQ1038" i="2"/>
  <c r="BP1038" i="2"/>
  <c r="AP1038" i="2"/>
  <c r="AO1038" i="2"/>
  <c r="AA1038" i="2"/>
  <c r="Y1038" i="2"/>
  <c r="X1038" i="2"/>
  <c r="W1038" i="2"/>
  <c r="V1038" i="2"/>
  <c r="U1038" i="2"/>
  <c r="T1038" i="2"/>
  <c r="S1038" i="2"/>
  <c r="C1038" i="2"/>
  <c r="B1038" i="2"/>
  <c r="BP1037" i="2"/>
  <c r="AO1037" i="2"/>
  <c r="X1037" i="2"/>
  <c r="W1037" i="2"/>
  <c r="V1037" i="2"/>
  <c r="T1037" i="2"/>
  <c r="L1037" i="2"/>
  <c r="U1037" i="2" s="1"/>
  <c r="H1037" i="2"/>
  <c r="S1037" i="2" s="1"/>
  <c r="C1037" i="2"/>
  <c r="B1037" i="2"/>
  <c r="BP1036" i="2"/>
  <c r="AO1036" i="2"/>
  <c r="X1036" i="2"/>
  <c r="W1036" i="2"/>
  <c r="V1036" i="2"/>
  <c r="T1036" i="2"/>
  <c r="L1036" i="2"/>
  <c r="U1036" i="2" s="1"/>
  <c r="H1036" i="2"/>
  <c r="S1036" i="2" s="1"/>
  <c r="C1036" i="2"/>
  <c r="B1036" i="2"/>
  <c r="BP1035" i="2"/>
  <c r="AO1035" i="2"/>
  <c r="X1035" i="2"/>
  <c r="W1035" i="2"/>
  <c r="V1035" i="2"/>
  <c r="T1035" i="2"/>
  <c r="L1035" i="2"/>
  <c r="U1035" i="2" s="1"/>
  <c r="H1035" i="2"/>
  <c r="S1035" i="2" s="1"/>
  <c r="C1035" i="2"/>
  <c r="B1035" i="2"/>
  <c r="BP1034" i="2"/>
  <c r="AO1034" i="2"/>
  <c r="AL1034" i="2"/>
  <c r="AK1034" i="2"/>
  <c r="X1034" i="2"/>
  <c r="W1034" i="2"/>
  <c r="V1034" i="2"/>
  <c r="T1034" i="2"/>
  <c r="L1034" i="2"/>
  <c r="U1034" i="2" s="1"/>
  <c r="H1034" i="2"/>
  <c r="S1034" i="2" s="1"/>
  <c r="C1034" i="2"/>
  <c r="B1034" i="2"/>
  <c r="BQ1033" i="2"/>
  <c r="BP1033" i="2"/>
  <c r="AA1033" i="2"/>
  <c r="Y1033" i="2"/>
  <c r="C1033" i="2"/>
  <c r="B1033" i="2"/>
  <c r="BQ1032" i="2"/>
  <c r="BP1032" i="2"/>
  <c r="AL1032" i="2"/>
  <c r="AK1032" i="2"/>
  <c r="AA1032" i="2"/>
  <c r="Y1032" i="2"/>
  <c r="X1032" i="2"/>
  <c r="W1032" i="2"/>
  <c r="V1032" i="2"/>
  <c r="U1032" i="2"/>
  <c r="T1032" i="2"/>
  <c r="S1032" i="2"/>
  <c r="C1032" i="2"/>
  <c r="B1032" i="2"/>
  <c r="BP1031" i="2"/>
  <c r="AK1031" i="2"/>
  <c r="X1031" i="2"/>
  <c r="W1031" i="2"/>
  <c r="V1031" i="2"/>
  <c r="U1031" i="2"/>
  <c r="T1031" i="2"/>
  <c r="H1031" i="2"/>
  <c r="C1031" i="2"/>
  <c r="B1031" i="2"/>
  <c r="BP1030" i="2"/>
  <c r="AK1030" i="2"/>
  <c r="X1030" i="2"/>
  <c r="W1030" i="2"/>
  <c r="V1030" i="2"/>
  <c r="U1030" i="2"/>
  <c r="T1030" i="2"/>
  <c r="H1030" i="2"/>
  <c r="C1030" i="2"/>
  <c r="B1030" i="2"/>
  <c r="BP1029" i="2"/>
  <c r="AK1029" i="2"/>
  <c r="X1029" i="2"/>
  <c r="W1029" i="2"/>
  <c r="V1029" i="2"/>
  <c r="U1029" i="2"/>
  <c r="T1029" i="2"/>
  <c r="H1029" i="2"/>
  <c r="S1029" i="2" s="1"/>
  <c r="Y1029" i="2" s="1"/>
  <c r="E1026" i="1" s="1"/>
  <c r="C1029" i="2"/>
  <c r="B1029" i="2"/>
  <c r="BP1028" i="2"/>
  <c r="AO1028" i="2"/>
  <c r="AK1028" i="2"/>
  <c r="X1028" i="2"/>
  <c r="W1028" i="2"/>
  <c r="V1028" i="2"/>
  <c r="U1028" i="2"/>
  <c r="T1028" i="2"/>
  <c r="H1028" i="2"/>
  <c r="AP1028" i="2" s="1"/>
  <c r="AA1028" i="2" s="1"/>
  <c r="BQ1028" i="2" s="1"/>
  <c r="C1028" i="2"/>
  <c r="B1028" i="2"/>
  <c r="BQ1027" i="2"/>
  <c r="BP1027" i="2"/>
  <c r="AA1027" i="2"/>
  <c r="Y1027" i="2"/>
  <c r="C1027" i="2"/>
  <c r="B1027" i="2"/>
  <c r="BQ1026" i="2"/>
  <c r="BP1026" i="2"/>
  <c r="AA1026" i="2"/>
  <c r="Y1026" i="2"/>
  <c r="C1026" i="2"/>
  <c r="B1026" i="2"/>
  <c r="BQ1025" i="2"/>
  <c r="BP1025" i="2"/>
  <c r="AA1025" i="2"/>
  <c r="Y1025" i="2"/>
  <c r="X1025" i="2"/>
  <c r="W1025" i="2"/>
  <c r="V1025" i="2"/>
  <c r="U1025" i="2"/>
  <c r="T1025" i="2"/>
  <c r="S1025" i="2"/>
  <c r="C1025" i="2"/>
  <c r="B1025" i="2"/>
  <c r="BQ1024" i="2"/>
  <c r="BP1024" i="2"/>
  <c r="AA1024" i="2"/>
  <c r="Y1024" i="2"/>
  <c r="X1024" i="2"/>
  <c r="W1024" i="2"/>
  <c r="V1024" i="2"/>
  <c r="U1024" i="2"/>
  <c r="T1024" i="2"/>
  <c r="S1024" i="2"/>
  <c r="C1024" i="2"/>
  <c r="B1024" i="2"/>
  <c r="BQ1023" i="2"/>
  <c r="BP1023" i="2"/>
  <c r="AA1023" i="2"/>
  <c r="Y1023" i="2"/>
  <c r="X1023" i="2"/>
  <c r="W1023" i="2"/>
  <c r="V1023" i="2"/>
  <c r="U1023" i="2"/>
  <c r="T1023" i="2"/>
  <c r="S1023" i="2"/>
  <c r="C1023" i="2"/>
  <c r="B1023" i="2"/>
  <c r="BQ1022" i="2"/>
  <c r="BP1022" i="2"/>
  <c r="AA1022" i="2"/>
  <c r="Y1022" i="2"/>
  <c r="X1022" i="2"/>
  <c r="W1022" i="2"/>
  <c r="V1022" i="2"/>
  <c r="U1022" i="2"/>
  <c r="T1022" i="2"/>
  <c r="S1022" i="2"/>
  <c r="C1022" i="2"/>
  <c r="B1022" i="2"/>
  <c r="BQ1021" i="2"/>
  <c r="BP1021" i="2"/>
  <c r="AL1021" i="2"/>
  <c r="AK1021" i="2"/>
  <c r="AA1021" i="2"/>
  <c r="Y1021" i="2"/>
  <c r="X1021" i="2"/>
  <c r="W1021" i="2"/>
  <c r="V1021" i="2"/>
  <c r="U1021" i="2"/>
  <c r="T1021" i="2"/>
  <c r="S1021" i="2"/>
  <c r="C1021" i="2"/>
  <c r="B1021" i="2"/>
  <c r="BQ1020" i="2"/>
  <c r="BP1020" i="2"/>
  <c r="AA1020" i="2"/>
  <c r="Y1020" i="2"/>
  <c r="C1020" i="2"/>
  <c r="B1020" i="2"/>
  <c r="BQ1019" i="2"/>
  <c r="BP1019" i="2"/>
  <c r="AA1019" i="2"/>
  <c r="Y1019" i="2"/>
  <c r="X1019" i="2"/>
  <c r="W1019" i="2"/>
  <c r="V1019" i="2"/>
  <c r="U1019" i="2"/>
  <c r="T1019" i="2"/>
  <c r="S1019" i="2"/>
  <c r="C1019" i="2"/>
  <c r="B1019" i="2"/>
  <c r="BQ1018" i="2"/>
  <c r="BP1018" i="2"/>
  <c r="AA1018" i="2"/>
  <c r="Y1018" i="2"/>
  <c r="X1018" i="2"/>
  <c r="W1018" i="2"/>
  <c r="V1018" i="2"/>
  <c r="U1018" i="2"/>
  <c r="T1018" i="2"/>
  <c r="S1018" i="2"/>
  <c r="C1018" i="2"/>
  <c r="B1018" i="2"/>
  <c r="BQ1017" i="2"/>
  <c r="BP1017" i="2"/>
  <c r="AA1017" i="2"/>
  <c r="Y1017" i="2"/>
  <c r="X1017" i="2"/>
  <c r="W1017" i="2"/>
  <c r="V1017" i="2"/>
  <c r="U1017" i="2"/>
  <c r="T1017" i="2"/>
  <c r="S1017" i="2"/>
  <c r="C1017" i="2"/>
  <c r="B1017" i="2"/>
  <c r="BQ1016" i="2"/>
  <c r="BP1016" i="2"/>
  <c r="AA1016" i="2"/>
  <c r="Y1016" i="2"/>
  <c r="X1016" i="2"/>
  <c r="W1016" i="2"/>
  <c r="V1016" i="2"/>
  <c r="U1016" i="2"/>
  <c r="T1016" i="2"/>
  <c r="S1016" i="2"/>
  <c r="C1016" i="2"/>
  <c r="B1016" i="2"/>
  <c r="BQ1015" i="2"/>
  <c r="BP1015" i="2"/>
  <c r="AA1015" i="2"/>
  <c r="Y1015" i="2"/>
  <c r="X1015" i="2"/>
  <c r="W1015" i="2"/>
  <c r="V1015" i="2"/>
  <c r="U1015" i="2"/>
  <c r="T1015" i="2"/>
  <c r="S1015" i="2"/>
  <c r="C1015" i="2"/>
  <c r="B1015" i="2"/>
  <c r="BQ1014" i="2"/>
  <c r="BP1014" i="2"/>
  <c r="AA1014" i="2"/>
  <c r="Y1014" i="2"/>
  <c r="C1014" i="2"/>
  <c r="B1014" i="2"/>
  <c r="BQ1013" i="2"/>
  <c r="BP1013" i="2"/>
  <c r="AA1013" i="2"/>
  <c r="Y1013" i="2"/>
  <c r="X1013" i="2"/>
  <c r="W1013" i="2"/>
  <c r="V1013" i="2"/>
  <c r="U1013" i="2"/>
  <c r="T1013" i="2"/>
  <c r="S1013" i="2"/>
  <c r="C1013" i="2"/>
  <c r="B1013" i="2"/>
  <c r="BQ1012" i="2"/>
  <c r="BP1012" i="2"/>
  <c r="AA1012" i="2"/>
  <c r="Y1012" i="2"/>
  <c r="X1012" i="2"/>
  <c r="W1012" i="2"/>
  <c r="V1012" i="2"/>
  <c r="U1012" i="2"/>
  <c r="T1012" i="2"/>
  <c r="S1012" i="2"/>
  <c r="C1012" i="2"/>
  <c r="B1012" i="2"/>
  <c r="BQ1011" i="2"/>
  <c r="BP1011" i="2"/>
  <c r="AA1011" i="2"/>
  <c r="Y1011" i="2"/>
  <c r="X1011" i="2"/>
  <c r="W1011" i="2"/>
  <c r="V1011" i="2"/>
  <c r="U1011" i="2"/>
  <c r="T1011" i="2"/>
  <c r="S1011" i="2"/>
  <c r="C1011" i="2"/>
  <c r="B1011" i="2"/>
  <c r="BQ1010" i="2"/>
  <c r="BP1010" i="2"/>
  <c r="AA1010" i="2"/>
  <c r="Y1010" i="2"/>
  <c r="X1010" i="2"/>
  <c r="W1010" i="2"/>
  <c r="V1010" i="2"/>
  <c r="U1010" i="2"/>
  <c r="T1010" i="2"/>
  <c r="S1010" i="2"/>
  <c r="C1010" i="2"/>
  <c r="B1010" i="2"/>
  <c r="BQ1009" i="2"/>
  <c r="BP1009" i="2"/>
  <c r="AA1009" i="2"/>
  <c r="Y1009" i="2"/>
  <c r="X1009" i="2"/>
  <c r="W1009" i="2"/>
  <c r="V1009" i="2"/>
  <c r="U1009" i="2"/>
  <c r="T1009" i="2"/>
  <c r="S1009" i="2"/>
  <c r="C1009" i="2"/>
  <c r="B1009" i="2"/>
  <c r="BQ1008" i="2"/>
  <c r="BP1008" i="2"/>
  <c r="AA1008" i="2"/>
  <c r="Y1008" i="2"/>
  <c r="C1008" i="2"/>
  <c r="B1008" i="2"/>
  <c r="BQ1007" i="2"/>
  <c r="BP1007" i="2"/>
  <c r="AL1007" i="2"/>
  <c r="AK1007" i="2"/>
  <c r="AA1007" i="2"/>
  <c r="Y1007" i="2"/>
  <c r="X1007" i="2"/>
  <c r="W1007" i="2"/>
  <c r="V1007" i="2"/>
  <c r="U1007" i="2"/>
  <c r="T1007" i="2"/>
  <c r="S1007" i="2"/>
  <c r="C1007" i="2"/>
  <c r="B1007" i="2"/>
  <c r="BQ1006" i="2"/>
  <c r="BP1006" i="2"/>
  <c r="AL1006" i="2"/>
  <c r="AK1006" i="2"/>
  <c r="AA1006" i="2"/>
  <c r="Y1006" i="2"/>
  <c r="X1006" i="2"/>
  <c r="W1006" i="2"/>
  <c r="V1006" i="2"/>
  <c r="U1006" i="2"/>
  <c r="T1006" i="2"/>
  <c r="S1006" i="2"/>
  <c r="C1006" i="2"/>
  <c r="B1006" i="2"/>
  <c r="BQ1005" i="2"/>
  <c r="BP1005" i="2"/>
  <c r="AL1005" i="2"/>
  <c r="AK1005" i="2"/>
  <c r="AA1005" i="2"/>
  <c r="Y1005" i="2"/>
  <c r="X1005" i="2"/>
  <c r="W1005" i="2"/>
  <c r="V1005" i="2"/>
  <c r="U1005" i="2"/>
  <c r="T1005" i="2"/>
  <c r="S1005" i="2"/>
  <c r="C1005" i="2"/>
  <c r="B1005" i="2"/>
  <c r="BQ1004" i="2"/>
  <c r="BP1004" i="2"/>
  <c r="AL1004" i="2"/>
  <c r="AK1004" i="2"/>
  <c r="AA1004" i="2"/>
  <c r="Y1004" i="2"/>
  <c r="X1004" i="2"/>
  <c r="W1004" i="2"/>
  <c r="V1004" i="2"/>
  <c r="U1004" i="2"/>
  <c r="T1004" i="2"/>
  <c r="S1004" i="2"/>
  <c r="C1004" i="2"/>
  <c r="B1004" i="2"/>
  <c r="BQ1003" i="2"/>
  <c r="BP1003" i="2"/>
  <c r="AL1003" i="2"/>
  <c r="AK1003" i="2"/>
  <c r="AA1003" i="2"/>
  <c r="Y1003" i="2"/>
  <c r="X1003" i="2"/>
  <c r="W1003" i="2"/>
  <c r="V1003" i="2"/>
  <c r="U1003" i="2"/>
  <c r="T1003" i="2"/>
  <c r="S1003" i="2"/>
  <c r="C1003" i="2"/>
  <c r="B1003" i="2"/>
  <c r="BQ1002" i="2"/>
  <c r="BP1002" i="2"/>
  <c r="AA1002" i="2"/>
  <c r="Y1002" i="2"/>
  <c r="C1002" i="2"/>
  <c r="B1002" i="2"/>
  <c r="BQ1001" i="2"/>
  <c r="BP1001" i="2"/>
  <c r="AK1001" i="2"/>
  <c r="AA1001" i="2"/>
  <c r="Y1001" i="2"/>
  <c r="X1001" i="2"/>
  <c r="W1001" i="2"/>
  <c r="V1001" i="2"/>
  <c r="U1001" i="2"/>
  <c r="T1001" i="2"/>
  <c r="S1001" i="2"/>
  <c r="C1001" i="2"/>
  <c r="B1001" i="2"/>
  <c r="BQ1000" i="2"/>
  <c r="BP1000" i="2"/>
  <c r="AK1000" i="2"/>
  <c r="AA1000" i="2"/>
  <c r="Y1000" i="2"/>
  <c r="X1000" i="2"/>
  <c r="W1000" i="2"/>
  <c r="V1000" i="2"/>
  <c r="U1000" i="2"/>
  <c r="T1000" i="2"/>
  <c r="S1000" i="2"/>
  <c r="C1000" i="2"/>
  <c r="B1000" i="2"/>
  <c r="BQ999" i="2"/>
  <c r="BP999" i="2"/>
  <c r="AP999" i="2"/>
  <c r="AL999" i="2"/>
  <c r="AK999" i="2"/>
  <c r="AA999" i="2"/>
  <c r="Y999" i="2"/>
  <c r="X999" i="2"/>
  <c r="W999" i="2"/>
  <c r="V999" i="2"/>
  <c r="U999" i="2"/>
  <c r="T999" i="2"/>
  <c r="S999" i="2"/>
  <c r="C999" i="2"/>
  <c r="B999" i="2"/>
  <c r="BQ998" i="2"/>
  <c r="BP998" i="2"/>
  <c r="AP998" i="2"/>
  <c r="AL998" i="2"/>
  <c r="AK998" i="2"/>
  <c r="AA998" i="2"/>
  <c r="Y998" i="2"/>
  <c r="X998" i="2"/>
  <c r="W998" i="2"/>
  <c r="V998" i="2"/>
  <c r="U998" i="2"/>
  <c r="T998" i="2"/>
  <c r="S998" i="2"/>
  <c r="C998" i="2"/>
  <c r="B998" i="2"/>
  <c r="BQ997" i="2"/>
  <c r="BP997" i="2"/>
  <c r="AK997" i="2"/>
  <c r="AA997" i="2"/>
  <c r="Y997" i="2"/>
  <c r="X997" i="2"/>
  <c r="W997" i="2"/>
  <c r="V997" i="2"/>
  <c r="U997" i="2"/>
  <c r="T997" i="2"/>
  <c r="S997" i="2"/>
  <c r="C997" i="2"/>
  <c r="B997" i="2"/>
  <c r="BQ996" i="2"/>
  <c r="BP996" i="2"/>
  <c r="AA996" i="2"/>
  <c r="Y996" i="2"/>
  <c r="C996" i="2"/>
  <c r="B996" i="2"/>
  <c r="BQ995" i="2"/>
  <c r="BP995" i="2"/>
  <c r="AL995" i="2"/>
  <c r="AK995" i="2"/>
  <c r="AA995" i="2"/>
  <c r="Y995" i="2"/>
  <c r="X995" i="2"/>
  <c r="W995" i="2"/>
  <c r="V995" i="2"/>
  <c r="U995" i="2"/>
  <c r="T995" i="2"/>
  <c r="S995" i="2"/>
  <c r="C995" i="2"/>
  <c r="B995" i="2"/>
  <c r="BP994" i="2"/>
  <c r="AK994" i="2"/>
  <c r="X994" i="2"/>
  <c r="W994" i="2"/>
  <c r="V994" i="2"/>
  <c r="T994" i="2"/>
  <c r="L994" i="2"/>
  <c r="U994" i="2" s="1"/>
  <c r="H994" i="2"/>
  <c r="S994" i="2" s="1"/>
  <c r="C994" i="2"/>
  <c r="B994" i="2"/>
  <c r="BP993" i="2"/>
  <c r="AK993" i="2"/>
  <c r="X993" i="2"/>
  <c r="W993" i="2"/>
  <c r="V993" i="2"/>
  <c r="T993" i="2"/>
  <c r="L993" i="2"/>
  <c r="U993" i="2" s="1"/>
  <c r="H993" i="2"/>
  <c r="S993" i="2" s="1"/>
  <c r="C993" i="2"/>
  <c r="B993" i="2"/>
  <c r="BQ992" i="2"/>
  <c r="BP992" i="2"/>
  <c r="AL992" i="2"/>
  <c r="AK992" i="2"/>
  <c r="AA992" i="2"/>
  <c r="X992" i="2"/>
  <c r="W992" i="2"/>
  <c r="V992" i="2"/>
  <c r="T992" i="2"/>
  <c r="S992" i="2"/>
  <c r="L992" i="2"/>
  <c r="U992" i="2" s="1"/>
  <c r="Y992" i="2" s="1"/>
  <c r="E989" i="1" s="1"/>
  <c r="C992" i="2"/>
  <c r="B992" i="2"/>
  <c r="BQ991" i="2"/>
  <c r="BP991" i="2"/>
  <c r="AO991" i="2"/>
  <c r="AL991" i="2"/>
  <c r="AK991" i="2"/>
  <c r="AA991" i="2"/>
  <c r="X991" i="2"/>
  <c r="W991" i="2"/>
  <c r="V991" i="2"/>
  <c r="T991" i="2"/>
  <c r="S991" i="2"/>
  <c r="L991" i="2"/>
  <c r="U991" i="2" s="1"/>
  <c r="Y991" i="2" s="1"/>
  <c r="E988" i="1" s="1"/>
  <c r="C991" i="2"/>
  <c r="B991" i="2"/>
  <c r="BQ990" i="2"/>
  <c r="BP990" i="2"/>
  <c r="AA990" i="2"/>
  <c r="Y990" i="2"/>
  <c r="C990" i="2"/>
  <c r="B990" i="2"/>
  <c r="BQ989" i="2"/>
  <c r="BP989" i="2"/>
  <c r="AL989" i="2"/>
  <c r="AK989" i="2"/>
  <c r="AA989" i="2"/>
  <c r="Y989" i="2"/>
  <c r="X989" i="2"/>
  <c r="W989" i="2"/>
  <c r="V989" i="2"/>
  <c r="U989" i="2"/>
  <c r="T989" i="2"/>
  <c r="S989" i="2"/>
  <c r="C989" i="2"/>
  <c r="B989" i="2"/>
  <c r="BP988" i="2"/>
  <c r="AK988" i="2"/>
  <c r="X988" i="2"/>
  <c r="W988" i="2"/>
  <c r="V988" i="2"/>
  <c r="U988" i="2"/>
  <c r="T988" i="2"/>
  <c r="H988" i="2"/>
  <c r="S988" i="2" s="1"/>
  <c r="Y988" i="2" s="1"/>
  <c r="E985" i="1" s="1"/>
  <c r="C988" i="2"/>
  <c r="B988" i="2"/>
  <c r="BP987" i="2"/>
  <c r="AK987" i="2"/>
  <c r="X987" i="2"/>
  <c r="W987" i="2"/>
  <c r="V987" i="2"/>
  <c r="U987" i="2"/>
  <c r="T987" i="2"/>
  <c r="H987" i="2"/>
  <c r="AL987" i="2" s="1"/>
  <c r="AA987" i="2" s="1"/>
  <c r="BQ987" i="2" s="1"/>
  <c r="C987" i="2"/>
  <c r="B987" i="2"/>
  <c r="BP986" i="2"/>
  <c r="AK986" i="2"/>
  <c r="X986" i="2"/>
  <c r="W986" i="2"/>
  <c r="V986" i="2"/>
  <c r="U986" i="2"/>
  <c r="T986" i="2"/>
  <c r="H986" i="2"/>
  <c r="C986" i="2"/>
  <c r="B986" i="2"/>
  <c r="BQ985" i="2"/>
  <c r="BP985" i="2"/>
  <c r="AO985" i="2"/>
  <c r="AL985" i="2"/>
  <c r="AK985" i="2"/>
  <c r="AA985" i="2"/>
  <c r="Y985" i="2"/>
  <c r="X985" i="2"/>
  <c r="W985" i="2"/>
  <c r="V985" i="2"/>
  <c r="U985" i="2"/>
  <c r="T985" i="2"/>
  <c r="S985" i="2"/>
  <c r="C985" i="2"/>
  <c r="B985" i="2"/>
  <c r="BQ984" i="2"/>
  <c r="BP984" i="2"/>
  <c r="AA984" i="2"/>
  <c r="Y984" i="2"/>
  <c r="C984" i="2"/>
  <c r="B984" i="2"/>
  <c r="BQ983" i="2"/>
  <c r="BP983" i="2"/>
  <c r="AA983" i="2"/>
  <c r="Y983" i="2"/>
  <c r="C983" i="2"/>
  <c r="B983" i="2"/>
  <c r="BQ982" i="2"/>
  <c r="BP982" i="2"/>
  <c r="AA982" i="2"/>
  <c r="Y982" i="2"/>
  <c r="X982" i="2"/>
  <c r="W982" i="2"/>
  <c r="V982" i="2"/>
  <c r="U982" i="2"/>
  <c r="T982" i="2"/>
  <c r="S982" i="2"/>
  <c r="C982" i="2"/>
  <c r="B982" i="2"/>
  <c r="BQ981" i="2"/>
  <c r="BP981" i="2"/>
  <c r="AA981" i="2"/>
  <c r="Y981" i="2"/>
  <c r="X981" i="2"/>
  <c r="W981" i="2"/>
  <c r="V981" i="2"/>
  <c r="U981" i="2"/>
  <c r="T981" i="2"/>
  <c r="S981" i="2"/>
  <c r="C981" i="2"/>
  <c r="B981" i="2"/>
  <c r="BQ980" i="2"/>
  <c r="BP980" i="2"/>
  <c r="AA980" i="2"/>
  <c r="Y980" i="2"/>
  <c r="X980" i="2"/>
  <c r="W980" i="2"/>
  <c r="V980" i="2"/>
  <c r="U980" i="2"/>
  <c r="T980" i="2"/>
  <c r="S980" i="2"/>
  <c r="C980" i="2"/>
  <c r="B980" i="2"/>
  <c r="BQ979" i="2"/>
  <c r="BP979" i="2"/>
  <c r="AA979" i="2"/>
  <c r="Y979" i="2"/>
  <c r="X979" i="2"/>
  <c r="W979" i="2"/>
  <c r="V979" i="2"/>
  <c r="U979" i="2"/>
  <c r="T979" i="2"/>
  <c r="S979" i="2"/>
  <c r="C979" i="2"/>
  <c r="B979" i="2"/>
  <c r="BQ978" i="2"/>
  <c r="BP978" i="2"/>
  <c r="AP978" i="2"/>
  <c r="AL978" i="2"/>
  <c r="AK978" i="2"/>
  <c r="AA978" i="2"/>
  <c r="Y978" i="2"/>
  <c r="X978" i="2"/>
  <c r="W978" i="2"/>
  <c r="V978" i="2"/>
  <c r="U978" i="2"/>
  <c r="T978" i="2"/>
  <c r="S978" i="2"/>
  <c r="C978" i="2"/>
  <c r="B978" i="2"/>
  <c r="BQ977" i="2"/>
  <c r="BP977" i="2"/>
  <c r="AA977" i="2"/>
  <c r="Y977" i="2"/>
  <c r="C977" i="2"/>
  <c r="B977" i="2"/>
  <c r="BQ976" i="2"/>
  <c r="BP976" i="2"/>
  <c r="AA976" i="2"/>
  <c r="Y976" i="2"/>
  <c r="X976" i="2"/>
  <c r="W976" i="2"/>
  <c r="V976" i="2"/>
  <c r="U976" i="2"/>
  <c r="T976" i="2"/>
  <c r="S976" i="2"/>
  <c r="C976" i="2"/>
  <c r="B976" i="2"/>
  <c r="BQ975" i="2"/>
  <c r="BP975" i="2"/>
  <c r="AA975" i="2"/>
  <c r="Y975" i="2"/>
  <c r="X975" i="2"/>
  <c r="W975" i="2"/>
  <c r="V975" i="2"/>
  <c r="U975" i="2"/>
  <c r="T975" i="2"/>
  <c r="S975" i="2"/>
  <c r="C975" i="2"/>
  <c r="B975" i="2"/>
  <c r="BQ974" i="2"/>
  <c r="BP974" i="2"/>
  <c r="AA974" i="2"/>
  <c r="Y974" i="2"/>
  <c r="X974" i="2"/>
  <c r="W974" i="2"/>
  <c r="V974" i="2"/>
  <c r="U974" i="2"/>
  <c r="T974" i="2"/>
  <c r="S974" i="2"/>
  <c r="C974" i="2"/>
  <c r="B974" i="2"/>
  <c r="BQ973" i="2"/>
  <c r="BP973" i="2"/>
  <c r="AA973" i="2"/>
  <c r="Y973" i="2"/>
  <c r="X973" i="2"/>
  <c r="W973" i="2"/>
  <c r="V973" i="2"/>
  <c r="U973" i="2"/>
  <c r="T973" i="2"/>
  <c r="S973" i="2"/>
  <c r="C973" i="2"/>
  <c r="B973" i="2"/>
  <c r="BQ972" i="2"/>
  <c r="BP972" i="2"/>
  <c r="AA972" i="2"/>
  <c r="Y972" i="2"/>
  <c r="X972" i="2"/>
  <c r="W972" i="2"/>
  <c r="V972" i="2"/>
  <c r="U972" i="2"/>
  <c r="T972" i="2"/>
  <c r="S972" i="2"/>
  <c r="C972" i="2"/>
  <c r="B972" i="2"/>
  <c r="BQ971" i="2"/>
  <c r="BP971" i="2"/>
  <c r="AA971" i="2"/>
  <c r="Y971" i="2"/>
  <c r="C971" i="2"/>
  <c r="B971" i="2"/>
  <c r="BQ970" i="2"/>
  <c r="BP970" i="2"/>
  <c r="AA970" i="2"/>
  <c r="Y970" i="2"/>
  <c r="X970" i="2"/>
  <c r="W970" i="2"/>
  <c r="V970" i="2"/>
  <c r="U970" i="2"/>
  <c r="T970" i="2"/>
  <c r="S970" i="2"/>
  <c r="C970" i="2"/>
  <c r="B970" i="2"/>
  <c r="BQ969" i="2"/>
  <c r="BP969" i="2"/>
  <c r="AA969" i="2"/>
  <c r="Y969" i="2"/>
  <c r="X969" i="2"/>
  <c r="W969" i="2"/>
  <c r="V969" i="2"/>
  <c r="U969" i="2"/>
  <c r="T969" i="2"/>
  <c r="S969" i="2"/>
  <c r="C969" i="2"/>
  <c r="B969" i="2"/>
  <c r="BQ968" i="2"/>
  <c r="BP968" i="2"/>
  <c r="AA968" i="2"/>
  <c r="Y968" i="2"/>
  <c r="X968" i="2"/>
  <c r="W968" i="2"/>
  <c r="V968" i="2"/>
  <c r="U968" i="2"/>
  <c r="T968" i="2"/>
  <c r="S968" i="2"/>
  <c r="C968" i="2"/>
  <c r="B968" i="2"/>
  <c r="BQ967" i="2"/>
  <c r="BP967" i="2"/>
  <c r="AA967" i="2"/>
  <c r="Y967" i="2"/>
  <c r="X967" i="2"/>
  <c r="W967" i="2"/>
  <c r="V967" i="2"/>
  <c r="U967" i="2"/>
  <c r="T967" i="2"/>
  <c r="S967" i="2"/>
  <c r="C967" i="2"/>
  <c r="B967" i="2"/>
  <c r="BQ966" i="2"/>
  <c r="BP966" i="2"/>
  <c r="AA966" i="2"/>
  <c r="Y966" i="2"/>
  <c r="X966" i="2"/>
  <c r="W966" i="2"/>
  <c r="V966" i="2"/>
  <c r="U966" i="2"/>
  <c r="T966" i="2"/>
  <c r="S966" i="2"/>
  <c r="C966" i="2"/>
  <c r="B966" i="2"/>
  <c r="BQ965" i="2"/>
  <c r="BP965" i="2"/>
  <c r="AA965" i="2"/>
  <c r="Y965" i="2"/>
  <c r="C965" i="2"/>
  <c r="B965" i="2"/>
  <c r="BQ964" i="2"/>
  <c r="BP964" i="2"/>
  <c r="AL964" i="2"/>
  <c r="AK964" i="2"/>
  <c r="AA964" i="2"/>
  <c r="Y964" i="2"/>
  <c r="X964" i="2"/>
  <c r="W964" i="2"/>
  <c r="V964" i="2"/>
  <c r="U964" i="2"/>
  <c r="T964" i="2"/>
  <c r="S964" i="2"/>
  <c r="C964" i="2"/>
  <c r="B964" i="2"/>
  <c r="BP963" i="2"/>
  <c r="AK963" i="2"/>
  <c r="X963" i="2"/>
  <c r="W963" i="2"/>
  <c r="V963" i="2"/>
  <c r="U963" i="2"/>
  <c r="T963" i="2"/>
  <c r="H963" i="2"/>
  <c r="S963" i="2" s="1"/>
  <c r="Y963" i="2" s="1"/>
  <c r="E960" i="1" s="1"/>
  <c r="C963" i="2"/>
  <c r="B963" i="2"/>
  <c r="BQ962" i="2"/>
  <c r="BP962" i="2"/>
  <c r="AL962" i="2"/>
  <c r="AK962" i="2"/>
  <c r="AA962" i="2"/>
  <c r="Y962" i="2"/>
  <c r="X962" i="2"/>
  <c r="W962" i="2"/>
  <c r="V962" i="2"/>
  <c r="U962" i="2"/>
  <c r="T962" i="2"/>
  <c r="S962" i="2"/>
  <c r="C962" i="2"/>
  <c r="B962" i="2"/>
  <c r="BP961" i="2"/>
  <c r="AK961" i="2"/>
  <c r="X961" i="2"/>
  <c r="W961" i="2"/>
  <c r="V961" i="2"/>
  <c r="U961" i="2"/>
  <c r="T961" i="2"/>
  <c r="H961" i="2"/>
  <c r="AL961" i="2" s="1"/>
  <c r="AA961" i="2" s="1"/>
  <c r="BQ961" i="2" s="1"/>
  <c r="C961" i="2"/>
  <c r="B961" i="2"/>
  <c r="BP960" i="2"/>
  <c r="AK960" i="2"/>
  <c r="X960" i="2"/>
  <c r="W960" i="2"/>
  <c r="V960" i="2"/>
  <c r="U960" i="2"/>
  <c r="T960" i="2"/>
  <c r="H960" i="2"/>
  <c r="AL960" i="2" s="1"/>
  <c r="AA960" i="2" s="1"/>
  <c r="BQ960" i="2" s="1"/>
  <c r="C960" i="2"/>
  <c r="B960" i="2"/>
  <c r="BQ959" i="2"/>
  <c r="BP959" i="2"/>
  <c r="AA959" i="2"/>
  <c r="Y959" i="2"/>
  <c r="C959" i="2"/>
  <c r="B959" i="2"/>
  <c r="BQ958" i="2"/>
  <c r="BP958" i="2"/>
  <c r="AK958" i="2"/>
  <c r="AA958" i="2"/>
  <c r="Y958" i="2"/>
  <c r="X958" i="2"/>
  <c r="W958" i="2"/>
  <c r="V958" i="2"/>
  <c r="U958" i="2"/>
  <c r="T958" i="2"/>
  <c r="S958" i="2"/>
  <c r="C958" i="2"/>
  <c r="B958" i="2"/>
  <c r="BQ957" i="2"/>
  <c r="BP957" i="2"/>
  <c r="AK957" i="2"/>
  <c r="AA957" i="2"/>
  <c r="Y957" i="2"/>
  <c r="X957" i="2"/>
  <c r="W957" i="2"/>
  <c r="V957" i="2"/>
  <c r="U957" i="2"/>
  <c r="T957" i="2"/>
  <c r="S957" i="2"/>
  <c r="C957" i="2"/>
  <c r="B957" i="2"/>
  <c r="BQ956" i="2"/>
  <c r="BP956" i="2"/>
  <c r="AP956" i="2"/>
  <c r="AL956" i="2"/>
  <c r="AK956" i="2"/>
  <c r="AA956" i="2"/>
  <c r="Y956" i="2"/>
  <c r="X956" i="2"/>
  <c r="W956" i="2"/>
  <c r="V956" i="2"/>
  <c r="U956" i="2"/>
  <c r="T956" i="2"/>
  <c r="S956" i="2"/>
  <c r="C956" i="2"/>
  <c r="B956" i="2"/>
  <c r="BQ955" i="2"/>
  <c r="BP955" i="2"/>
  <c r="AP955" i="2"/>
  <c r="AL955" i="2"/>
  <c r="AK955" i="2"/>
  <c r="AA955" i="2"/>
  <c r="Y955" i="2"/>
  <c r="X955" i="2"/>
  <c r="W955" i="2"/>
  <c r="V955" i="2"/>
  <c r="U955" i="2"/>
  <c r="T955" i="2"/>
  <c r="S955" i="2"/>
  <c r="C955" i="2"/>
  <c r="B955" i="2"/>
  <c r="BQ954" i="2"/>
  <c r="BP954" i="2"/>
  <c r="AK954" i="2"/>
  <c r="AA954" i="2"/>
  <c r="Y954" i="2"/>
  <c r="X954" i="2"/>
  <c r="W954" i="2"/>
  <c r="V954" i="2"/>
  <c r="U954" i="2"/>
  <c r="T954" i="2"/>
  <c r="S954" i="2"/>
  <c r="C954" i="2"/>
  <c r="B954" i="2"/>
  <c r="BQ953" i="2"/>
  <c r="BP953" i="2"/>
  <c r="AA953" i="2"/>
  <c r="Y953" i="2"/>
  <c r="C953" i="2"/>
  <c r="B953" i="2"/>
  <c r="BQ952" i="2"/>
  <c r="BP952" i="2"/>
  <c r="AL952" i="2"/>
  <c r="AK952" i="2"/>
  <c r="AA952" i="2"/>
  <c r="Y952" i="2"/>
  <c r="X952" i="2"/>
  <c r="W952" i="2"/>
  <c r="V952" i="2"/>
  <c r="U952" i="2"/>
  <c r="T952" i="2"/>
  <c r="S952" i="2"/>
  <c r="C952" i="2"/>
  <c r="B952" i="2"/>
  <c r="BP951" i="2"/>
  <c r="AK951" i="2"/>
  <c r="X951" i="2"/>
  <c r="W951" i="2"/>
  <c r="V951" i="2"/>
  <c r="U951" i="2"/>
  <c r="T951" i="2"/>
  <c r="H951" i="2"/>
  <c r="S951" i="2" s="1"/>
  <c r="Y951" i="2" s="1"/>
  <c r="E948" i="1" s="1"/>
  <c r="C951" i="2"/>
  <c r="B951" i="2"/>
  <c r="BP950" i="2"/>
  <c r="AK950" i="2"/>
  <c r="X950" i="2"/>
  <c r="W950" i="2"/>
  <c r="V950" i="2"/>
  <c r="U950" i="2"/>
  <c r="T950" i="2"/>
  <c r="H950" i="2"/>
  <c r="S950" i="2" s="1"/>
  <c r="Y950" i="2" s="1"/>
  <c r="E947" i="1" s="1"/>
  <c r="C950" i="2"/>
  <c r="B950" i="2"/>
  <c r="BP949" i="2"/>
  <c r="AK949" i="2"/>
  <c r="X949" i="2"/>
  <c r="W949" i="2"/>
  <c r="V949" i="2"/>
  <c r="U949" i="2"/>
  <c r="T949" i="2"/>
  <c r="H949" i="2"/>
  <c r="AL949" i="2" s="1"/>
  <c r="AA949" i="2" s="1"/>
  <c r="BQ949" i="2" s="1"/>
  <c r="C949" i="2"/>
  <c r="B949" i="2"/>
  <c r="BP948" i="2"/>
  <c r="AP948" i="2"/>
  <c r="AO948" i="2"/>
  <c r="AK948" i="2"/>
  <c r="X948" i="2"/>
  <c r="W948" i="2"/>
  <c r="V948" i="2"/>
  <c r="U948" i="2"/>
  <c r="T948" i="2"/>
  <c r="H948" i="2"/>
  <c r="AL948" i="2" s="1"/>
  <c r="AA948" i="2" s="1"/>
  <c r="BQ948" i="2" s="1"/>
  <c r="C948" i="2"/>
  <c r="B948" i="2"/>
  <c r="BQ947" i="2"/>
  <c r="BP947" i="2"/>
  <c r="AA947" i="2"/>
  <c r="Y947" i="2"/>
  <c r="C947" i="2"/>
  <c r="B947" i="2"/>
  <c r="BQ946" i="2"/>
  <c r="BP946" i="2"/>
  <c r="AL946" i="2"/>
  <c r="AK946" i="2"/>
  <c r="AA946" i="2"/>
  <c r="Y946" i="2"/>
  <c r="X946" i="2"/>
  <c r="W946" i="2"/>
  <c r="V946" i="2"/>
  <c r="U946" i="2"/>
  <c r="T946" i="2"/>
  <c r="S946" i="2"/>
  <c r="C946" i="2"/>
  <c r="B946" i="2"/>
  <c r="BP945" i="2"/>
  <c r="AK945" i="2"/>
  <c r="X945" i="2"/>
  <c r="W945" i="2"/>
  <c r="V945" i="2"/>
  <c r="U945" i="2"/>
  <c r="T945" i="2"/>
  <c r="H945" i="2"/>
  <c r="S945" i="2" s="1"/>
  <c r="Y945" i="2" s="1"/>
  <c r="E942" i="1" s="1"/>
  <c r="C945" i="2"/>
  <c r="B945" i="2"/>
  <c r="BP944" i="2"/>
  <c r="AK944" i="2"/>
  <c r="X944" i="2"/>
  <c r="W944" i="2"/>
  <c r="V944" i="2"/>
  <c r="U944" i="2"/>
  <c r="T944" i="2"/>
  <c r="H944" i="2"/>
  <c r="S944" i="2" s="1"/>
  <c r="Y944" i="2" s="1"/>
  <c r="E941" i="1" s="1"/>
  <c r="C944" i="2"/>
  <c r="B944" i="2"/>
  <c r="BP943" i="2"/>
  <c r="AK943" i="2"/>
  <c r="X943" i="2"/>
  <c r="W943" i="2"/>
  <c r="V943" i="2"/>
  <c r="U943" i="2"/>
  <c r="T943" i="2"/>
  <c r="H943" i="2"/>
  <c r="S943" i="2" s="1"/>
  <c r="Y943" i="2" s="1"/>
  <c r="E940" i="1" s="1"/>
  <c r="C943" i="2"/>
  <c r="B943" i="2"/>
  <c r="BP942" i="2"/>
  <c r="AO942" i="2"/>
  <c r="AK942" i="2"/>
  <c r="X942" i="2"/>
  <c r="W942" i="2"/>
  <c r="V942" i="2"/>
  <c r="U942" i="2"/>
  <c r="T942" i="2"/>
  <c r="H942" i="2"/>
  <c r="S942" i="2" s="1"/>
  <c r="Y942" i="2" s="1"/>
  <c r="E939" i="1" s="1"/>
  <c r="C942" i="2"/>
  <c r="B942" i="2"/>
  <c r="BQ941" i="2"/>
  <c r="BP941" i="2"/>
  <c r="AA941" i="2"/>
  <c r="Y941" i="2"/>
  <c r="C941" i="2"/>
  <c r="B941" i="2"/>
  <c r="BQ940" i="2"/>
  <c r="BP940" i="2"/>
  <c r="AA940" i="2"/>
  <c r="Y940" i="2"/>
  <c r="C940" i="2"/>
  <c r="B940" i="2"/>
  <c r="BQ939" i="2"/>
  <c r="BP939" i="2"/>
  <c r="AA939" i="2"/>
  <c r="Y939" i="2"/>
  <c r="X939" i="2"/>
  <c r="W939" i="2"/>
  <c r="V939" i="2"/>
  <c r="U939" i="2"/>
  <c r="T939" i="2"/>
  <c r="S939" i="2"/>
  <c r="C939" i="2"/>
  <c r="B939" i="2"/>
  <c r="BQ938" i="2"/>
  <c r="BP938" i="2"/>
  <c r="AA938" i="2"/>
  <c r="Y938" i="2"/>
  <c r="X938" i="2"/>
  <c r="W938" i="2"/>
  <c r="V938" i="2"/>
  <c r="U938" i="2"/>
  <c r="T938" i="2"/>
  <c r="S938" i="2"/>
  <c r="C938" i="2"/>
  <c r="B938" i="2"/>
  <c r="BQ937" i="2"/>
  <c r="BP937" i="2"/>
  <c r="AA937" i="2"/>
  <c r="Y937" i="2"/>
  <c r="X937" i="2"/>
  <c r="W937" i="2"/>
  <c r="V937" i="2"/>
  <c r="U937" i="2"/>
  <c r="T937" i="2"/>
  <c r="S937" i="2"/>
  <c r="C937" i="2"/>
  <c r="B937" i="2"/>
  <c r="BQ936" i="2"/>
  <c r="BP936" i="2"/>
  <c r="AA936" i="2"/>
  <c r="Y936" i="2"/>
  <c r="X936" i="2"/>
  <c r="W936" i="2"/>
  <c r="V936" i="2"/>
  <c r="U936" i="2"/>
  <c r="T936" i="2"/>
  <c r="S936" i="2"/>
  <c r="C936" i="2"/>
  <c r="B936" i="2"/>
  <c r="BQ935" i="2"/>
  <c r="BP935" i="2"/>
  <c r="AT935" i="2"/>
  <c r="AS935" i="2"/>
  <c r="AP935" i="2"/>
  <c r="AO935" i="2"/>
  <c r="AK935" i="2"/>
  <c r="AA935" i="2"/>
  <c r="Y935" i="2"/>
  <c r="X935" i="2"/>
  <c r="W935" i="2"/>
  <c r="V935" i="2"/>
  <c r="U935" i="2"/>
  <c r="T935" i="2"/>
  <c r="S935" i="2"/>
  <c r="C935" i="2"/>
  <c r="B935" i="2"/>
  <c r="BQ934" i="2"/>
  <c r="BP934" i="2"/>
  <c r="AA934" i="2"/>
  <c r="Y934" i="2"/>
  <c r="C934" i="2"/>
  <c r="B934" i="2"/>
  <c r="BQ933" i="2"/>
  <c r="BP933" i="2"/>
  <c r="AA933" i="2"/>
  <c r="Y933" i="2"/>
  <c r="X933" i="2"/>
  <c r="W933" i="2"/>
  <c r="V933" i="2"/>
  <c r="U933" i="2"/>
  <c r="T933" i="2"/>
  <c r="S933" i="2"/>
  <c r="C933" i="2"/>
  <c r="B933" i="2"/>
  <c r="BQ932" i="2"/>
  <c r="BP932" i="2"/>
  <c r="AA932" i="2"/>
  <c r="Y932" i="2"/>
  <c r="X932" i="2"/>
  <c r="W932" i="2"/>
  <c r="V932" i="2"/>
  <c r="U932" i="2"/>
  <c r="T932" i="2"/>
  <c r="S932" i="2"/>
  <c r="C932" i="2"/>
  <c r="B932" i="2"/>
  <c r="BQ931" i="2"/>
  <c r="BP931" i="2"/>
  <c r="AA931" i="2"/>
  <c r="Y931" i="2"/>
  <c r="X931" i="2"/>
  <c r="W931" i="2"/>
  <c r="V931" i="2"/>
  <c r="U931" i="2"/>
  <c r="T931" i="2"/>
  <c r="S931" i="2"/>
  <c r="C931" i="2"/>
  <c r="B931" i="2"/>
  <c r="BQ930" i="2"/>
  <c r="BP930" i="2"/>
  <c r="AA930" i="2"/>
  <c r="Y930" i="2"/>
  <c r="X930" i="2"/>
  <c r="W930" i="2"/>
  <c r="V930" i="2"/>
  <c r="U930" i="2"/>
  <c r="T930" i="2"/>
  <c r="S930" i="2"/>
  <c r="C930" i="2"/>
  <c r="B930" i="2"/>
  <c r="BQ929" i="2"/>
  <c r="BP929" i="2"/>
  <c r="AA929" i="2"/>
  <c r="Y929" i="2"/>
  <c r="X929" i="2"/>
  <c r="W929" i="2"/>
  <c r="V929" i="2"/>
  <c r="U929" i="2"/>
  <c r="T929" i="2"/>
  <c r="S929" i="2"/>
  <c r="C929" i="2"/>
  <c r="B929" i="2"/>
  <c r="BQ928" i="2"/>
  <c r="BP928" i="2"/>
  <c r="AA928" i="2"/>
  <c r="Y928" i="2"/>
  <c r="C928" i="2"/>
  <c r="B928" i="2"/>
  <c r="BQ927" i="2"/>
  <c r="BP927" i="2"/>
  <c r="AA927" i="2"/>
  <c r="Y927" i="2"/>
  <c r="X927" i="2"/>
  <c r="W927" i="2"/>
  <c r="V927" i="2"/>
  <c r="U927" i="2"/>
  <c r="T927" i="2"/>
  <c r="S927" i="2"/>
  <c r="C927" i="2"/>
  <c r="B927" i="2"/>
  <c r="BQ926" i="2"/>
  <c r="BP926" i="2"/>
  <c r="AA926" i="2"/>
  <c r="Y926" i="2"/>
  <c r="X926" i="2"/>
  <c r="W926" i="2"/>
  <c r="V926" i="2"/>
  <c r="U926" i="2"/>
  <c r="T926" i="2"/>
  <c r="S926" i="2"/>
  <c r="C926" i="2"/>
  <c r="B926" i="2"/>
  <c r="BQ925" i="2"/>
  <c r="BP925" i="2"/>
  <c r="AA925" i="2"/>
  <c r="Y925" i="2"/>
  <c r="X925" i="2"/>
  <c r="W925" i="2"/>
  <c r="V925" i="2"/>
  <c r="U925" i="2"/>
  <c r="T925" i="2"/>
  <c r="S925" i="2"/>
  <c r="C925" i="2"/>
  <c r="B925" i="2"/>
  <c r="BQ924" i="2"/>
  <c r="BP924" i="2"/>
  <c r="AA924" i="2"/>
  <c r="Y924" i="2"/>
  <c r="X924" i="2"/>
  <c r="W924" i="2"/>
  <c r="V924" i="2"/>
  <c r="U924" i="2"/>
  <c r="T924" i="2"/>
  <c r="S924" i="2"/>
  <c r="C924" i="2"/>
  <c r="B924" i="2"/>
  <c r="BQ923" i="2"/>
  <c r="BP923" i="2"/>
  <c r="AA923" i="2"/>
  <c r="Y923" i="2"/>
  <c r="X923" i="2"/>
  <c r="W923" i="2"/>
  <c r="V923" i="2"/>
  <c r="U923" i="2"/>
  <c r="T923" i="2"/>
  <c r="S923" i="2"/>
  <c r="C923" i="2"/>
  <c r="B923" i="2"/>
  <c r="BQ922" i="2"/>
  <c r="BP922" i="2"/>
  <c r="AA922" i="2"/>
  <c r="Y922" i="2"/>
  <c r="C922" i="2"/>
  <c r="B922" i="2"/>
  <c r="BQ921" i="2"/>
  <c r="BP921" i="2"/>
  <c r="AL921" i="2"/>
  <c r="AK921" i="2"/>
  <c r="AA921" i="2"/>
  <c r="Y921" i="2"/>
  <c r="X921" i="2"/>
  <c r="W921" i="2"/>
  <c r="V921" i="2"/>
  <c r="U921" i="2"/>
  <c r="T921" i="2"/>
  <c r="S921" i="2"/>
  <c r="C921" i="2"/>
  <c r="B921" i="2"/>
  <c r="BP920" i="2"/>
  <c r="AK920" i="2"/>
  <c r="X920" i="2"/>
  <c r="W920" i="2"/>
  <c r="V920" i="2"/>
  <c r="U920" i="2"/>
  <c r="T920" i="2"/>
  <c r="H920" i="2"/>
  <c r="S920" i="2" s="1"/>
  <c r="Y920" i="2" s="1"/>
  <c r="E917" i="1" s="1"/>
  <c r="C920" i="2"/>
  <c r="B920" i="2"/>
  <c r="BP919" i="2"/>
  <c r="AK919" i="2"/>
  <c r="X919" i="2"/>
  <c r="W919" i="2"/>
  <c r="V919" i="2"/>
  <c r="U919" i="2"/>
  <c r="T919" i="2"/>
  <c r="H919" i="2"/>
  <c r="S919" i="2" s="1"/>
  <c r="Y919" i="2" s="1"/>
  <c r="E916" i="1" s="1"/>
  <c r="C919" i="2"/>
  <c r="B919" i="2"/>
  <c r="BP918" i="2"/>
  <c r="AK918" i="2"/>
  <c r="X918" i="2"/>
  <c r="W918" i="2"/>
  <c r="V918" i="2"/>
  <c r="U918" i="2"/>
  <c r="T918" i="2"/>
  <c r="H918" i="2"/>
  <c r="AL918" i="2" s="1"/>
  <c r="AA918" i="2" s="1"/>
  <c r="BQ918" i="2" s="1"/>
  <c r="C918" i="2"/>
  <c r="B918" i="2"/>
  <c r="BP917" i="2"/>
  <c r="AK917" i="2"/>
  <c r="X917" i="2"/>
  <c r="W917" i="2"/>
  <c r="V917" i="2"/>
  <c r="U917" i="2"/>
  <c r="T917" i="2"/>
  <c r="H917" i="2"/>
  <c r="C917" i="2"/>
  <c r="B917" i="2"/>
  <c r="BQ916" i="2"/>
  <c r="BP916" i="2"/>
  <c r="AA916" i="2"/>
  <c r="Y916" i="2"/>
  <c r="C916" i="2"/>
  <c r="B916" i="2"/>
  <c r="BQ915" i="2"/>
  <c r="BP915" i="2"/>
  <c r="AK915" i="2"/>
  <c r="AA915" i="2"/>
  <c r="Y915" i="2"/>
  <c r="X915" i="2"/>
  <c r="W915" i="2"/>
  <c r="V915" i="2"/>
  <c r="U915" i="2"/>
  <c r="T915" i="2"/>
  <c r="S915" i="2"/>
  <c r="C915" i="2"/>
  <c r="B915" i="2"/>
  <c r="BQ914" i="2"/>
  <c r="BP914" i="2"/>
  <c r="AK914" i="2"/>
  <c r="AA914" i="2"/>
  <c r="Y914" i="2"/>
  <c r="X914" i="2"/>
  <c r="W914" i="2"/>
  <c r="V914" i="2"/>
  <c r="U914" i="2"/>
  <c r="T914" i="2"/>
  <c r="S914" i="2"/>
  <c r="C914" i="2"/>
  <c r="B914" i="2"/>
  <c r="BQ913" i="2"/>
  <c r="BP913" i="2"/>
  <c r="AP913" i="2"/>
  <c r="AL913" i="2"/>
  <c r="AK913" i="2"/>
  <c r="AA913" i="2"/>
  <c r="Y913" i="2"/>
  <c r="X913" i="2"/>
  <c r="W913" i="2"/>
  <c r="V913" i="2"/>
  <c r="U913" i="2"/>
  <c r="T913" i="2"/>
  <c r="S913" i="2"/>
  <c r="C913" i="2"/>
  <c r="B913" i="2"/>
  <c r="BQ912" i="2"/>
  <c r="BP912" i="2"/>
  <c r="AP912" i="2"/>
  <c r="AL912" i="2"/>
  <c r="AK912" i="2"/>
  <c r="AA912" i="2"/>
  <c r="Y912" i="2"/>
  <c r="X912" i="2"/>
  <c r="W912" i="2"/>
  <c r="V912" i="2"/>
  <c r="U912" i="2"/>
  <c r="T912" i="2"/>
  <c r="S912" i="2"/>
  <c r="C912" i="2"/>
  <c r="B912" i="2"/>
  <c r="BQ911" i="2"/>
  <c r="BP911" i="2"/>
  <c r="AK911" i="2"/>
  <c r="AA911" i="2"/>
  <c r="Y911" i="2"/>
  <c r="X911" i="2"/>
  <c r="W911" i="2"/>
  <c r="V911" i="2"/>
  <c r="U911" i="2"/>
  <c r="T911" i="2"/>
  <c r="S911" i="2"/>
  <c r="C911" i="2"/>
  <c r="B911" i="2"/>
  <c r="BQ910" i="2"/>
  <c r="BP910" i="2"/>
  <c r="AA910" i="2"/>
  <c r="Y910" i="2"/>
  <c r="C910" i="2"/>
  <c r="B910" i="2"/>
  <c r="BQ909" i="2"/>
  <c r="BP909" i="2"/>
  <c r="AL909" i="2"/>
  <c r="AK909" i="2"/>
  <c r="AA909" i="2"/>
  <c r="Y909" i="2"/>
  <c r="X909" i="2"/>
  <c r="W909" i="2"/>
  <c r="V909" i="2"/>
  <c r="U909" i="2"/>
  <c r="T909" i="2"/>
  <c r="S909" i="2"/>
  <c r="C909" i="2"/>
  <c r="B909" i="2"/>
  <c r="BP908" i="2"/>
  <c r="AK908" i="2"/>
  <c r="X908" i="2"/>
  <c r="W908" i="2"/>
  <c r="V908" i="2"/>
  <c r="U908" i="2"/>
  <c r="T908" i="2"/>
  <c r="H908" i="2"/>
  <c r="AL908" i="2" s="1"/>
  <c r="AA908" i="2" s="1"/>
  <c r="BQ908" i="2" s="1"/>
  <c r="C908" i="2"/>
  <c r="B908" i="2"/>
  <c r="BP907" i="2"/>
  <c r="AK907" i="2"/>
  <c r="X907" i="2"/>
  <c r="W907" i="2"/>
  <c r="V907" i="2"/>
  <c r="U907" i="2"/>
  <c r="T907" i="2"/>
  <c r="H907" i="2"/>
  <c r="S907" i="2" s="1"/>
  <c r="Y907" i="2" s="1"/>
  <c r="E904" i="1" s="1"/>
  <c r="C907" i="2"/>
  <c r="B907" i="2"/>
  <c r="BP906" i="2"/>
  <c r="AK906" i="2"/>
  <c r="X906" i="2"/>
  <c r="W906" i="2"/>
  <c r="V906" i="2"/>
  <c r="U906" i="2"/>
  <c r="T906" i="2"/>
  <c r="H906" i="2"/>
  <c r="AL906" i="2" s="1"/>
  <c r="AA906" i="2" s="1"/>
  <c r="BQ906" i="2" s="1"/>
  <c r="C906" i="2"/>
  <c r="B906" i="2"/>
  <c r="BP905" i="2"/>
  <c r="AO905" i="2"/>
  <c r="AK905" i="2"/>
  <c r="X905" i="2"/>
  <c r="W905" i="2"/>
  <c r="V905" i="2"/>
  <c r="U905" i="2"/>
  <c r="T905" i="2"/>
  <c r="H905" i="2"/>
  <c r="C905" i="2"/>
  <c r="B905" i="2"/>
  <c r="BQ904" i="2"/>
  <c r="BP904" i="2"/>
  <c r="AA904" i="2"/>
  <c r="Y904" i="2"/>
  <c r="C904" i="2"/>
  <c r="B904" i="2"/>
  <c r="BQ903" i="2"/>
  <c r="BP903" i="2"/>
  <c r="AL903" i="2"/>
  <c r="AK903" i="2"/>
  <c r="AA903" i="2"/>
  <c r="Y903" i="2"/>
  <c r="X903" i="2"/>
  <c r="W903" i="2"/>
  <c r="V903" i="2"/>
  <c r="U903" i="2"/>
  <c r="T903" i="2"/>
  <c r="S903" i="2"/>
  <c r="C903" i="2"/>
  <c r="B903" i="2"/>
  <c r="BP902" i="2"/>
  <c r="AK902" i="2"/>
  <c r="X902" i="2"/>
  <c r="W902" i="2"/>
  <c r="V902" i="2"/>
  <c r="U902" i="2"/>
  <c r="T902" i="2"/>
  <c r="H902" i="2"/>
  <c r="AL902" i="2" s="1"/>
  <c r="AA902" i="2" s="1"/>
  <c r="BQ902" i="2" s="1"/>
  <c r="C902" i="2"/>
  <c r="B902" i="2"/>
  <c r="BP901" i="2"/>
  <c r="AK901" i="2"/>
  <c r="X901" i="2"/>
  <c r="W901" i="2"/>
  <c r="V901" i="2"/>
  <c r="U901" i="2"/>
  <c r="T901" i="2"/>
  <c r="H901" i="2"/>
  <c r="AL901" i="2" s="1"/>
  <c r="AA901" i="2" s="1"/>
  <c r="BQ901" i="2" s="1"/>
  <c r="C901" i="2"/>
  <c r="B901" i="2"/>
  <c r="BP900" i="2"/>
  <c r="AK900" i="2"/>
  <c r="X900" i="2"/>
  <c r="W900" i="2"/>
  <c r="V900" i="2"/>
  <c r="U900" i="2"/>
  <c r="T900" i="2"/>
  <c r="H900" i="2"/>
  <c r="S900" i="2" s="1"/>
  <c r="Y900" i="2" s="1"/>
  <c r="E897" i="1" s="1"/>
  <c r="C900" i="2"/>
  <c r="B900" i="2"/>
  <c r="BP899" i="2"/>
  <c r="AO899" i="2"/>
  <c r="AK899" i="2"/>
  <c r="X899" i="2"/>
  <c r="W899" i="2"/>
  <c r="V899" i="2"/>
  <c r="U899" i="2"/>
  <c r="T899" i="2"/>
  <c r="H899" i="2"/>
  <c r="S899" i="2" s="1"/>
  <c r="Y899" i="2" s="1"/>
  <c r="E896" i="1" s="1"/>
  <c r="C899" i="2"/>
  <c r="B899" i="2"/>
  <c r="BQ898" i="2"/>
  <c r="BP898" i="2"/>
  <c r="AA898" i="2"/>
  <c r="Y898" i="2"/>
  <c r="C898" i="2"/>
  <c r="B898" i="2"/>
  <c r="BQ897" i="2"/>
  <c r="BP897" i="2"/>
  <c r="AA897" i="2"/>
  <c r="Y897" i="2"/>
  <c r="C897" i="2"/>
  <c r="B897" i="2"/>
  <c r="BQ896" i="2"/>
  <c r="BP896" i="2"/>
  <c r="AA896" i="2"/>
  <c r="Y896" i="2"/>
  <c r="X896" i="2"/>
  <c r="W896" i="2"/>
  <c r="V896" i="2"/>
  <c r="U896" i="2"/>
  <c r="T896" i="2"/>
  <c r="S896" i="2"/>
  <c r="C896" i="2"/>
  <c r="B896" i="2"/>
  <c r="BQ895" i="2"/>
  <c r="BP895" i="2"/>
  <c r="AA895" i="2"/>
  <c r="Y895" i="2"/>
  <c r="X895" i="2"/>
  <c r="W895" i="2"/>
  <c r="V895" i="2"/>
  <c r="U895" i="2"/>
  <c r="T895" i="2"/>
  <c r="S895" i="2"/>
  <c r="C895" i="2"/>
  <c r="B895" i="2"/>
  <c r="BQ894" i="2"/>
  <c r="BP894" i="2"/>
  <c r="AA894" i="2"/>
  <c r="Y894" i="2"/>
  <c r="X894" i="2"/>
  <c r="W894" i="2"/>
  <c r="V894" i="2"/>
  <c r="U894" i="2"/>
  <c r="T894" i="2"/>
  <c r="S894" i="2"/>
  <c r="C894" i="2"/>
  <c r="B894" i="2"/>
  <c r="BQ893" i="2"/>
  <c r="BP893" i="2"/>
  <c r="AA893" i="2"/>
  <c r="Y893" i="2"/>
  <c r="X893" i="2"/>
  <c r="W893" i="2"/>
  <c r="V893" i="2"/>
  <c r="U893" i="2"/>
  <c r="T893" i="2"/>
  <c r="S893" i="2"/>
  <c r="C893" i="2"/>
  <c r="B893" i="2"/>
  <c r="BQ892" i="2"/>
  <c r="BP892" i="2"/>
  <c r="AO892" i="2"/>
  <c r="AK892" i="2"/>
  <c r="AA892" i="2"/>
  <c r="Y892" i="2"/>
  <c r="X892" i="2"/>
  <c r="W892" i="2"/>
  <c r="V892" i="2"/>
  <c r="U892" i="2"/>
  <c r="T892" i="2"/>
  <c r="S892" i="2"/>
  <c r="C892" i="2"/>
  <c r="B892" i="2"/>
  <c r="BQ891" i="2"/>
  <c r="BP891" i="2"/>
  <c r="AA891" i="2"/>
  <c r="Y891" i="2"/>
  <c r="C891" i="2"/>
  <c r="B891" i="2"/>
  <c r="BQ890" i="2"/>
  <c r="BP890" i="2"/>
  <c r="AA890" i="2"/>
  <c r="Y890" i="2"/>
  <c r="X890" i="2"/>
  <c r="W890" i="2"/>
  <c r="V890" i="2"/>
  <c r="U890" i="2"/>
  <c r="T890" i="2"/>
  <c r="S890" i="2"/>
  <c r="C890" i="2"/>
  <c r="B890" i="2"/>
  <c r="BQ889" i="2"/>
  <c r="BP889" i="2"/>
  <c r="AA889" i="2"/>
  <c r="Y889" i="2"/>
  <c r="X889" i="2"/>
  <c r="W889" i="2"/>
  <c r="V889" i="2"/>
  <c r="U889" i="2"/>
  <c r="T889" i="2"/>
  <c r="S889" i="2"/>
  <c r="C889" i="2"/>
  <c r="B889" i="2"/>
  <c r="BQ888" i="2"/>
  <c r="BP888" i="2"/>
  <c r="AA888" i="2"/>
  <c r="Y888" i="2"/>
  <c r="X888" i="2"/>
  <c r="W888" i="2"/>
  <c r="V888" i="2"/>
  <c r="U888" i="2"/>
  <c r="T888" i="2"/>
  <c r="S888" i="2"/>
  <c r="C888" i="2"/>
  <c r="B888" i="2"/>
  <c r="BQ887" i="2"/>
  <c r="BP887" i="2"/>
  <c r="AA887" i="2"/>
  <c r="Y887" i="2"/>
  <c r="X887" i="2"/>
  <c r="W887" i="2"/>
  <c r="V887" i="2"/>
  <c r="U887" i="2"/>
  <c r="T887" i="2"/>
  <c r="S887" i="2"/>
  <c r="C887" i="2"/>
  <c r="B887" i="2"/>
  <c r="BQ886" i="2"/>
  <c r="BP886" i="2"/>
  <c r="AA886" i="2"/>
  <c r="Y886" i="2"/>
  <c r="X886" i="2"/>
  <c r="W886" i="2"/>
  <c r="V886" i="2"/>
  <c r="U886" i="2"/>
  <c r="T886" i="2"/>
  <c r="S886" i="2"/>
  <c r="C886" i="2"/>
  <c r="B886" i="2"/>
  <c r="BQ885" i="2"/>
  <c r="BP885" i="2"/>
  <c r="AA885" i="2"/>
  <c r="Y885" i="2"/>
  <c r="C885" i="2"/>
  <c r="B885" i="2"/>
  <c r="BQ884" i="2"/>
  <c r="BP884" i="2"/>
  <c r="AA884" i="2"/>
  <c r="Y884" i="2"/>
  <c r="X884" i="2"/>
  <c r="W884" i="2"/>
  <c r="V884" i="2"/>
  <c r="U884" i="2"/>
  <c r="T884" i="2"/>
  <c r="S884" i="2"/>
  <c r="C884" i="2"/>
  <c r="B884" i="2"/>
  <c r="BQ883" i="2"/>
  <c r="BP883" i="2"/>
  <c r="AA883" i="2"/>
  <c r="Y883" i="2"/>
  <c r="X883" i="2"/>
  <c r="W883" i="2"/>
  <c r="V883" i="2"/>
  <c r="U883" i="2"/>
  <c r="T883" i="2"/>
  <c r="S883" i="2"/>
  <c r="C883" i="2"/>
  <c r="B883" i="2"/>
  <c r="BQ882" i="2"/>
  <c r="BP882" i="2"/>
  <c r="AA882" i="2"/>
  <c r="Y882" i="2"/>
  <c r="X882" i="2"/>
  <c r="W882" i="2"/>
  <c r="V882" i="2"/>
  <c r="U882" i="2"/>
  <c r="T882" i="2"/>
  <c r="S882" i="2"/>
  <c r="C882" i="2"/>
  <c r="B882" i="2"/>
  <c r="BQ881" i="2"/>
  <c r="BP881" i="2"/>
  <c r="AA881" i="2"/>
  <c r="Y881" i="2"/>
  <c r="X881" i="2"/>
  <c r="W881" i="2"/>
  <c r="V881" i="2"/>
  <c r="U881" i="2"/>
  <c r="T881" i="2"/>
  <c r="S881" i="2"/>
  <c r="C881" i="2"/>
  <c r="B881" i="2"/>
  <c r="BQ880" i="2"/>
  <c r="BP880" i="2"/>
  <c r="AA880" i="2"/>
  <c r="Y880" i="2"/>
  <c r="X880" i="2"/>
  <c r="W880" i="2"/>
  <c r="V880" i="2"/>
  <c r="U880" i="2"/>
  <c r="T880" i="2"/>
  <c r="S880" i="2"/>
  <c r="C880" i="2"/>
  <c r="B880" i="2"/>
  <c r="BQ879" i="2"/>
  <c r="BP879" i="2"/>
  <c r="AA879" i="2"/>
  <c r="Y879" i="2"/>
  <c r="C879" i="2"/>
  <c r="B879" i="2"/>
  <c r="BQ878" i="2"/>
  <c r="BP878" i="2"/>
  <c r="AL878" i="2"/>
  <c r="AK878" i="2"/>
  <c r="AA878" i="2"/>
  <c r="Y878" i="2"/>
  <c r="X878" i="2"/>
  <c r="W878" i="2"/>
  <c r="V878" i="2"/>
  <c r="U878" i="2"/>
  <c r="T878" i="2"/>
  <c r="S878" i="2"/>
  <c r="C878" i="2"/>
  <c r="B878" i="2"/>
  <c r="BP877" i="2"/>
  <c r="AK877" i="2"/>
  <c r="X877" i="2"/>
  <c r="W877" i="2"/>
  <c r="V877" i="2"/>
  <c r="U877" i="2"/>
  <c r="T877" i="2"/>
  <c r="H877" i="2"/>
  <c r="S877" i="2" s="1"/>
  <c r="Y877" i="2" s="1"/>
  <c r="E874" i="1" s="1"/>
  <c r="C877" i="2"/>
  <c r="B877" i="2"/>
  <c r="BP876" i="2"/>
  <c r="AK876" i="2"/>
  <c r="X876" i="2"/>
  <c r="W876" i="2"/>
  <c r="V876" i="2"/>
  <c r="U876" i="2"/>
  <c r="T876" i="2"/>
  <c r="H876" i="2"/>
  <c r="S876" i="2" s="1"/>
  <c r="Y876" i="2" s="1"/>
  <c r="E873" i="1" s="1"/>
  <c r="C876" i="2"/>
  <c r="B876" i="2"/>
  <c r="BP875" i="2"/>
  <c r="AK875" i="2"/>
  <c r="X875" i="2"/>
  <c r="W875" i="2"/>
  <c r="V875" i="2"/>
  <c r="U875" i="2"/>
  <c r="T875" i="2"/>
  <c r="H875" i="2"/>
  <c r="S875" i="2" s="1"/>
  <c r="Y875" i="2" s="1"/>
  <c r="E872" i="1" s="1"/>
  <c r="C875" i="2"/>
  <c r="B875" i="2"/>
  <c r="BP874" i="2"/>
  <c r="AK874" i="2"/>
  <c r="X874" i="2"/>
  <c r="W874" i="2"/>
  <c r="V874" i="2"/>
  <c r="U874" i="2"/>
  <c r="T874" i="2"/>
  <c r="H874" i="2"/>
  <c r="S874" i="2" s="1"/>
  <c r="Y874" i="2" s="1"/>
  <c r="E871" i="1" s="1"/>
  <c r="C874" i="2"/>
  <c r="B874" i="2"/>
  <c r="BQ873" i="2"/>
  <c r="BP873" i="2"/>
  <c r="AA873" i="2"/>
  <c r="Y873" i="2"/>
  <c r="C873" i="2"/>
  <c r="B873" i="2"/>
  <c r="BQ872" i="2"/>
  <c r="BP872" i="2"/>
  <c r="AK872" i="2"/>
  <c r="AA872" i="2"/>
  <c r="Y872" i="2"/>
  <c r="X872" i="2"/>
  <c r="W872" i="2"/>
  <c r="V872" i="2"/>
  <c r="U872" i="2"/>
  <c r="T872" i="2"/>
  <c r="S872" i="2"/>
  <c r="C872" i="2"/>
  <c r="B872" i="2"/>
  <c r="BQ871" i="2"/>
  <c r="BP871" i="2"/>
  <c r="AK871" i="2"/>
  <c r="AA871" i="2"/>
  <c r="Y871" i="2"/>
  <c r="X871" i="2"/>
  <c r="W871" i="2"/>
  <c r="V871" i="2"/>
  <c r="U871" i="2"/>
  <c r="T871" i="2"/>
  <c r="S871" i="2"/>
  <c r="C871" i="2"/>
  <c r="B871" i="2"/>
  <c r="BQ870" i="2"/>
  <c r="BP870" i="2"/>
  <c r="AP870" i="2"/>
  <c r="AL870" i="2"/>
  <c r="AK870" i="2"/>
  <c r="AA870" i="2"/>
  <c r="Y870" i="2"/>
  <c r="X870" i="2"/>
  <c r="W870" i="2"/>
  <c r="V870" i="2"/>
  <c r="U870" i="2"/>
  <c r="T870" i="2"/>
  <c r="S870" i="2"/>
  <c r="C870" i="2"/>
  <c r="B870" i="2"/>
  <c r="BQ869" i="2"/>
  <c r="BP869" i="2"/>
  <c r="AP869" i="2"/>
  <c r="AL869" i="2"/>
  <c r="AK869" i="2"/>
  <c r="AA869" i="2"/>
  <c r="Y869" i="2"/>
  <c r="X869" i="2"/>
  <c r="W869" i="2"/>
  <c r="V869" i="2"/>
  <c r="U869" i="2"/>
  <c r="T869" i="2"/>
  <c r="S869" i="2"/>
  <c r="C869" i="2"/>
  <c r="B869" i="2"/>
  <c r="BQ868" i="2"/>
  <c r="BP868" i="2"/>
  <c r="AK868" i="2"/>
  <c r="AA868" i="2"/>
  <c r="Y868" i="2"/>
  <c r="X868" i="2"/>
  <c r="W868" i="2"/>
  <c r="V868" i="2"/>
  <c r="U868" i="2"/>
  <c r="T868" i="2"/>
  <c r="S868" i="2"/>
  <c r="C868" i="2"/>
  <c r="B868" i="2"/>
  <c r="BQ867" i="2"/>
  <c r="BP867" i="2"/>
  <c r="AA867" i="2"/>
  <c r="Y867" i="2"/>
  <c r="C867" i="2"/>
  <c r="B867" i="2"/>
  <c r="BQ866" i="2"/>
  <c r="BP866" i="2"/>
  <c r="AL866" i="2"/>
  <c r="AK866" i="2"/>
  <c r="AA866" i="2"/>
  <c r="Y866" i="2"/>
  <c r="X866" i="2"/>
  <c r="W866" i="2"/>
  <c r="V866" i="2"/>
  <c r="U866" i="2"/>
  <c r="T866" i="2"/>
  <c r="S866" i="2"/>
  <c r="C866" i="2"/>
  <c r="B866" i="2"/>
  <c r="BP865" i="2"/>
  <c r="AK865" i="2"/>
  <c r="X865" i="2"/>
  <c r="W865" i="2"/>
  <c r="V865" i="2"/>
  <c r="U865" i="2"/>
  <c r="T865" i="2"/>
  <c r="H865" i="2"/>
  <c r="AL865" i="2" s="1"/>
  <c r="AA865" i="2" s="1"/>
  <c r="BQ865" i="2" s="1"/>
  <c r="C865" i="2"/>
  <c r="B865" i="2"/>
  <c r="BP864" i="2"/>
  <c r="AK864" i="2"/>
  <c r="X864" i="2"/>
  <c r="W864" i="2"/>
  <c r="V864" i="2"/>
  <c r="U864" i="2"/>
  <c r="T864" i="2"/>
  <c r="H864" i="2"/>
  <c r="C864" i="2"/>
  <c r="B864" i="2"/>
  <c r="BP863" i="2"/>
  <c r="AK863" i="2"/>
  <c r="X863" i="2"/>
  <c r="W863" i="2"/>
  <c r="V863" i="2"/>
  <c r="U863" i="2"/>
  <c r="T863" i="2"/>
  <c r="H863" i="2"/>
  <c r="AL863" i="2" s="1"/>
  <c r="AA863" i="2" s="1"/>
  <c r="BQ863" i="2" s="1"/>
  <c r="C863" i="2"/>
  <c r="B863" i="2"/>
  <c r="BP862" i="2"/>
  <c r="AO862" i="2"/>
  <c r="AK862" i="2"/>
  <c r="X862" i="2"/>
  <c r="W862" i="2"/>
  <c r="V862" i="2"/>
  <c r="U862" i="2"/>
  <c r="T862" i="2"/>
  <c r="H862" i="2"/>
  <c r="S862" i="2" s="1"/>
  <c r="Y862" i="2" s="1"/>
  <c r="E859" i="1" s="1"/>
  <c r="C862" i="2"/>
  <c r="B862" i="2"/>
  <c r="BQ861" i="2"/>
  <c r="BP861" i="2"/>
  <c r="AA861" i="2"/>
  <c r="Y861" i="2"/>
  <c r="C861" i="2"/>
  <c r="B861" i="2"/>
  <c r="BQ860" i="2"/>
  <c r="BP860" i="2"/>
  <c r="AL860" i="2"/>
  <c r="AK860" i="2"/>
  <c r="AA860" i="2"/>
  <c r="Y860" i="2"/>
  <c r="X860" i="2"/>
  <c r="W860" i="2"/>
  <c r="V860" i="2"/>
  <c r="U860" i="2"/>
  <c r="T860" i="2"/>
  <c r="S860" i="2"/>
  <c r="C860" i="2"/>
  <c r="B860" i="2"/>
  <c r="BP859" i="2"/>
  <c r="AK859" i="2"/>
  <c r="X859" i="2"/>
  <c r="W859" i="2"/>
  <c r="V859" i="2"/>
  <c r="U859" i="2"/>
  <c r="T859" i="2"/>
  <c r="H859" i="2"/>
  <c r="AL859" i="2" s="1"/>
  <c r="AA859" i="2" s="1"/>
  <c r="BQ859" i="2" s="1"/>
  <c r="C859" i="2"/>
  <c r="B859" i="2"/>
  <c r="BP858" i="2"/>
  <c r="AK858" i="2"/>
  <c r="X858" i="2"/>
  <c r="W858" i="2"/>
  <c r="V858" i="2"/>
  <c r="U858" i="2"/>
  <c r="T858" i="2"/>
  <c r="H858" i="2"/>
  <c r="AL858" i="2" s="1"/>
  <c r="AA858" i="2" s="1"/>
  <c r="BQ858" i="2" s="1"/>
  <c r="C858" i="2"/>
  <c r="B858" i="2"/>
  <c r="BP857" i="2"/>
  <c r="AK857" i="2"/>
  <c r="X857" i="2"/>
  <c r="W857" i="2"/>
  <c r="V857" i="2"/>
  <c r="U857" i="2"/>
  <c r="T857" i="2"/>
  <c r="H857" i="2"/>
  <c r="C857" i="2"/>
  <c r="B857" i="2"/>
  <c r="BP856" i="2"/>
  <c r="AO856" i="2"/>
  <c r="AK856" i="2"/>
  <c r="X856" i="2"/>
  <c r="W856" i="2"/>
  <c r="V856" i="2"/>
  <c r="U856" i="2"/>
  <c r="T856" i="2"/>
  <c r="H856" i="2"/>
  <c r="S856" i="2" s="1"/>
  <c r="Y856" i="2" s="1"/>
  <c r="E853" i="1" s="1"/>
  <c r="C856" i="2"/>
  <c r="B856" i="2"/>
  <c r="BQ855" i="2"/>
  <c r="BP855" i="2"/>
  <c r="AA855" i="2"/>
  <c r="Y855" i="2"/>
  <c r="C855" i="2"/>
  <c r="B855" i="2"/>
  <c r="BQ854" i="2"/>
  <c r="BP854" i="2"/>
  <c r="AA854" i="2"/>
  <c r="Y854" i="2"/>
  <c r="C854" i="2"/>
  <c r="B854" i="2"/>
  <c r="BQ853" i="2"/>
  <c r="BP853" i="2"/>
  <c r="AA853" i="2"/>
  <c r="Y853" i="2"/>
  <c r="X853" i="2"/>
  <c r="W853" i="2"/>
  <c r="V853" i="2"/>
  <c r="U853" i="2"/>
  <c r="T853" i="2"/>
  <c r="S853" i="2"/>
  <c r="C853" i="2"/>
  <c r="B853" i="2"/>
  <c r="BQ852" i="2"/>
  <c r="BP852" i="2"/>
  <c r="AA852" i="2"/>
  <c r="Y852" i="2"/>
  <c r="X852" i="2"/>
  <c r="W852" i="2"/>
  <c r="V852" i="2"/>
  <c r="U852" i="2"/>
  <c r="T852" i="2"/>
  <c r="S852" i="2"/>
  <c r="C852" i="2"/>
  <c r="B852" i="2"/>
  <c r="BQ851" i="2"/>
  <c r="BP851" i="2"/>
  <c r="AA851" i="2"/>
  <c r="Y851" i="2"/>
  <c r="X851" i="2"/>
  <c r="W851" i="2"/>
  <c r="V851" i="2"/>
  <c r="U851" i="2"/>
  <c r="T851" i="2"/>
  <c r="S851" i="2"/>
  <c r="C851" i="2"/>
  <c r="B851" i="2"/>
  <c r="BQ850" i="2"/>
  <c r="BP850" i="2"/>
  <c r="AA850" i="2"/>
  <c r="Y850" i="2"/>
  <c r="X850" i="2"/>
  <c r="W850" i="2"/>
  <c r="V850" i="2"/>
  <c r="U850" i="2"/>
  <c r="T850" i="2"/>
  <c r="S850" i="2"/>
  <c r="C850" i="2"/>
  <c r="B850" i="2"/>
  <c r="BQ849" i="2"/>
  <c r="BP849" i="2"/>
  <c r="AA849" i="2"/>
  <c r="Y849" i="2"/>
  <c r="X849" i="2"/>
  <c r="W849" i="2"/>
  <c r="V849" i="2"/>
  <c r="U849" i="2"/>
  <c r="T849" i="2"/>
  <c r="S849" i="2"/>
  <c r="C849" i="2"/>
  <c r="B849" i="2"/>
  <c r="BQ848" i="2"/>
  <c r="BP848" i="2"/>
  <c r="AA848" i="2"/>
  <c r="Y848" i="2"/>
  <c r="C848" i="2"/>
  <c r="B848" i="2"/>
  <c r="BQ847" i="2"/>
  <c r="BP847" i="2"/>
  <c r="AA847" i="2"/>
  <c r="Y847" i="2"/>
  <c r="X847" i="2"/>
  <c r="W847" i="2"/>
  <c r="V847" i="2"/>
  <c r="U847" i="2"/>
  <c r="T847" i="2"/>
  <c r="S847" i="2"/>
  <c r="C847" i="2"/>
  <c r="B847" i="2"/>
  <c r="BQ846" i="2"/>
  <c r="BP846" i="2"/>
  <c r="AA846" i="2"/>
  <c r="X846" i="2"/>
  <c r="W846" i="2"/>
  <c r="V846" i="2"/>
  <c r="U846" i="2"/>
  <c r="T846" i="2"/>
  <c r="H846" i="2"/>
  <c r="S846" i="2" s="1"/>
  <c r="Y846" i="2" s="1"/>
  <c r="E843" i="1" s="1"/>
  <c r="C846" i="2"/>
  <c r="B846" i="2"/>
  <c r="BQ845" i="2"/>
  <c r="BP845" i="2"/>
  <c r="AA845" i="2"/>
  <c r="X845" i="2"/>
  <c r="W845" i="2"/>
  <c r="V845" i="2"/>
  <c r="U845" i="2"/>
  <c r="T845" i="2"/>
  <c r="H845" i="2"/>
  <c r="S845" i="2" s="1"/>
  <c r="Y845" i="2" s="1"/>
  <c r="E842" i="1" s="1"/>
  <c r="C845" i="2"/>
  <c r="B845" i="2"/>
  <c r="BQ844" i="2"/>
  <c r="BP844" i="2"/>
  <c r="AA844" i="2"/>
  <c r="X844" i="2"/>
  <c r="W844" i="2"/>
  <c r="V844" i="2"/>
  <c r="U844" i="2"/>
  <c r="T844" i="2"/>
  <c r="H844" i="2"/>
  <c r="S844" i="2" s="1"/>
  <c r="Y844" i="2" s="1"/>
  <c r="E841" i="1" s="1"/>
  <c r="C844" i="2"/>
  <c r="B844" i="2"/>
  <c r="BP843" i="2"/>
  <c r="AK843" i="2"/>
  <c r="X843" i="2"/>
  <c r="W843" i="2"/>
  <c r="V843" i="2"/>
  <c r="U843" i="2"/>
  <c r="T843" i="2"/>
  <c r="H843" i="2"/>
  <c r="S843" i="2" s="1"/>
  <c r="Y843" i="2" s="1"/>
  <c r="E840" i="1" s="1"/>
  <c r="C843" i="2"/>
  <c r="B843" i="2"/>
  <c r="BQ842" i="2"/>
  <c r="BP842" i="2"/>
  <c r="AA842" i="2"/>
  <c r="Y842" i="2"/>
  <c r="C842" i="2"/>
  <c r="B842" i="2"/>
  <c r="BQ841" i="2"/>
  <c r="BP841" i="2"/>
  <c r="AA841" i="2"/>
  <c r="Y841" i="2"/>
  <c r="X841" i="2"/>
  <c r="W841" i="2"/>
  <c r="V841" i="2"/>
  <c r="U841" i="2"/>
  <c r="T841" i="2"/>
  <c r="S841" i="2"/>
  <c r="C841" i="2"/>
  <c r="B841" i="2"/>
  <c r="BQ840" i="2"/>
  <c r="BP840" i="2"/>
  <c r="AA840" i="2"/>
  <c r="Y840" i="2"/>
  <c r="X840" i="2"/>
  <c r="W840" i="2"/>
  <c r="V840" i="2"/>
  <c r="U840" i="2"/>
  <c r="T840" i="2"/>
  <c r="S840" i="2"/>
  <c r="C840" i="2"/>
  <c r="B840" i="2"/>
  <c r="BQ839" i="2"/>
  <c r="BP839" i="2"/>
  <c r="AA839" i="2"/>
  <c r="Y839" i="2"/>
  <c r="X839" i="2"/>
  <c r="W839" i="2"/>
  <c r="V839" i="2"/>
  <c r="U839" i="2"/>
  <c r="T839" i="2"/>
  <c r="S839" i="2"/>
  <c r="C839" i="2"/>
  <c r="B839" i="2"/>
  <c r="BQ838" i="2"/>
  <c r="BP838" i="2"/>
  <c r="AA838" i="2"/>
  <c r="Y838" i="2"/>
  <c r="X838" i="2"/>
  <c r="W838" i="2"/>
  <c r="V838" i="2"/>
  <c r="U838" i="2"/>
  <c r="T838" i="2"/>
  <c r="S838" i="2"/>
  <c r="C838" i="2"/>
  <c r="B838" i="2"/>
  <c r="BQ837" i="2"/>
  <c r="BP837" i="2"/>
  <c r="AA837" i="2"/>
  <c r="Y837" i="2"/>
  <c r="X837" i="2"/>
  <c r="W837" i="2"/>
  <c r="V837" i="2"/>
  <c r="U837" i="2"/>
  <c r="T837" i="2"/>
  <c r="S837" i="2"/>
  <c r="C837" i="2"/>
  <c r="B837" i="2"/>
  <c r="BQ836" i="2"/>
  <c r="BP836" i="2"/>
  <c r="AA836" i="2"/>
  <c r="Y836" i="2"/>
  <c r="C836" i="2"/>
  <c r="B836" i="2"/>
  <c r="BQ835" i="2"/>
  <c r="BP835" i="2"/>
  <c r="AA835" i="2"/>
  <c r="Y835" i="2"/>
  <c r="X835" i="2"/>
  <c r="W835" i="2"/>
  <c r="V835" i="2"/>
  <c r="U835" i="2"/>
  <c r="T835" i="2"/>
  <c r="S835" i="2"/>
  <c r="C835" i="2"/>
  <c r="B835" i="2"/>
  <c r="BQ834" i="2"/>
  <c r="BP834" i="2"/>
  <c r="AA834" i="2"/>
  <c r="Y834" i="2"/>
  <c r="X834" i="2"/>
  <c r="W834" i="2"/>
  <c r="V834" i="2"/>
  <c r="U834" i="2"/>
  <c r="T834" i="2"/>
  <c r="S834" i="2"/>
  <c r="C834" i="2"/>
  <c r="B834" i="2"/>
  <c r="BQ833" i="2"/>
  <c r="BP833" i="2"/>
  <c r="AA833" i="2"/>
  <c r="Y833" i="2"/>
  <c r="X833" i="2"/>
  <c r="W833" i="2"/>
  <c r="V833" i="2"/>
  <c r="U833" i="2"/>
  <c r="T833" i="2"/>
  <c r="S833" i="2"/>
  <c r="C833" i="2"/>
  <c r="B833" i="2"/>
  <c r="BQ832" i="2"/>
  <c r="BP832" i="2"/>
  <c r="AA832" i="2"/>
  <c r="Y832" i="2"/>
  <c r="X832" i="2"/>
  <c r="W832" i="2"/>
  <c r="V832" i="2"/>
  <c r="U832" i="2"/>
  <c r="T832" i="2"/>
  <c r="S832" i="2"/>
  <c r="C832" i="2"/>
  <c r="B832" i="2"/>
  <c r="BQ831" i="2"/>
  <c r="BP831" i="2"/>
  <c r="AA831" i="2"/>
  <c r="Y831" i="2"/>
  <c r="X831" i="2"/>
  <c r="W831" i="2"/>
  <c r="V831" i="2"/>
  <c r="U831" i="2"/>
  <c r="T831" i="2"/>
  <c r="S831" i="2"/>
  <c r="C831" i="2"/>
  <c r="B831" i="2"/>
  <c r="BQ830" i="2"/>
  <c r="BP830" i="2"/>
  <c r="AA830" i="2"/>
  <c r="Y830" i="2"/>
  <c r="C830" i="2"/>
  <c r="B830" i="2"/>
  <c r="BQ829" i="2"/>
  <c r="BP829" i="2"/>
  <c r="AL829" i="2"/>
  <c r="AK829" i="2"/>
  <c r="AA829" i="2"/>
  <c r="Y829" i="2"/>
  <c r="X829" i="2"/>
  <c r="W829" i="2"/>
  <c r="V829" i="2"/>
  <c r="U829" i="2"/>
  <c r="T829" i="2"/>
  <c r="S829" i="2"/>
  <c r="C829" i="2"/>
  <c r="B829" i="2"/>
  <c r="BP828" i="2"/>
  <c r="AK828" i="2"/>
  <c r="X828" i="2"/>
  <c r="W828" i="2"/>
  <c r="V828" i="2"/>
  <c r="T828" i="2"/>
  <c r="L828" i="2"/>
  <c r="U828" i="2" s="1"/>
  <c r="H828" i="2"/>
  <c r="S828" i="2" s="1"/>
  <c r="C828" i="2"/>
  <c r="B828" i="2"/>
  <c r="BP827" i="2"/>
  <c r="AK827" i="2"/>
  <c r="X827" i="2"/>
  <c r="W827" i="2"/>
  <c r="V827" i="2"/>
  <c r="T827" i="2"/>
  <c r="L827" i="2"/>
  <c r="U827" i="2" s="1"/>
  <c r="H827" i="2"/>
  <c r="S827" i="2" s="1"/>
  <c r="C827" i="2"/>
  <c r="B827" i="2"/>
  <c r="BQ826" i="2"/>
  <c r="BP826" i="2"/>
  <c r="AL826" i="2"/>
  <c r="AK826" i="2"/>
  <c r="AA826" i="2"/>
  <c r="X826" i="2"/>
  <c r="W826" i="2"/>
  <c r="V826" i="2"/>
  <c r="T826" i="2"/>
  <c r="S826" i="2"/>
  <c r="L826" i="2"/>
  <c r="U826" i="2" s="1"/>
  <c r="Y826" i="2" s="1"/>
  <c r="E823" i="1" s="1"/>
  <c r="C826" i="2"/>
  <c r="B826" i="2"/>
  <c r="BQ825" i="2"/>
  <c r="BP825" i="2"/>
  <c r="AP825" i="2"/>
  <c r="AK825" i="2"/>
  <c r="AA825" i="2"/>
  <c r="X825" i="2"/>
  <c r="W825" i="2"/>
  <c r="V825" i="2"/>
  <c r="T825" i="2"/>
  <c r="S825" i="2"/>
  <c r="L825" i="2"/>
  <c r="U825" i="2" s="1"/>
  <c r="Y825" i="2" s="1"/>
  <c r="E822" i="1" s="1"/>
  <c r="C825" i="2"/>
  <c r="B825" i="2"/>
  <c r="BQ824" i="2"/>
  <c r="BP824" i="2"/>
  <c r="AA824" i="2"/>
  <c r="Y824" i="2"/>
  <c r="C824" i="2"/>
  <c r="B824" i="2"/>
  <c r="BQ823" i="2"/>
  <c r="BP823" i="2"/>
  <c r="AK823" i="2"/>
  <c r="AA823" i="2"/>
  <c r="Y823" i="2"/>
  <c r="X823" i="2"/>
  <c r="W823" i="2"/>
  <c r="V823" i="2"/>
  <c r="U823" i="2"/>
  <c r="T823" i="2"/>
  <c r="S823" i="2"/>
  <c r="C823" i="2"/>
  <c r="B823" i="2"/>
  <c r="BQ822" i="2"/>
  <c r="BP822" i="2"/>
  <c r="AK822" i="2"/>
  <c r="AA822" i="2"/>
  <c r="Y822" i="2"/>
  <c r="X822" i="2"/>
  <c r="W822" i="2"/>
  <c r="V822" i="2"/>
  <c r="U822" i="2"/>
  <c r="T822" i="2"/>
  <c r="S822" i="2"/>
  <c r="C822" i="2"/>
  <c r="B822" i="2"/>
  <c r="BQ821" i="2"/>
  <c r="BP821" i="2"/>
  <c r="AP821" i="2"/>
  <c r="AL821" i="2"/>
  <c r="AK821" i="2"/>
  <c r="AA821" i="2"/>
  <c r="Y821" i="2"/>
  <c r="X821" i="2"/>
  <c r="W821" i="2"/>
  <c r="V821" i="2"/>
  <c r="U821" i="2"/>
  <c r="T821" i="2"/>
  <c r="S821" i="2"/>
  <c r="C821" i="2"/>
  <c r="B821" i="2"/>
  <c r="BQ820" i="2"/>
  <c r="BP820" i="2"/>
  <c r="AP820" i="2"/>
  <c r="AL820" i="2"/>
  <c r="AK820" i="2"/>
  <c r="AA820" i="2"/>
  <c r="Y820" i="2"/>
  <c r="X820" i="2"/>
  <c r="W820" i="2"/>
  <c r="V820" i="2"/>
  <c r="U820" i="2"/>
  <c r="T820" i="2"/>
  <c r="S820" i="2"/>
  <c r="C820" i="2"/>
  <c r="B820" i="2"/>
  <c r="BQ819" i="2"/>
  <c r="BP819" i="2"/>
  <c r="AK819" i="2"/>
  <c r="AA819" i="2"/>
  <c r="Y819" i="2"/>
  <c r="X819" i="2"/>
  <c r="W819" i="2"/>
  <c r="V819" i="2"/>
  <c r="U819" i="2"/>
  <c r="T819" i="2"/>
  <c r="S819" i="2"/>
  <c r="C819" i="2"/>
  <c r="B819" i="2"/>
  <c r="BQ818" i="2"/>
  <c r="BP818" i="2"/>
  <c r="AA818" i="2"/>
  <c r="Y818" i="2"/>
  <c r="C818" i="2"/>
  <c r="B818" i="2"/>
  <c r="BQ817" i="2"/>
  <c r="BP817" i="2"/>
  <c r="AL817" i="2"/>
  <c r="AK817" i="2"/>
  <c r="AA817" i="2"/>
  <c r="Y817" i="2"/>
  <c r="X817" i="2"/>
  <c r="W817" i="2"/>
  <c r="V817" i="2"/>
  <c r="U817" i="2"/>
  <c r="T817" i="2"/>
  <c r="S817" i="2"/>
  <c r="C817" i="2"/>
  <c r="B817" i="2"/>
  <c r="BP816" i="2"/>
  <c r="AK816" i="2"/>
  <c r="X816" i="2"/>
  <c r="W816" i="2"/>
  <c r="V816" i="2"/>
  <c r="U816" i="2"/>
  <c r="T816" i="2"/>
  <c r="H816" i="2"/>
  <c r="S816" i="2" s="1"/>
  <c r="Y816" i="2" s="1"/>
  <c r="E813" i="1" s="1"/>
  <c r="C816" i="2"/>
  <c r="B816" i="2"/>
  <c r="BP815" i="2"/>
  <c r="AK815" i="2"/>
  <c r="X815" i="2"/>
  <c r="W815" i="2"/>
  <c r="V815" i="2"/>
  <c r="U815" i="2"/>
  <c r="T815" i="2"/>
  <c r="H815" i="2"/>
  <c r="S815" i="2" s="1"/>
  <c r="Y815" i="2" s="1"/>
  <c r="E812" i="1" s="1"/>
  <c r="C815" i="2"/>
  <c r="B815" i="2"/>
  <c r="BP814" i="2"/>
  <c r="AK814" i="2"/>
  <c r="X814" i="2"/>
  <c r="W814" i="2"/>
  <c r="V814" i="2"/>
  <c r="U814" i="2"/>
  <c r="T814" i="2"/>
  <c r="H814" i="2"/>
  <c r="AL814" i="2" s="1"/>
  <c r="AA814" i="2" s="1"/>
  <c r="BQ814" i="2" s="1"/>
  <c r="C814" i="2"/>
  <c r="B814" i="2"/>
  <c r="BP813" i="2"/>
  <c r="AW813" i="2"/>
  <c r="AS813" i="2"/>
  <c r="AO813" i="2"/>
  <c r="AK813" i="2"/>
  <c r="X813" i="2"/>
  <c r="W813" i="2"/>
  <c r="V813" i="2"/>
  <c r="U813" i="2"/>
  <c r="T813" i="2"/>
  <c r="H813" i="2"/>
  <c r="AX813" i="2" s="1"/>
  <c r="AA813" i="2" s="1"/>
  <c r="BQ813" i="2" s="1"/>
  <c r="C813" i="2"/>
  <c r="B813" i="2"/>
  <c r="BQ812" i="2"/>
  <c r="BP812" i="2"/>
  <c r="AA812" i="2"/>
  <c r="Y812" i="2"/>
  <c r="C812" i="2"/>
  <c r="B812" i="2"/>
  <c r="BQ811" i="2"/>
  <c r="BP811" i="2"/>
  <c r="AL811" i="2"/>
  <c r="AK811" i="2"/>
  <c r="AA811" i="2"/>
  <c r="Y811" i="2"/>
  <c r="X811" i="2"/>
  <c r="W811" i="2"/>
  <c r="V811" i="2"/>
  <c r="U811" i="2"/>
  <c r="T811" i="2"/>
  <c r="S811" i="2"/>
  <c r="C811" i="2"/>
  <c r="B811" i="2"/>
  <c r="BP810" i="2"/>
  <c r="AK810" i="2"/>
  <c r="X810" i="2"/>
  <c r="W810" i="2"/>
  <c r="V810" i="2"/>
  <c r="U810" i="2"/>
  <c r="T810" i="2"/>
  <c r="H810" i="2"/>
  <c r="S810" i="2" s="1"/>
  <c r="Y810" i="2" s="1"/>
  <c r="E807" i="1" s="1"/>
  <c r="C810" i="2"/>
  <c r="B810" i="2"/>
  <c r="BP809" i="2"/>
  <c r="AK809" i="2"/>
  <c r="X809" i="2"/>
  <c r="W809" i="2"/>
  <c r="V809" i="2"/>
  <c r="U809" i="2"/>
  <c r="T809" i="2"/>
  <c r="H809" i="2"/>
  <c r="S809" i="2" s="1"/>
  <c r="Y809" i="2" s="1"/>
  <c r="E806" i="1" s="1"/>
  <c r="C809" i="2"/>
  <c r="B809" i="2"/>
  <c r="BP808" i="2"/>
  <c r="AK808" i="2"/>
  <c r="X808" i="2"/>
  <c r="W808" i="2"/>
  <c r="V808" i="2"/>
  <c r="U808" i="2"/>
  <c r="T808" i="2"/>
  <c r="H808" i="2"/>
  <c r="AL808" i="2" s="1"/>
  <c r="AA808" i="2" s="1"/>
  <c r="BQ808" i="2" s="1"/>
  <c r="C808" i="2"/>
  <c r="B808" i="2"/>
  <c r="BP807" i="2"/>
  <c r="AO807" i="2"/>
  <c r="AK807" i="2"/>
  <c r="X807" i="2"/>
  <c r="W807" i="2"/>
  <c r="V807" i="2"/>
  <c r="U807" i="2"/>
  <c r="T807" i="2"/>
  <c r="H807" i="2"/>
  <c r="S807" i="2" s="1"/>
  <c r="Y807" i="2" s="1"/>
  <c r="E804" i="1" s="1"/>
  <c r="C807" i="2"/>
  <c r="B807" i="2"/>
  <c r="BQ806" i="2"/>
  <c r="BP806" i="2"/>
  <c r="AA806" i="2"/>
  <c r="Y806" i="2"/>
  <c r="C806" i="2"/>
  <c r="B806" i="2"/>
  <c r="BQ805" i="2"/>
  <c r="BP805" i="2"/>
  <c r="AA805" i="2"/>
  <c r="Y805" i="2"/>
  <c r="C805" i="2"/>
  <c r="B805" i="2"/>
  <c r="BQ804" i="2"/>
  <c r="BP804" i="2"/>
  <c r="AA804" i="2"/>
  <c r="Y804" i="2"/>
  <c r="X804" i="2"/>
  <c r="W804" i="2"/>
  <c r="V804" i="2"/>
  <c r="U804" i="2"/>
  <c r="T804" i="2"/>
  <c r="S804" i="2"/>
  <c r="C804" i="2"/>
  <c r="B804" i="2"/>
  <c r="BQ803" i="2"/>
  <c r="BP803" i="2"/>
  <c r="AA803" i="2"/>
  <c r="X803" i="2"/>
  <c r="W803" i="2"/>
  <c r="V803" i="2"/>
  <c r="U803" i="2"/>
  <c r="T803" i="2"/>
  <c r="H803" i="2"/>
  <c r="S803" i="2" s="1"/>
  <c r="Y803" i="2" s="1"/>
  <c r="E800" i="1" s="1"/>
  <c r="C803" i="2"/>
  <c r="B803" i="2"/>
  <c r="BQ802" i="2"/>
  <c r="BP802" i="2"/>
  <c r="AA802" i="2"/>
  <c r="X802" i="2"/>
  <c r="W802" i="2"/>
  <c r="V802" i="2"/>
  <c r="U802" i="2"/>
  <c r="T802" i="2"/>
  <c r="H802" i="2"/>
  <c r="S802" i="2" s="1"/>
  <c r="Y802" i="2" s="1"/>
  <c r="E799" i="1" s="1"/>
  <c r="C802" i="2"/>
  <c r="B802" i="2"/>
  <c r="BQ801" i="2"/>
  <c r="BP801" i="2"/>
  <c r="AA801" i="2"/>
  <c r="X801" i="2"/>
  <c r="W801" i="2"/>
  <c r="V801" i="2"/>
  <c r="U801" i="2"/>
  <c r="T801" i="2"/>
  <c r="H801" i="2"/>
  <c r="S801" i="2" s="1"/>
  <c r="Y801" i="2" s="1"/>
  <c r="E798" i="1" s="1"/>
  <c r="C801" i="2"/>
  <c r="B801" i="2"/>
  <c r="BQ800" i="2"/>
  <c r="BP800" i="2"/>
  <c r="AA800" i="2"/>
  <c r="X800" i="2"/>
  <c r="W800" i="2"/>
  <c r="V800" i="2"/>
  <c r="U800" i="2"/>
  <c r="T800" i="2"/>
  <c r="H800" i="2"/>
  <c r="S800" i="2" s="1"/>
  <c r="Y800" i="2" s="1"/>
  <c r="E797" i="1" s="1"/>
  <c r="C800" i="2"/>
  <c r="B800" i="2"/>
  <c r="BQ799" i="2"/>
  <c r="BP799" i="2"/>
  <c r="AA799" i="2"/>
  <c r="Y799" i="2"/>
  <c r="C799" i="2"/>
  <c r="B799" i="2"/>
  <c r="BQ798" i="2"/>
  <c r="BP798" i="2"/>
  <c r="AA798" i="2"/>
  <c r="Y798" i="2"/>
  <c r="X798" i="2"/>
  <c r="W798" i="2"/>
  <c r="V798" i="2"/>
  <c r="U798" i="2"/>
  <c r="T798" i="2"/>
  <c r="S798" i="2"/>
  <c r="C798" i="2"/>
  <c r="B798" i="2"/>
  <c r="BQ797" i="2"/>
  <c r="BP797" i="2"/>
  <c r="AA797" i="2"/>
  <c r="Y797" i="2"/>
  <c r="X797" i="2"/>
  <c r="W797" i="2"/>
  <c r="V797" i="2"/>
  <c r="U797" i="2"/>
  <c r="T797" i="2"/>
  <c r="S797" i="2"/>
  <c r="C797" i="2"/>
  <c r="B797" i="2"/>
  <c r="BQ796" i="2"/>
  <c r="BP796" i="2"/>
  <c r="AA796" i="2"/>
  <c r="Y796" i="2"/>
  <c r="X796" i="2"/>
  <c r="W796" i="2"/>
  <c r="V796" i="2"/>
  <c r="U796" i="2"/>
  <c r="T796" i="2"/>
  <c r="S796" i="2"/>
  <c r="C796" i="2"/>
  <c r="B796" i="2"/>
  <c r="BQ795" i="2"/>
  <c r="BP795" i="2"/>
  <c r="AA795" i="2"/>
  <c r="Y795" i="2"/>
  <c r="X795" i="2"/>
  <c r="W795" i="2"/>
  <c r="V795" i="2"/>
  <c r="U795" i="2"/>
  <c r="T795" i="2"/>
  <c r="S795" i="2"/>
  <c r="C795" i="2"/>
  <c r="B795" i="2"/>
  <c r="BQ794" i="2"/>
  <c r="BP794" i="2"/>
  <c r="AL794" i="2"/>
  <c r="AK794" i="2"/>
  <c r="AA794" i="2"/>
  <c r="Y794" i="2"/>
  <c r="X794" i="2"/>
  <c r="W794" i="2"/>
  <c r="V794" i="2"/>
  <c r="U794" i="2"/>
  <c r="T794" i="2"/>
  <c r="S794" i="2"/>
  <c r="C794" i="2"/>
  <c r="B794" i="2"/>
  <c r="BQ793" i="2"/>
  <c r="BP793" i="2"/>
  <c r="AA793" i="2"/>
  <c r="Y793" i="2"/>
  <c r="C793" i="2"/>
  <c r="B793" i="2"/>
  <c r="BQ792" i="2"/>
  <c r="BP792" i="2"/>
  <c r="AA792" i="2"/>
  <c r="Y792" i="2"/>
  <c r="X792" i="2"/>
  <c r="W792" i="2"/>
  <c r="V792" i="2"/>
  <c r="U792" i="2"/>
  <c r="T792" i="2"/>
  <c r="S792" i="2"/>
  <c r="C792" i="2"/>
  <c r="B792" i="2"/>
  <c r="BQ791" i="2"/>
  <c r="BP791" i="2"/>
  <c r="AA791" i="2"/>
  <c r="Y791" i="2"/>
  <c r="X791" i="2"/>
  <c r="W791" i="2"/>
  <c r="V791" i="2"/>
  <c r="U791" i="2"/>
  <c r="T791" i="2"/>
  <c r="S791" i="2"/>
  <c r="C791" i="2"/>
  <c r="B791" i="2"/>
  <c r="BQ790" i="2"/>
  <c r="BP790" i="2"/>
  <c r="AA790" i="2"/>
  <c r="Y790" i="2"/>
  <c r="X790" i="2"/>
  <c r="W790" i="2"/>
  <c r="V790" i="2"/>
  <c r="U790" i="2"/>
  <c r="T790" i="2"/>
  <c r="S790" i="2"/>
  <c r="C790" i="2"/>
  <c r="B790" i="2"/>
  <c r="BQ789" i="2"/>
  <c r="BP789" i="2"/>
  <c r="AA789" i="2"/>
  <c r="Y789" i="2"/>
  <c r="X789" i="2"/>
  <c r="W789" i="2"/>
  <c r="V789" i="2"/>
  <c r="U789" i="2"/>
  <c r="T789" i="2"/>
  <c r="S789" i="2"/>
  <c r="C789" i="2"/>
  <c r="B789" i="2"/>
  <c r="BQ788" i="2"/>
  <c r="BP788" i="2"/>
  <c r="AA788" i="2"/>
  <c r="Y788" i="2"/>
  <c r="X788" i="2"/>
  <c r="W788" i="2"/>
  <c r="V788" i="2"/>
  <c r="U788" i="2"/>
  <c r="T788" i="2"/>
  <c r="S788" i="2"/>
  <c r="C788" i="2"/>
  <c r="B788" i="2"/>
  <c r="BQ787" i="2"/>
  <c r="BP787" i="2"/>
  <c r="AA787" i="2"/>
  <c r="Y787" i="2"/>
  <c r="C787" i="2"/>
  <c r="B787" i="2"/>
  <c r="BQ786" i="2"/>
  <c r="BP786" i="2"/>
  <c r="AA786" i="2"/>
  <c r="Y786" i="2"/>
  <c r="X786" i="2"/>
  <c r="W786" i="2"/>
  <c r="V786" i="2"/>
  <c r="U786" i="2"/>
  <c r="T786" i="2"/>
  <c r="S786" i="2"/>
  <c r="C786" i="2"/>
  <c r="B786" i="2"/>
  <c r="BQ785" i="2"/>
  <c r="BP785" i="2"/>
  <c r="AA785" i="2"/>
  <c r="Y785" i="2"/>
  <c r="X785" i="2"/>
  <c r="W785" i="2"/>
  <c r="V785" i="2"/>
  <c r="U785" i="2"/>
  <c r="T785" i="2"/>
  <c r="S785" i="2"/>
  <c r="C785" i="2"/>
  <c r="B785" i="2"/>
  <c r="BQ784" i="2"/>
  <c r="BP784" i="2"/>
  <c r="AA784" i="2"/>
  <c r="Y784" i="2"/>
  <c r="X784" i="2"/>
  <c r="W784" i="2"/>
  <c r="V784" i="2"/>
  <c r="U784" i="2"/>
  <c r="T784" i="2"/>
  <c r="S784" i="2"/>
  <c r="C784" i="2"/>
  <c r="B784" i="2"/>
  <c r="BQ783" i="2"/>
  <c r="BP783" i="2"/>
  <c r="AA783" i="2"/>
  <c r="Y783" i="2"/>
  <c r="X783" i="2"/>
  <c r="W783" i="2"/>
  <c r="V783" i="2"/>
  <c r="U783" i="2"/>
  <c r="T783" i="2"/>
  <c r="S783" i="2"/>
  <c r="C783" i="2"/>
  <c r="B783" i="2"/>
  <c r="BQ782" i="2"/>
  <c r="BP782" i="2"/>
  <c r="AA782" i="2"/>
  <c r="Y782" i="2"/>
  <c r="X782" i="2"/>
  <c r="W782" i="2"/>
  <c r="V782" i="2"/>
  <c r="U782" i="2"/>
  <c r="T782" i="2"/>
  <c r="S782" i="2"/>
  <c r="C782" i="2"/>
  <c r="B782" i="2"/>
  <c r="BQ781" i="2"/>
  <c r="BP781" i="2"/>
  <c r="AA781" i="2"/>
  <c r="Y781" i="2"/>
  <c r="C781" i="2"/>
  <c r="B781" i="2"/>
  <c r="BQ780" i="2"/>
  <c r="BP780" i="2"/>
  <c r="AL780" i="2"/>
  <c r="AK780" i="2"/>
  <c r="AA780" i="2"/>
  <c r="Y780" i="2"/>
  <c r="X780" i="2"/>
  <c r="W780" i="2"/>
  <c r="V780" i="2"/>
  <c r="U780" i="2"/>
  <c r="T780" i="2"/>
  <c r="S780" i="2"/>
  <c r="C780" i="2"/>
  <c r="B780" i="2"/>
  <c r="BP779" i="2"/>
  <c r="AK779" i="2"/>
  <c r="X779" i="2"/>
  <c r="W779" i="2"/>
  <c r="V779" i="2"/>
  <c r="U779" i="2"/>
  <c r="T779" i="2"/>
  <c r="H779" i="2"/>
  <c r="S779" i="2" s="1"/>
  <c r="Y779" i="2" s="1"/>
  <c r="E776" i="1" s="1"/>
  <c r="C779" i="2"/>
  <c r="B779" i="2"/>
  <c r="BP778" i="2"/>
  <c r="AK778" i="2"/>
  <c r="X778" i="2"/>
  <c r="W778" i="2"/>
  <c r="V778" i="2"/>
  <c r="U778" i="2"/>
  <c r="T778" i="2"/>
  <c r="H778" i="2"/>
  <c r="AL778" i="2" s="1"/>
  <c r="AA778" i="2" s="1"/>
  <c r="BQ778" i="2" s="1"/>
  <c r="C778" i="2"/>
  <c r="B778" i="2"/>
  <c r="BP777" i="2"/>
  <c r="AK777" i="2"/>
  <c r="X777" i="2"/>
  <c r="W777" i="2"/>
  <c r="V777" i="2"/>
  <c r="U777" i="2"/>
  <c r="T777" i="2"/>
  <c r="H777" i="2"/>
  <c r="AL777" i="2" s="1"/>
  <c r="AA777" i="2" s="1"/>
  <c r="BQ777" i="2" s="1"/>
  <c r="C777" i="2"/>
  <c r="B777" i="2"/>
  <c r="BP776" i="2"/>
  <c r="AO776" i="2"/>
  <c r="AK776" i="2"/>
  <c r="X776" i="2"/>
  <c r="W776" i="2"/>
  <c r="V776" i="2"/>
  <c r="U776" i="2"/>
  <c r="T776" i="2"/>
  <c r="H776" i="2"/>
  <c r="AP776" i="2" s="1"/>
  <c r="AA776" i="2" s="1"/>
  <c r="BQ776" i="2" s="1"/>
  <c r="C776" i="2"/>
  <c r="B776" i="2"/>
  <c r="BQ775" i="2"/>
  <c r="BP775" i="2"/>
  <c r="AA775" i="2"/>
  <c r="Y775" i="2"/>
  <c r="C775" i="2"/>
  <c r="B775" i="2"/>
  <c r="BQ774" i="2"/>
  <c r="BP774" i="2"/>
  <c r="AK774" i="2"/>
  <c r="AA774" i="2"/>
  <c r="Y774" i="2"/>
  <c r="X774" i="2"/>
  <c r="W774" i="2"/>
  <c r="V774" i="2"/>
  <c r="U774" i="2"/>
  <c r="T774" i="2"/>
  <c r="S774" i="2"/>
  <c r="C774" i="2"/>
  <c r="B774" i="2"/>
  <c r="BQ773" i="2"/>
  <c r="BP773" i="2"/>
  <c r="AK773" i="2"/>
  <c r="AA773" i="2"/>
  <c r="Y773" i="2"/>
  <c r="X773" i="2"/>
  <c r="W773" i="2"/>
  <c r="V773" i="2"/>
  <c r="U773" i="2"/>
  <c r="T773" i="2"/>
  <c r="S773" i="2"/>
  <c r="C773" i="2"/>
  <c r="B773" i="2"/>
  <c r="BQ772" i="2"/>
  <c r="BP772" i="2"/>
  <c r="AP772" i="2"/>
  <c r="AL772" i="2"/>
  <c r="AK772" i="2"/>
  <c r="AA772" i="2"/>
  <c r="Y772" i="2"/>
  <c r="X772" i="2"/>
  <c r="W772" i="2"/>
  <c r="V772" i="2"/>
  <c r="U772" i="2"/>
  <c r="T772" i="2"/>
  <c r="S772" i="2"/>
  <c r="C772" i="2"/>
  <c r="B772" i="2"/>
  <c r="BQ771" i="2"/>
  <c r="BP771" i="2"/>
  <c r="AP771" i="2"/>
  <c r="AL771" i="2"/>
  <c r="AK771" i="2"/>
  <c r="AA771" i="2"/>
  <c r="Y771" i="2"/>
  <c r="X771" i="2"/>
  <c r="W771" i="2"/>
  <c r="V771" i="2"/>
  <c r="U771" i="2"/>
  <c r="T771" i="2"/>
  <c r="S771" i="2"/>
  <c r="C771" i="2"/>
  <c r="B771" i="2"/>
  <c r="BQ770" i="2"/>
  <c r="BP770" i="2"/>
  <c r="AK770" i="2"/>
  <c r="AA770" i="2"/>
  <c r="Y770" i="2"/>
  <c r="X770" i="2"/>
  <c r="W770" i="2"/>
  <c r="V770" i="2"/>
  <c r="U770" i="2"/>
  <c r="T770" i="2"/>
  <c r="S770" i="2"/>
  <c r="C770" i="2"/>
  <c r="B770" i="2"/>
  <c r="BQ769" i="2"/>
  <c r="BP769" i="2"/>
  <c r="AA769" i="2"/>
  <c r="Y769" i="2"/>
  <c r="C769" i="2"/>
  <c r="B769" i="2"/>
  <c r="BQ768" i="2"/>
  <c r="BP768" i="2"/>
  <c r="AL768" i="2"/>
  <c r="AK768" i="2"/>
  <c r="AA768" i="2"/>
  <c r="Y768" i="2"/>
  <c r="X768" i="2"/>
  <c r="W768" i="2"/>
  <c r="V768" i="2"/>
  <c r="U768" i="2"/>
  <c r="T768" i="2"/>
  <c r="S768" i="2"/>
  <c r="C768" i="2"/>
  <c r="B768" i="2"/>
  <c r="BP767" i="2"/>
  <c r="AK767" i="2"/>
  <c r="X767" i="2"/>
  <c r="W767" i="2"/>
  <c r="V767" i="2"/>
  <c r="U767" i="2"/>
  <c r="T767" i="2"/>
  <c r="H767" i="2"/>
  <c r="S767" i="2" s="1"/>
  <c r="Y767" i="2" s="1"/>
  <c r="E764" i="1" s="1"/>
  <c r="C767" i="2"/>
  <c r="B767" i="2"/>
  <c r="BP766" i="2"/>
  <c r="AK766" i="2"/>
  <c r="X766" i="2"/>
  <c r="W766" i="2"/>
  <c r="V766" i="2"/>
  <c r="U766" i="2"/>
  <c r="T766" i="2"/>
  <c r="H766" i="2"/>
  <c r="AL766" i="2" s="1"/>
  <c r="AA766" i="2" s="1"/>
  <c r="BQ766" i="2" s="1"/>
  <c r="C766" i="2"/>
  <c r="B766" i="2"/>
  <c r="BP765" i="2"/>
  <c r="AK765" i="2"/>
  <c r="X765" i="2"/>
  <c r="W765" i="2"/>
  <c r="V765" i="2"/>
  <c r="U765" i="2"/>
  <c r="T765" i="2"/>
  <c r="H765" i="2"/>
  <c r="S765" i="2" s="1"/>
  <c r="Y765" i="2" s="1"/>
  <c r="E762" i="1" s="1"/>
  <c r="C765" i="2"/>
  <c r="B765" i="2"/>
  <c r="BP764" i="2"/>
  <c r="AO764" i="2"/>
  <c r="AK764" i="2"/>
  <c r="X764" i="2"/>
  <c r="W764" i="2"/>
  <c r="V764" i="2"/>
  <c r="U764" i="2"/>
  <c r="T764" i="2"/>
  <c r="H764" i="2"/>
  <c r="AP764" i="2" s="1"/>
  <c r="AA764" i="2" s="1"/>
  <c r="BQ764" i="2" s="1"/>
  <c r="C764" i="2"/>
  <c r="B764" i="2"/>
  <c r="BQ763" i="2"/>
  <c r="BP763" i="2"/>
  <c r="AA763" i="2"/>
  <c r="Y763" i="2"/>
  <c r="C763" i="2"/>
  <c r="B763" i="2"/>
  <c r="BQ762" i="2"/>
  <c r="BP762" i="2"/>
  <c r="AL762" i="2"/>
  <c r="AK762" i="2"/>
  <c r="AA762" i="2"/>
  <c r="Y762" i="2"/>
  <c r="X762" i="2"/>
  <c r="W762" i="2"/>
  <c r="V762" i="2"/>
  <c r="U762" i="2"/>
  <c r="T762" i="2"/>
  <c r="S762" i="2"/>
  <c r="C762" i="2"/>
  <c r="B762" i="2"/>
  <c r="BP761" i="2"/>
  <c r="AK761" i="2"/>
  <c r="X761" i="2"/>
  <c r="W761" i="2"/>
  <c r="V761" i="2"/>
  <c r="U761" i="2"/>
  <c r="T761" i="2"/>
  <c r="H761" i="2"/>
  <c r="AL761" i="2" s="1"/>
  <c r="AA761" i="2" s="1"/>
  <c r="BQ761" i="2" s="1"/>
  <c r="C761" i="2"/>
  <c r="B761" i="2"/>
  <c r="BP760" i="2"/>
  <c r="AK760" i="2"/>
  <c r="X760" i="2"/>
  <c r="W760" i="2"/>
  <c r="V760" i="2"/>
  <c r="U760" i="2"/>
  <c r="T760" i="2"/>
  <c r="H760" i="2"/>
  <c r="S760" i="2" s="1"/>
  <c r="Y760" i="2" s="1"/>
  <c r="E757" i="1" s="1"/>
  <c r="C760" i="2"/>
  <c r="B760" i="2"/>
  <c r="BP759" i="2"/>
  <c r="AK759" i="2"/>
  <c r="X759" i="2"/>
  <c r="W759" i="2"/>
  <c r="V759" i="2"/>
  <c r="U759" i="2"/>
  <c r="T759" i="2"/>
  <c r="H759" i="2"/>
  <c r="AL759" i="2" s="1"/>
  <c r="AA759" i="2" s="1"/>
  <c r="BQ759" i="2" s="1"/>
  <c r="C759" i="2"/>
  <c r="B759" i="2"/>
  <c r="BP758" i="2"/>
  <c r="AO758" i="2"/>
  <c r="AK758" i="2"/>
  <c r="X758" i="2"/>
  <c r="W758" i="2"/>
  <c r="V758" i="2"/>
  <c r="U758" i="2"/>
  <c r="T758" i="2"/>
  <c r="H758" i="2"/>
  <c r="S758" i="2" s="1"/>
  <c r="Y758" i="2" s="1"/>
  <c r="E755" i="1" s="1"/>
  <c r="C758" i="2"/>
  <c r="B758" i="2"/>
  <c r="BQ757" i="2"/>
  <c r="BP757" i="2"/>
  <c r="AA757" i="2"/>
  <c r="Y757" i="2"/>
  <c r="C757" i="2"/>
  <c r="B757" i="2"/>
  <c r="BQ756" i="2"/>
  <c r="BP756" i="2"/>
  <c r="AA756" i="2"/>
  <c r="Y756" i="2"/>
  <c r="C756" i="2"/>
  <c r="B756" i="2"/>
  <c r="BQ755" i="2"/>
  <c r="BP755" i="2"/>
  <c r="AA755" i="2"/>
  <c r="Y755" i="2"/>
  <c r="X755" i="2"/>
  <c r="W755" i="2"/>
  <c r="V755" i="2"/>
  <c r="U755" i="2"/>
  <c r="T755" i="2"/>
  <c r="S755" i="2"/>
  <c r="C755" i="2"/>
  <c r="B755" i="2"/>
  <c r="BQ754" i="2"/>
  <c r="BP754" i="2"/>
  <c r="AA754" i="2"/>
  <c r="Y754" i="2"/>
  <c r="X754" i="2"/>
  <c r="W754" i="2"/>
  <c r="V754" i="2"/>
  <c r="U754" i="2"/>
  <c r="T754" i="2"/>
  <c r="S754" i="2"/>
  <c r="C754" i="2"/>
  <c r="B754" i="2"/>
  <c r="BQ753" i="2"/>
  <c r="BP753" i="2"/>
  <c r="AA753" i="2"/>
  <c r="Y753" i="2"/>
  <c r="X753" i="2"/>
  <c r="W753" i="2"/>
  <c r="V753" i="2"/>
  <c r="U753" i="2"/>
  <c r="T753" i="2"/>
  <c r="S753" i="2"/>
  <c r="C753" i="2"/>
  <c r="B753" i="2"/>
  <c r="BQ752" i="2"/>
  <c r="BP752" i="2"/>
  <c r="AA752" i="2"/>
  <c r="Y752" i="2"/>
  <c r="X752" i="2"/>
  <c r="W752" i="2"/>
  <c r="V752" i="2"/>
  <c r="U752" i="2"/>
  <c r="T752" i="2"/>
  <c r="S752" i="2"/>
  <c r="C752" i="2"/>
  <c r="B752" i="2"/>
  <c r="BQ751" i="2"/>
  <c r="BP751" i="2"/>
  <c r="AO751" i="2"/>
  <c r="AL751" i="2"/>
  <c r="AK751" i="2"/>
  <c r="AA751" i="2"/>
  <c r="Y751" i="2"/>
  <c r="X751" i="2"/>
  <c r="W751" i="2"/>
  <c r="V751" i="2"/>
  <c r="U751" i="2"/>
  <c r="T751" i="2"/>
  <c r="S751" i="2"/>
  <c r="C751" i="2"/>
  <c r="B751" i="2"/>
  <c r="BQ750" i="2"/>
  <c r="BP750" i="2"/>
  <c r="AA750" i="2"/>
  <c r="Y750" i="2"/>
  <c r="C750" i="2"/>
  <c r="B750" i="2"/>
  <c r="BQ749" i="2"/>
  <c r="BP749" i="2"/>
  <c r="AA749" i="2"/>
  <c r="Y749" i="2"/>
  <c r="X749" i="2"/>
  <c r="W749" i="2"/>
  <c r="V749" i="2"/>
  <c r="U749" i="2"/>
  <c r="T749" i="2"/>
  <c r="S749" i="2"/>
  <c r="C749" i="2"/>
  <c r="B749" i="2"/>
  <c r="BQ748" i="2"/>
  <c r="BP748" i="2"/>
  <c r="AA748" i="2"/>
  <c r="Y748" i="2"/>
  <c r="X748" i="2"/>
  <c r="W748" i="2"/>
  <c r="V748" i="2"/>
  <c r="U748" i="2"/>
  <c r="T748" i="2"/>
  <c r="S748" i="2"/>
  <c r="C748" i="2"/>
  <c r="B748" i="2"/>
  <c r="BQ747" i="2"/>
  <c r="BP747" i="2"/>
  <c r="AA747" i="2"/>
  <c r="Y747" i="2"/>
  <c r="X747" i="2"/>
  <c r="W747" i="2"/>
  <c r="V747" i="2"/>
  <c r="U747" i="2"/>
  <c r="T747" i="2"/>
  <c r="S747" i="2"/>
  <c r="C747" i="2"/>
  <c r="B747" i="2"/>
  <c r="BQ746" i="2"/>
  <c r="BP746" i="2"/>
  <c r="AA746" i="2"/>
  <c r="Y746" i="2"/>
  <c r="X746" i="2"/>
  <c r="W746" i="2"/>
  <c r="V746" i="2"/>
  <c r="U746" i="2"/>
  <c r="T746" i="2"/>
  <c r="S746" i="2"/>
  <c r="C746" i="2"/>
  <c r="B746" i="2"/>
  <c r="BQ745" i="2"/>
  <c r="BP745" i="2"/>
  <c r="AA745" i="2"/>
  <c r="Y745" i="2"/>
  <c r="X745" i="2"/>
  <c r="W745" i="2"/>
  <c r="V745" i="2"/>
  <c r="U745" i="2"/>
  <c r="T745" i="2"/>
  <c r="S745" i="2"/>
  <c r="C745" i="2"/>
  <c r="B745" i="2"/>
  <c r="BQ744" i="2"/>
  <c r="BP744" i="2"/>
  <c r="AA744" i="2"/>
  <c r="Y744" i="2"/>
  <c r="C744" i="2"/>
  <c r="B744" i="2"/>
  <c r="BQ743" i="2"/>
  <c r="BP743" i="2"/>
  <c r="AA743" i="2"/>
  <c r="Y743" i="2"/>
  <c r="X743" i="2"/>
  <c r="W743" i="2"/>
  <c r="V743" i="2"/>
  <c r="U743" i="2"/>
  <c r="T743" i="2"/>
  <c r="S743" i="2"/>
  <c r="C743" i="2"/>
  <c r="B743" i="2"/>
  <c r="BQ742" i="2"/>
  <c r="BP742" i="2"/>
  <c r="AA742" i="2"/>
  <c r="Y742" i="2"/>
  <c r="X742" i="2"/>
  <c r="W742" i="2"/>
  <c r="V742" i="2"/>
  <c r="U742" i="2"/>
  <c r="T742" i="2"/>
  <c r="S742" i="2"/>
  <c r="C742" i="2"/>
  <c r="B742" i="2"/>
  <c r="BQ741" i="2"/>
  <c r="BP741" i="2"/>
  <c r="AA741" i="2"/>
  <c r="Y741" i="2"/>
  <c r="X741" i="2"/>
  <c r="W741" i="2"/>
  <c r="V741" i="2"/>
  <c r="U741" i="2"/>
  <c r="T741" i="2"/>
  <c r="S741" i="2"/>
  <c r="C741" i="2"/>
  <c r="B741" i="2"/>
  <c r="BQ740" i="2"/>
  <c r="BP740" i="2"/>
  <c r="AA740" i="2"/>
  <c r="Y740" i="2"/>
  <c r="X740" i="2"/>
  <c r="W740" i="2"/>
  <c r="V740" i="2"/>
  <c r="U740" i="2"/>
  <c r="T740" i="2"/>
  <c r="S740" i="2"/>
  <c r="C740" i="2"/>
  <c r="B740" i="2"/>
  <c r="BQ739" i="2"/>
  <c r="BP739" i="2"/>
  <c r="AA739" i="2"/>
  <c r="Y739" i="2"/>
  <c r="X739" i="2"/>
  <c r="W739" i="2"/>
  <c r="V739" i="2"/>
  <c r="U739" i="2"/>
  <c r="T739" i="2"/>
  <c r="S739" i="2"/>
  <c r="C739" i="2"/>
  <c r="B739" i="2"/>
  <c r="BQ738" i="2"/>
  <c r="BP738" i="2"/>
  <c r="AA738" i="2"/>
  <c r="Y738" i="2"/>
  <c r="C738" i="2"/>
  <c r="B738" i="2"/>
  <c r="BQ737" i="2"/>
  <c r="BP737" i="2"/>
  <c r="AL737" i="2"/>
  <c r="AK737" i="2"/>
  <c r="AA737" i="2"/>
  <c r="Y737" i="2"/>
  <c r="X737" i="2"/>
  <c r="W737" i="2"/>
  <c r="V737" i="2"/>
  <c r="U737" i="2"/>
  <c r="T737" i="2"/>
  <c r="S737" i="2"/>
  <c r="C737" i="2"/>
  <c r="B737" i="2"/>
  <c r="BQ736" i="2"/>
  <c r="BP736" i="2"/>
  <c r="AL736" i="2"/>
  <c r="AK736" i="2"/>
  <c r="AA736" i="2"/>
  <c r="Y736" i="2"/>
  <c r="X736" i="2"/>
  <c r="W736" i="2"/>
  <c r="V736" i="2"/>
  <c r="U736" i="2"/>
  <c r="T736" i="2"/>
  <c r="S736" i="2"/>
  <c r="C736" i="2"/>
  <c r="B736" i="2"/>
  <c r="BQ735" i="2"/>
  <c r="BP735" i="2"/>
  <c r="AL735" i="2"/>
  <c r="AK735" i="2"/>
  <c r="AA735" i="2"/>
  <c r="Y735" i="2"/>
  <c r="X735" i="2"/>
  <c r="W735" i="2"/>
  <c r="V735" i="2"/>
  <c r="U735" i="2"/>
  <c r="T735" i="2"/>
  <c r="S735" i="2"/>
  <c r="C735" i="2"/>
  <c r="B735" i="2"/>
  <c r="BQ734" i="2"/>
  <c r="BP734" i="2"/>
  <c r="AL734" i="2"/>
  <c r="AK734" i="2"/>
  <c r="AA734" i="2"/>
  <c r="Y734" i="2"/>
  <c r="X734" i="2"/>
  <c r="W734" i="2"/>
  <c r="V734" i="2"/>
  <c r="U734" i="2"/>
  <c r="T734" i="2"/>
  <c r="S734" i="2"/>
  <c r="C734" i="2"/>
  <c r="B734" i="2"/>
  <c r="BQ733" i="2"/>
  <c r="BP733" i="2"/>
  <c r="AO733" i="2"/>
  <c r="AL733" i="2"/>
  <c r="AK733" i="2"/>
  <c r="AA733" i="2"/>
  <c r="Y733" i="2"/>
  <c r="X733" i="2"/>
  <c r="W733" i="2"/>
  <c r="V733" i="2"/>
  <c r="U733" i="2"/>
  <c r="T733" i="2"/>
  <c r="S733" i="2"/>
  <c r="C733" i="2"/>
  <c r="B733" i="2"/>
  <c r="BQ732" i="2"/>
  <c r="BP732" i="2"/>
  <c r="AA732" i="2"/>
  <c r="Y732" i="2"/>
  <c r="C732" i="2"/>
  <c r="B732" i="2"/>
  <c r="BQ731" i="2"/>
  <c r="BP731" i="2"/>
  <c r="AK731" i="2"/>
  <c r="AA731" i="2"/>
  <c r="Y731" i="2"/>
  <c r="X731" i="2"/>
  <c r="W731" i="2"/>
  <c r="V731" i="2"/>
  <c r="U731" i="2"/>
  <c r="T731" i="2"/>
  <c r="S731" i="2"/>
  <c r="C731" i="2"/>
  <c r="B731" i="2"/>
  <c r="BQ730" i="2"/>
  <c r="BP730" i="2"/>
  <c r="AK730" i="2"/>
  <c r="AA730" i="2"/>
  <c r="Y730" i="2"/>
  <c r="X730" i="2"/>
  <c r="W730" i="2"/>
  <c r="V730" i="2"/>
  <c r="U730" i="2"/>
  <c r="T730" i="2"/>
  <c r="S730" i="2"/>
  <c r="C730" i="2"/>
  <c r="B730" i="2"/>
  <c r="BQ729" i="2"/>
  <c r="BP729" i="2"/>
  <c r="AP729" i="2"/>
  <c r="AL729" i="2"/>
  <c r="AK729" i="2"/>
  <c r="AA729" i="2"/>
  <c r="Y729" i="2"/>
  <c r="X729" i="2"/>
  <c r="W729" i="2"/>
  <c r="V729" i="2"/>
  <c r="U729" i="2"/>
  <c r="T729" i="2"/>
  <c r="S729" i="2"/>
  <c r="C729" i="2"/>
  <c r="B729" i="2"/>
  <c r="BQ728" i="2"/>
  <c r="BP728" i="2"/>
  <c r="AP728" i="2"/>
  <c r="AL728" i="2"/>
  <c r="AK728" i="2"/>
  <c r="AA728" i="2"/>
  <c r="Y728" i="2"/>
  <c r="X728" i="2"/>
  <c r="W728" i="2"/>
  <c r="V728" i="2"/>
  <c r="U728" i="2"/>
  <c r="T728" i="2"/>
  <c r="S728" i="2"/>
  <c r="C728" i="2"/>
  <c r="B728" i="2"/>
  <c r="BQ727" i="2"/>
  <c r="BP727" i="2"/>
  <c r="AK727" i="2"/>
  <c r="AA727" i="2"/>
  <c r="Y727" i="2"/>
  <c r="X727" i="2"/>
  <c r="W727" i="2"/>
  <c r="V727" i="2"/>
  <c r="U727" i="2"/>
  <c r="T727" i="2"/>
  <c r="S727" i="2"/>
  <c r="C727" i="2"/>
  <c r="B727" i="2"/>
  <c r="BQ726" i="2"/>
  <c r="BP726" i="2"/>
  <c r="AA726" i="2"/>
  <c r="Y726" i="2"/>
  <c r="C726" i="2"/>
  <c r="B726" i="2"/>
  <c r="BQ725" i="2"/>
  <c r="BP725" i="2"/>
  <c r="AL725" i="2"/>
  <c r="AK725" i="2"/>
  <c r="AA725" i="2"/>
  <c r="Y725" i="2"/>
  <c r="X725" i="2"/>
  <c r="W725" i="2"/>
  <c r="V725" i="2"/>
  <c r="U725" i="2"/>
  <c r="T725" i="2"/>
  <c r="S725" i="2"/>
  <c r="C725" i="2"/>
  <c r="B725" i="2"/>
  <c r="BP724" i="2"/>
  <c r="AK724" i="2"/>
  <c r="X724" i="2"/>
  <c r="W724" i="2"/>
  <c r="V724" i="2"/>
  <c r="U724" i="2"/>
  <c r="T724" i="2"/>
  <c r="H724" i="2"/>
  <c r="S724" i="2" s="1"/>
  <c r="Y724" i="2" s="1"/>
  <c r="E721" i="1" s="1"/>
  <c r="C724" i="2"/>
  <c r="B724" i="2"/>
  <c r="BQ723" i="2"/>
  <c r="BP723" i="2"/>
  <c r="AL723" i="2"/>
  <c r="AK723" i="2"/>
  <c r="AA723" i="2"/>
  <c r="Y723" i="2"/>
  <c r="X723" i="2"/>
  <c r="W723" i="2"/>
  <c r="V723" i="2"/>
  <c r="U723" i="2"/>
  <c r="T723" i="2"/>
  <c r="S723" i="2"/>
  <c r="C723" i="2"/>
  <c r="B723" i="2"/>
  <c r="BP722" i="2"/>
  <c r="AK722" i="2"/>
  <c r="X722" i="2"/>
  <c r="W722" i="2"/>
  <c r="V722" i="2"/>
  <c r="U722" i="2"/>
  <c r="T722" i="2"/>
  <c r="H722" i="2"/>
  <c r="S722" i="2" s="1"/>
  <c r="Y722" i="2" s="1"/>
  <c r="E719" i="1" s="1"/>
  <c r="C722" i="2"/>
  <c r="B722" i="2"/>
  <c r="BP721" i="2"/>
  <c r="AK721" i="2"/>
  <c r="X721" i="2"/>
  <c r="W721" i="2"/>
  <c r="V721" i="2"/>
  <c r="U721" i="2"/>
  <c r="T721" i="2"/>
  <c r="H721" i="2"/>
  <c r="AL721" i="2" s="1"/>
  <c r="AA721" i="2" s="1"/>
  <c r="BQ721" i="2" s="1"/>
  <c r="C721" i="2"/>
  <c r="B721" i="2"/>
  <c r="BQ720" i="2"/>
  <c r="BP720" i="2"/>
  <c r="AA720" i="2"/>
  <c r="Y720" i="2"/>
  <c r="C720" i="2"/>
  <c r="B720" i="2"/>
  <c r="BQ719" i="2"/>
  <c r="BP719" i="2"/>
  <c r="AL719" i="2"/>
  <c r="AK719" i="2"/>
  <c r="AA719" i="2"/>
  <c r="Y719" i="2"/>
  <c r="X719" i="2"/>
  <c r="W719" i="2"/>
  <c r="V719" i="2"/>
  <c r="U719" i="2"/>
  <c r="T719" i="2"/>
  <c r="S719" i="2"/>
  <c r="C719" i="2"/>
  <c r="B719" i="2"/>
  <c r="BP718" i="2"/>
  <c r="AK718" i="2"/>
  <c r="X718" i="2"/>
  <c r="W718" i="2"/>
  <c r="V718" i="2"/>
  <c r="U718" i="2"/>
  <c r="T718" i="2"/>
  <c r="H718" i="2"/>
  <c r="S718" i="2" s="1"/>
  <c r="Y718" i="2" s="1"/>
  <c r="E715" i="1" s="1"/>
  <c r="C718" i="2"/>
  <c r="B718" i="2"/>
  <c r="BP717" i="2"/>
  <c r="AK717" i="2"/>
  <c r="X717" i="2"/>
  <c r="W717" i="2"/>
  <c r="V717" i="2"/>
  <c r="U717" i="2"/>
  <c r="T717" i="2"/>
  <c r="H717" i="2"/>
  <c r="AL717" i="2" s="1"/>
  <c r="AA717" i="2" s="1"/>
  <c r="BQ717" i="2" s="1"/>
  <c r="C717" i="2"/>
  <c r="B717" i="2"/>
  <c r="BP716" i="2"/>
  <c r="AK716" i="2"/>
  <c r="X716" i="2"/>
  <c r="W716" i="2"/>
  <c r="V716" i="2"/>
  <c r="U716" i="2"/>
  <c r="T716" i="2"/>
  <c r="H716" i="2"/>
  <c r="AL716" i="2" s="1"/>
  <c r="AA716" i="2" s="1"/>
  <c r="BQ716" i="2" s="1"/>
  <c r="C716" i="2"/>
  <c r="B716" i="2"/>
  <c r="BP715" i="2"/>
  <c r="AO715" i="2"/>
  <c r="AK715" i="2"/>
  <c r="X715" i="2"/>
  <c r="W715" i="2"/>
  <c r="V715" i="2"/>
  <c r="U715" i="2"/>
  <c r="T715" i="2"/>
  <c r="H715" i="2"/>
  <c r="AP715" i="2" s="1"/>
  <c r="AA715" i="2" s="1"/>
  <c r="BQ715" i="2" s="1"/>
  <c r="C715" i="2"/>
  <c r="B715" i="2"/>
  <c r="BQ714" i="2"/>
  <c r="BP714" i="2"/>
  <c r="AA714" i="2"/>
  <c r="Y714" i="2"/>
  <c r="C714" i="2"/>
  <c r="B714" i="2"/>
  <c r="BQ713" i="2"/>
  <c r="BP713" i="2"/>
  <c r="AA713" i="2"/>
  <c r="Y713" i="2"/>
  <c r="C713" i="2"/>
  <c r="B713" i="2"/>
  <c r="BQ712" i="2"/>
  <c r="BP712" i="2"/>
  <c r="AA712" i="2"/>
  <c r="Y712" i="2"/>
  <c r="X712" i="2"/>
  <c r="W712" i="2"/>
  <c r="V712" i="2"/>
  <c r="U712" i="2"/>
  <c r="T712" i="2"/>
  <c r="S712" i="2"/>
  <c r="C712" i="2"/>
  <c r="B712" i="2"/>
  <c r="BQ711" i="2"/>
  <c r="BP711" i="2"/>
  <c r="AA711" i="2"/>
  <c r="Y711" i="2"/>
  <c r="X711" i="2"/>
  <c r="W711" i="2"/>
  <c r="V711" i="2"/>
  <c r="U711" i="2"/>
  <c r="T711" i="2"/>
  <c r="S711" i="2"/>
  <c r="C711" i="2"/>
  <c r="B711" i="2"/>
  <c r="BQ710" i="2"/>
  <c r="BP710" i="2"/>
  <c r="AA710" i="2"/>
  <c r="Y710" i="2"/>
  <c r="X710" i="2"/>
  <c r="W710" i="2"/>
  <c r="V710" i="2"/>
  <c r="U710" i="2"/>
  <c r="T710" i="2"/>
  <c r="S710" i="2"/>
  <c r="C710" i="2"/>
  <c r="B710" i="2"/>
  <c r="BQ709" i="2"/>
  <c r="BP709" i="2"/>
  <c r="AA709" i="2"/>
  <c r="Y709" i="2"/>
  <c r="X709" i="2"/>
  <c r="W709" i="2"/>
  <c r="V709" i="2"/>
  <c r="U709" i="2"/>
  <c r="T709" i="2"/>
  <c r="S709" i="2"/>
  <c r="C709" i="2"/>
  <c r="B709" i="2"/>
  <c r="BQ708" i="2"/>
  <c r="BP708" i="2"/>
  <c r="AK708" i="2"/>
  <c r="AA708" i="2"/>
  <c r="Y708" i="2"/>
  <c r="X708" i="2"/>
  <c r="W708" i="2"/>
  <c r="V708" i="2"/>
  <c r="U708" i="2"/>
  <c r="T708" i="2"/>
  <c r="S708" i="2"/>
  <c r="C708" i="2"/>
  <c r="B708" i="2"/>
  <c r="BQ707" i="2"/>
  <c r="BP707" i="2"/>
  <c r="AA707" i="2"/>
  <c r="Y707" i="2"/>
  <c r="C707" i="2"/>
  <c r="B707" i="2"/>
  <c r="BQ706" i="2"/>
  <c r="BP706" i="2"/>
  <c r="AA706" i="2"/>
  <c r="Y706" i="2"/>
  <c r="X706" i="2"/>
  <c r="W706" i="2"/>
  <c r="V706" i="2"/>
  <c r="U706" i="2"/>
  <c r="T706" i="2"/>
  <c r="S706" i="2"/>
  <c r="C706" i="2"/>
  <c r="B706" i="2"/>
  <c r="BQ705" i="2"/>
  <c r="BP705" i="2"/>
  <c r="AA705" i="2"/>
  <c r="Y705" i="2"/>
  <c r="X705" i="2"/>
  <c r="W705" i="2"/>
  <c r="V705" i="2"/>
  <c r="U705" i="2"/>
  <c r="T705" i="2"/>
  <c r="S705" i="2"/>
  <c r="C705" i="2"/>
  <c r="B705" i="2"/>
  <c r="BQ704" i="2"/>
  <c r="BP704" i="2"/>
  <c r="AA704" i="2"/>
  <c r="Y704" i="2"/>
  <c r="X704" i="2"/>
  <c r="W704" i="2"/>
  <c r="V704" i="2"/>
  <c r="U704" i="2"/>
  <c r="T704" i="2"/>
  <c r="S704" i="2"/>
  <c r="C704" i="2"/>
  <c r="B704" i="2"/>
  <c r="BQ703" i="2"/>
  <c r="BP703" i="2"/>
  <c r="AA703" i="2"/>
  <c r="Y703" i="2"/>
  <c r="X703" i="2"/>
  <c r="W703" i="2"/>
  <c r="V703" i="2"/>
  <c r="U703" i="2"/>
  <c r="T703" i="2"/>
  <c r="S703" i="2"/>
  <c r="C703" i="2"/>
  <c r="B703" i="2"/>
  <c r="BQ702" i="2"/>
  <c r="BP702" i="2"/>
  <c r="AA702" i="2"/>
  <c r="Y702" i="2"/>
  <c r="X702" i="2"/>
  <c r="W702" i="2"/>
  <c r="V702" i="2"/>
  <c r="U702" i="2"/>
  <c r="T702" i="2"/>
  <c r="S702" i="2"/>
  <c r="C702" i="2"/>
  <c r="B702" i="2"/>
  <c r="BQ701" i="2"/>
  <c r="BP701" i="2"/>
  <c r="AA701" i="2"/>
  <c r="Y701" i="2"/>
  <c r="C701" i="2"/>
  <c r="B701" i="2"/>
  <c r="BQ700" i="2"/>
  <c r="BP700" i="2"/>
  <c r="AA700" i="2"/>
  <c r="Y700" i="2"/>
  <c r="X700" i="2"/>
  <c r="W700" i="2"/>
  <c r="V700" i="2"/>
  <c r="U700" i="2"/>
  <c r="T700" i="2"/>
  <c r="S700" i="2"/>
  <c r="C700" i="2"/>
  <c r="B700" i="2"/>
  <c r="BQ699" i="2"/>
  <c r="BP699" i="2"/>
  <c r="AA699" i="2"/>
  <c r="Y699" i="2"/>
  <c r="X699" i="2"/>
  <c r="W699" i="2"/>
  <c r="V699" i="2"/>
  <c r="U699" i="2"/>
  <c r="T699" i="2"/>
  <c r="S699" i="2"/>
  <c r="C699" i="2"/>
  <c r="B699" i="2"/>
  <c r="BQ698" i="2"/>
  <c r="BP698" i="2"/>
  <c r="AA698" i="2"/>
  <c r="Y698" i="2"/>
  <c r="X698" i="2"/>
  <c r="W698" i="2"/>
  <c r="V698" i="2"/>
  <c r="U698" i="2"/>
  <c r="T698" i="2"/>
  <c r="S698" i="2"/>
  <c r="C698" i="2"/>
  <c r="B698" i="2"/>
  <c r="BQ697" i="2"/>
  <c r="BP697" i="2"/>
  <c r="AA697" i="2"/>
  <c r="Y697" i="2"/>
  <c r="X697" i="2"/>
  <c r="W697" i="2"/>
  <c r="V697" i="2"/>
  <c r="U697" i="2"/>
  <c r="T697" i="2"/>
  <c r="S697" i="2"/>
  <c r="C697" i="2"/>
  <c r="B697" i="2"/>
  <c r="BQ696" i="2"/>
  <c r="BP696" i="2"/>
  <c r="Y696" i="2"/>
  <c r="X696" i="2"/>
  <c r="W696" i="2"/>
  <c r="V696" i="2"/>
  <c r="U696" i="2"/>
  <c r="T696" i="2"/>
  <c r="S696" i="2"/>
  <c r="C696" i="2"/>
  <c r="B696" i="2"/>
  <c r="BQ695" i="2"/>
  <c r="BP695" i="2"/>
  <c r="AA695" i="2"/>
  <c r="Y695" i="2"/>
  <c r="C695" i="2"/>
  <c r="B695" i="2"/>
  <c r="BQ694" i="2"/>
  <c r="BP694" i="2"/>
  <c r="AL694" i="2"/>
  <c r="AK694" i="2"/>
  <c r="AA694" i="2"/>
  <c r="Y694" i="2"/>
  <c r="X694" i="2"/>
  <c r="W694" i="2"/>
  <c r="V694" i="2"/>
  <c r="U694" i="2"/>
  <c r="T694" i="2"/>
  <c r="S694" i="2"/>
  <c r="C694" i="2"/>
  <c r="B694" i="2"/>
  <c r="BQ693" i="2"/>
  <c r="BP693" i="2"/>
  <c r="AL693" i="2"/>
  <c r="AK693" i="2"/>
  <c r="AA693" i="2"/>
  <c r="X693" i="2"/>
  <c r="W693" i="2"/>
  <c r="V693" i="2"/>
  <c r="U693" i="2"/>
  <c r="T693" i="2"/>
  <c r="H693" i="2"/>
  <c r="S693" i="2" s="1"/>
  <c r="Y693" i="2" s="1"/>
  <c r="E690" i="1" s="1"/>
  <c r="C693" i="2"/>
  <c r="B693" i="2"/>
  <c r="BQ692" i="2"/>
  <c r="BP692" i="2"/>
  <c r="AL692" i="2"/>
  <c r="AK692" i="2"/>
  <c r="AA692" i="2"/>
  <c r="X692" i="2"/>
  <c r="W692" i="2"/>
  <c r="V692" i="2"/>
  <c r="U692" i="2"/>
  <c r="T692" i="2"/>
  <c r="H692" i="2"/>
  <c r="S692" i="2" s="1"/>
  <c r="Y692" i="2" s="1"/>
  <c r="E689" i="1" s="1"/>
  <c r="C692" i="2"/>
  <c r="B692" i="2"/>
  <c r="BQ691" i="2"/>
  <c r="BP691" i="2"/>
  <c r="AL691" i="2"/>
  <c r="AK691" i="2"/>
  <c r="AA691" i="2"/>
  <c r="X691" i="2"/>
  <c r="W691" i="2"/>
  <c r="V691" i="2"/>
  <c r="U691" i="2"/>
  <c r="T691" i="2"/>
  <c r="H691" i="2"/>
  <c r="S691" i="2" s="1"/>
  <c r="Y691" i="2" s="1"/>
  <c r="E688" i="1" s="1"/>
  <c r="C691" i="2"/>
  <c r="B691" i="2"/>
  <c r="BQ690" i="2"/>
  <c r="BP690" i="2"/>
  <c r="AW690" i="2"/>
  <c r="AS690" i="2"/>
  <c r="AO690" i="2"/>
  <c r="AL690" i="2"/>
  <c r="AK690" i="2"/>
  <c r="AA690" i="2"/>
  <c r="X690" i="2"/>
  <c r="W690" i="2"/>
  <c r="V690" i="2"/>
  <c r="U690" i="2"/>
  <c r="T690" i="2"/>
  <c r="H690" i="2"/>
  <c r="S690" i="2" s="1"/>
  <c r="Y690" i="2" s="1"/>
  <c r="E687" i="1" s="1"/>
  <c r="C690" i="2"/>
  <c r="B690" i="2"/>
  <c r="BQ689" i="2"/>
  <c r="BP689" i="2"/>
  <c r="AA689" i="2"/>
  <c r="Y689" i="2"/>
  <c r="C689" i="2"/>
  <c r="B689" i="2"/>
  <c r="BQ688" i="2"/>
  <c r="BP688" i="2"/>
  <c r="AK688" i="2"/>
  <c r="AA688" i="2"/>
  <c r="Y688" i="2"/>
  <c r="X688" i="2"/>
  <c r="W688" i="2"/>
  <c r="V688" i="2"/>
  <c r="U688" i="2"/>
  <c r="T688" i="2"/>
  <c r="S688" i="2"/>
  <c r="C688" i="2"/>
  <c r="B688" i="2"/>
  <c r="BQ687" i="2"/>
  <c r="BP687" i="2"/>
  <c r="AK687" i="2"/>
  <c r="AA687" i="2"/>
  <c r="Y687" i="2"/>
  <c r="X687" i="2"/>
  <c r="W687" i="2"/>
  <c r="V687" i="2"/>
  <c r="U687" i="2"/>
  <c r="T687" i="2"/>
  <c r="S687" i="2"/>
  <c r="C687" i="2"/>
  <c r="B687" i="2"/>
  <c r="BQ686" i="2"/>
  <c r="BP686" i="2"/>
  <c r="AP686" i="2"/>
  <c r="AL686" i="2"/>
  <c r="AK686" i="2"/>
  <c r="AA686" i="2"/>
  <c r="Y686" i="2"/>
  <c r="X686" i="2"/>
  <c r="W686" i="2"/>
  <c r="V686" i="2"/>
  <c r="U686" i="2"/>
  <c r="T686" i="2"/>
  <c r="S686" i="2"/>
  <c r="C686" i="2"/>
  <c r="B686" i="2"/>
  <c r="BQ685" i="2"/>
  <c r="BP685" i="2"/>
  <c r="AP685" i="2"/>
  <c r="AL685" i="2"/>
  <c r="AK685" i="2"/>
  <c r="AA685" i="2"/>
  <c r="Y685" i="2"/>
  <c r="X685" i="2"/>
  <c r="W685" i="2"/>
  <c r="V685" i="2"/>
  <c r="U685" i="2"/>
  <c r="T685" i="2"/>
  <c r="S685" i="2"/>
  <c r="C685" i="2"/>
  <c r="B685" i="2"/>
  <c r="BQ684" i="2"/>
  <c r="BP684" i="2"/>
  <c r="AK684" i="2"/>
  <c r="AA684" i="2"/>
  <c r="Y684" i="2"/>
  <c r="X684" i="2"/>
  <c r="W684" i="2"/>
  <c r="V684" i="2"/>
  <c r="U684" i="2"/>
  <c r="T684" i="2"/>
  <c r="S684" i="2"/>
  <c r="C684" i="2"/>
  <c r="B684" i="2"/>
  <c r="BQ683" i="2"/>
  <c r="BP683" i="2"/>
  <c r="AA683" i="2"/>
  <c r="Y683" i="2"/>
  <c r="C683" i="2"/>
  <c r="B683" i="2"/>
  <c r="BQ682" i="2"/>
  <c r="BP682" i="2"/>
  <c r="AL682" i="2"/>
  <c r="AK682" i="2"/>
  <c r="AA682" i="2"/>
  <c r="Y682" i="2"/>
  <c r="X682" i="2"/>
  <c r="W682" i="2"/>
  <c r="V682" i="2"/>
  <c r="U682" i="2"/>
  <c r="T682" i="2"/>
  <c r="S682" i="2"/>
  <c r="C682" i="2"/>
  <c r="B682" i="2"/>
  <c r="BP681" i="2"/>
  <c r="AK681" i="2"/>
  <c r="X681" i="2"/>
  <c r="W681" i="2"/>
  <c r="V681" i="2"/>
  <c r="U681" i="2"/>
  <c r="T681" i="2"/>
  <c r="H681" i="2"/>
  <c r="AL681" i="2" s="1"/>
  <c r="AA681" i="2" s="1"/>
  <c r="BQ681" i="2" s="1"/>
  <c r="C681" i="2"/>
  <c r="B681" i="2"/>
  <c r="BP680" i="2"/>
  <c r="AK680" i="2"/>
  <c r="X680" i="2"/>
  <c r="W680" i="2"/>
  <c r="V680" i="2"/>
  <c r="U680" i="2"/>
  <c r="T680" i="2"/>
  <c r="H680" i="2"/>
  <c r="S680" i="2" s="1"/>
  <c r="Y680" i="2" s="1"/>
  <c r="E677" i="1" s="1"/>
  <c r="C680" i="2"/>
  <c r="B680" i="2"/>
  <c r="BP679" i="2"/>
  <c r="AK679" i="2"/>
  <c r="X679" i="2"/>
  <c r="W679" i="2"/>
  <c r="V679" i="2"/>
  <c r="U679" i="2"/>
  <c r="T679" i="2"/>
  <c r="H679" i="2"/>
  <c r="AL679" i="2" s="1"/>
  <c r="AA679" i="2" s="1"/>
  <c r="BQ679" i="2" s="1"/>
  <c r="C679" i="2"/>
  <c r="B679" i="2"/>
  <c r="BP678" i="2"/>
  <c r="AS678" i="2"/>
  <c r="AO678" i="2"/>
  <c r="AK678" i="2"/>
  <c r="X678" i="2"/>
  <c r="W678" i="2"/>
  <c r="V678" i="2"/>
  <c r="U678" i="2"/>
  <c r="T678" i="2"/>
  <c r="H678" i="2"/>
  <c r="S678" i="2" s="1"/>
  <c r="Y678" i="2" s="1"/>
  <c r="E675" i="1" s="1"/>
  <c r="C678" i="2"/>
  <c r="B678" i="2"/>
  <c r="BQ677" i="2"/>
  <c r="BP677" i="2"/>
  <c r="AA677" i="2"/>
  <c r="Y677" i="2"/>
  <c r="C677" i="2"/>
  <c r="B677" i="2"/>
  <c r="BQ676" i="2"/>
  <c r="BP676" i="2"/>
  <c r="AL676" i="2"/>
  <c r="AK676" i="2"/>
  <c r="AA676" i="2"/>
  <c r="Y676" i="2"/>
  <c r="X676" i="2"/>
  <c r="W676" i="2"/>
  <c r="V676" i="2"/>
  <c r="U676" i="2"/>
  <c r="T676" i="2"/>
  <c r="S676" i="2"/>
  <c r="C676" i="2"/>
  <c r="B676" i="2"/>
  <c r="BP675" i="2"/>
  <c r="AK675" i="2"/>
  <c r="X675" i="2"/>
  <c r="W675" i="2"/>
  <c r="V675" i="2"/>
  <c r="U675" i="2"/>
  <c r="T675" i="2"/>
  <c r="H675" i="2"/>
  <c r="AL675" i="2" s="1"/>
  <c r="AA675" i="2" s="1"/>
  <c r="BQ675" i="2" s="1"/>
  <c r="C675" i="2"/>
  <c r="B675" i="2"/>
  <c r="BP674" i="2"/>
  <c r="AK674" i="2"/>
  <c r="X674" i="2"/>
  <c r="W674" i="2"/>
  <c r="V674" i="2"/>
  <c r="U674" i="2"/>
  <c r="T674" i="2"/>
  <c r="H674" i="2"/>
  <c r="S674" i="2" s="1"/>
  <c r="Y674" i="2" s="1"/>
  <c r="E671" i="1" s="1"/>
  <c r="C674" i="2"/>
  <c r="B674" i="2"/>
  <c r="BP673" i="2"/>
  <c r="AK673" i="2"/>
  <c r="X673" i="2"/>
  <c r="W673" i="2"/>
  <c r="V673" i="2"/>
  <c r="U673" i="2"/>
  <c r="T673" i="2"/>
  <c r="H673" i="2"/>
  <c r="S673" i="2" s="1"/>
  <c r="Y673" i="2" s="1"/>
  <c r="E670" i="1" s="1"/>
  <c r="C673" i="2"/>
  <c r="B673" i="2"/>
  <c r="BP672" i="2"/>
  <c r="AO672" i="2"/>
  <c r="AK672" i="2"/>
  <c r="X672" i="2"/>
  <c r="W672" i="2"/>
  <c r="V672" i="2"/>
  <c r="U672" i="2"/>
  <c r="T672" i="2"/>
  <c r="H672" i="2"/>
  <c r="S672" i="2" s="1"/>
  <c r="Y672" i="2" s="1"/>
  <c r="E669" i="1" s="1"/>
  <c r="C672" i="2"/>
  <c r="B672" i="2"/>
  <c r="BQ671" i="2"/>
  <c r="BP671" i="2"/>
  <c r="AA671" i="2"/>
  <c r="Y671" i="2"/>
  <c r="C671" i="2"/>
  <c r="B671" i="2"/>
  <c r="BQ670" i="2"/>
  <c r="BP670" i="2"/>
  <c r="AA670" i="2"/>
  <c r="Y670" i="2"/>
  <c r="C670" i="2"/>
  <c r="B670" i="2"/>
  <c r="BQ669" i="2"/>
  <c r="BP669" i="2"/>
  <c r="AA669" i="2"/>
  <c r="Y669" i="2"/>
  <c r="X669" i="2"/>
  <c r="W669" i="2"/>
  <c r="V669" i="2"/>
  <c r="U669" i="2"/>
  <c r="T669" i="2"/>
  <c r="S669" i="2"/>
  <c r="C669" i="2"/>
  <c r="B669" i="2"/>
  <c r="BQ668" i="2"/>
  <c r="BP668" i="2"/>
  <c r="AA668" i="2"/>
  <c r="X668" i="2"/>
  <c r="W668" i="2"/>
  <c r="V668" i="2"/>
  <c r="U668" i="2"/>
  <c r="T668" i="2"/>
  <c r="H668" i="2"/>
  <c r="S668" i="2" s="1"/>
  <c r="Y668" i="2" s="1"/>
  <c r="E665" i="1" s="1"/>
  <c r="C668" i="2"/>
  <c r="B668" i="2"/>
  <c r="BQ667" i="2"/>
  <c r="BP667" i="2"/>
  <c r="AA667" i="2"/>
  <c r="X667" i="2"/>
  <c r="W667" i="2"/>
  <c r="V667" i="2"/>
  <c r="U667" i="2"/>
  <c r="T667" i="2"/>
  <c r="H667" i="2"/>
  <c r="S667" i="2" s="1"/>
  <c r="Y667" i="2" s="1"/>
  <c r="E664" i="1" s="1"/>
  <c r="C667" i="2"/>
  <c r="B667" i="2"/>
  <c r="BQ666" i="2"/>
  <c r="BP666" i="2"/>
  <c r="AA666" i="2"/>
  <c r="X666" i="2"/>
  <c r="W666" i="2"/>
  <c r="V666" i="2"/>
  <c r="U666" i="2"/>
  <c r="T666" i="2"/>
  <c r="H666" i="2"/>
  <c r="S666" i="2" s="1"/>
  <c r="Y666" i="2" s="1"/>
  <c r="E663" i="1" s="1"/>
  <c r="C666" i="2"/>
  <c r="B666" i="2"/>
  <c r="BQ665" i="2"/>
  <c r="BP665" i="2"/>
  <c r="AA665" i="2"/>
  <c r="X665" i="2"/>
  <c r="W665" i="2"/>
  <c r="V665" i="2"/>
  <c r="U665" i="2"/>
  <c r="T665" i="2"/>
  <c r="H665" i="2"/>
  <c r="S665" i="2" s="1"/>
  <c r="Y665" i="2" s="1"/>
  <c r="E662" i="1" s="1"/>
  <c r="C665" i="2"/>
  <c r="B665" i="2"/>
  <c r="BQ664" i="2"/>
  <c r="BP664" i="2"/>
  <c r="AA664" i="2"/>
  <c r="Y664" i="2"/>
  <c r="C664" i="2"/>
  <c r="B664" i="2"/>
  <c r="BQ663" i="2"/>
  <c r="BP663" i="2"/>
  <c r="AA663" i="2"/>
  <c r="Y663" i="2"/>
  <c r="X663" i="2"/>
  <c r="W663" i="2"/>
  <c r="V663" i="2"/>
  <c r="U663" i="2"/>
  <c r="T663" i="2"/>
  <c r="S663" i="2"/>
  <c r="C663" i="2"/>
  <c r="B663" i="2"/>
  <c r="BQ662" i="2"/>
  <c r="BP662" i="2"/>
  <c r="AA662" i="2"/>
  <c r="Y662" i="2"/>
  <c r="X662" i="2"/>
  <c r="W662" i="2"/>
  <c r="V662" i="2"/>
  <c r="U662" i="2"/>
  <c r="T662" i="2"/>
  <c r="S662" i="2"/>
  <c r="C662" i="2"/>
  <c r="B662" i="2"/>
  <c r="BQ661" i="2"/>
  <c r="BP661" i="2"/>
  <c r="AA661" i="2"/>
  <c r="Y661" i="2"/>
  <c r="X661" i="2"/>
  <c r="W661" i="2"/>
  <c r="V661" i="2"/>
  <c r="U661" i="2"/>
  <c r="T661" i="2"/>
  <c r="S661" i="2"/>
  <c r="C661" i="2"/>
  <c r="B661" i="2"/>
  <c r="BQ660" i="2"/>
  <c r="BP660" i="2"/>
  <c r="AA660" i="2"/>
  <c r="Y660" i="2"/>
  <c r="X660" i="2"/>
  <c r="W660" i="2"/>
  <c r="V660" i="2"/>
  <c r="U660" i="2"/>
  <c r="T660" i="2"/>
  <c r="S660" i="2"/>
  <c r="C660" i="2"/>
  <c r="B660" i="2"/>
  <c r="BQ659" i="2"/>
  <c r="BP659" i="2"/>
  <c r="AO659" i="2"/>
  <c r="AK659" i="2"/>
  <c r="AA659" i="2"/>
  <c r="Y659" i="2"/>
  <c r="X659" i="2"/>
  <c r="W659" i="2"/>
  <c r="V659" i="2"/>
  <c r="U659" i="2"/>
  <c r="T659" i="2"/>
  <c r="S659" i="2"/>
  <c r="C659" i="2"/>
  <c r="B659" i="2"/>
  <c r="BQ658" i="2"/>
  <c r="BP658" i="2"/>
  <c r="AA658" i="2"/>
  <c r="Y658" i="2"/>
  <c r="C658" i="2"/>
  <c r="B658" i="2"/>
  <c r="BQ657" i="2"/>
  <c r="BP657" i="2"/>
  <c r="AA657" i="2"/>
  <c r="Y657" i="2"/>
  <c r="X657" i="2"/>
  <c r="W657" i="2"/>
  <c r="V657" i="2"/>
  <c r="U657" i="2"/>
  <c r="T657" i="2"/>
  <c r="S657" i="2"/>
  <c r="C657" i="2"/>
  <c r="B657" i="2"/>
  <c r="BQ656" i="2"/>
  <c r="BP656" i="2"/>
  <c r="AA656" i="2"/>
  <c r="Y656" i="2"/>
  <c r="X656" i="2"/>
  <c r="W656" i="2"/>
  <c r="V656" i="2"/>
  <c r="U656" i="2"/>
  <c r="T656" i="2"/>
  <c r="S656" i="2"/>
  <c r="C656" i="2"/>
  <c r="B656" i="2"/>
  <c r="BQ655" i="2"/>
  <c r="BP655" i="2"/>
  <c r="AA655" i="2"/>
  <c r="Y655" i="2"/>
  <c r="X655" i="2"/>
  <c r="W655" i="2"/>
  <c r="V655" i="2"/>
  <c r="U655" i="2"/>
  <c r="T655" i="2"/>
  <c r="S655" i="2"/>
  <c r="C655" i="2"/>
  <c r="B655" i="2"/>
  <c r="BQ654" i="2"/>
  <c r="BP654" i="2"/>
  <c r="AA654" i="2"/>
  <c r="Y654" i="2"/>
  <c r="X654" i="2"/>
  <c r="W654" i="2"/>
  <c r="V654" i="2"/>
  <c r="U654" i="2"/>
  <c r="T654" i="2"/>
  <c r="S654" i="2"/>
  <c r="C654" i="2"/>
  <c r="B654" i="2"/>
  <c r="BQ653" i="2"/>
  <c r="BP653" i="2"/>
  <c r="AA653" i="2"/>
  <c r="Y653" i="2"/>
  <c r="X653" i="2"/>
  <c r="W653" i="2"/>
  <c r="V653" i="2"/>
  <c r="U653" i="2"/>
  <c r="T653" i="2"/>
  <c r="S653" i="2"/>
  <c r="C653" i="2"/>
  <c r="B653" i="2"/>
  <c r="BQ652" i="2"/>
  <c r="BP652" i="2"/>
  <c r="AA652" i="2"/>
  <c r="Y652" i="2"/>
  <c r="C652" i="2"/>
  <c r="B652" i="2"/>
  <c r="BQ651" i="2"/>
  <c r="BP651" i="2"/>
  <c r="AA651" i="2"/>
  <c r="Y651" i="2"/>
  <c r="X651" i="2"/>
  <c r="W651" i="2"/>
  <c r="V651" i="2"/>
  <c r="U651" i="2"/>
  <c r="T651" i="2"/>
  <c r="S651" i="2"/>
  <c r="C651" i="2"/>
  <c r="B651" i="2"/>
  <c r="BQ650" i="2"/>
  <c r="BP650" i="2"/>
  <c r="AA650" i="2"/>
  <c r="Y650" i="2"/>
  <c r="X650" i="2"/>
  <c r="W650" i="2"/>
  <c r="V650" i="2"/>
  <c r="U650" i="2"/>
  <c r="T650" i="2"/>
  <c r="S650" i="2"/>
  <c r="C650" i="2"/>
  <c r="B650" i="2"/>
  <c r="BQ649" i="2"/>
  <c r="BP649" i="2"/>
  <c r="AA649" i="2"/>
  <c r="Y649" i="2"/>
  <c r="X649" i="2"/>
  <c r="W649" i="2"/>
  <c r="V649" i="2"/>
  <c r="U649" i="2"/>
  <c r="T649" i="2"/>
  <c r="S649" i="2"/>
  <c r="C649" i="2"/>
  <c r="B649" i="2"/>
  <c r="BQ648" i="2"/>
  <c r="BP648" i="2"/>
  <c r="AA648" i="2"/>
  <c r="Y648" i="2"/>
  <c r="X648" i="2"/>
  <c r="W648" i="2"/>
  <c r="V648" i="2"/>
  <c r="U648" i="2"/>
  <c r="T648" i="2"/>
  <c r="S648" i="2"/>
  <c r="C648" i="2"/>
  <c r="B648" i="2"/>
  <c r="BQ647" i="2"/>
  <c r="BP647" i="2"/>
  <c r="AA647" i="2"/>
  <c r="Y647" i="2"/>
  <c r="X647" i="2"/>
  <c r="W647" i="2"/>
  <c r="V647" i="2"/>
  <c r="U647" i="2"/>
  <c r="T647" i="2"/>
  <c r="S647" i="2"/>
  <c r="C647" i="2"/>
  <c r="B647" i="2"/>
  <c r="BQ646" i="2"/>
  <c r="BP646" i="2"/>
  <c r="AA646" i="2"/>
  <c r="Y646" i="2"/>
  <c r="C646" i="2"/>
  <c r="B646" i="2"/>
  <c r="BQ645" i="2"/>
  <c r="BP645" i="2"/>
  <c r="AL645" i="2"/>
  <c r="AK645" i="2"/>
  <c r="AA645" i="2"/>
  <c r="Y645" i="2"/>
  <c r="X645" i="2"/>
  <c r="W645" i="2"/>
  <c r="V645" i="2"/>
  <c r="U645" i="2"/>
  <c r="T645" i="2"/>
  <c r="S645" i="2"/>
  <c r="C645" i="2"/>
  <c r="B645" i="2"/>
  <c r="BP644" i="2"/>
  <c r="AK644" i="2"/>
  <c r="X644" i="2"/>
  <c r="W644" i="2"/>
  <c r="V644" i="2"/>
  <c r="U644" i="2"/>
  <c r="T644" i="2"/>
  <c r="H644" i="2"/>
  <c r="AL644" i="2" s="1"/>
  <c r="AA644" i="2" s="1"/>
  <c r="BQ644" i="2" s="1"/>
  <c r="C644" i="2"/>
  <c r="B644" i="2"/>
  <c r="BP643" i="2"/>
  <c r="AK643" i="2"/>
  <c r="X643" i="2"/>
  <c r="W643" i="2"/>
  <c r="V643" i="2"/>
  <c r="U643" i="2"/>
  <c r="T643" i="2"/>
  <c r="H643" i="2"/>
  <c r="AL643" i="2" s="1"/>
  <c r="AA643" i="2" s="1"/>
  <c r="BQ643" i="2" s="1"/>
  <c r="C643" i="2"/>
  <c r="B643" i="2"/>
  <c r="BP642" i="2"/>
  <c r="AK642" i="2"/>
  <c r="X642" i="2"/>
  <c r="W642" i="2"/>
  <c r="V642" i="2"/>
  <c r="U642" i="2"/>
  <c r="T642" i="2"/>
  <c r="H642" i="2"/>
  <c r="S642" i="2" s="1"/>
  <c r="Y642" i="2" s="1"/>
  <c r="E639" i="1" s="1"/>
  <c r="C642" i="2"/>
  <c r="B642" i="2"/>
  <c r="BP641" i="2"/>
  <c r="AO641" i="2"/>
  <c r="AK641" i="2"/>
  <c r="X641" i="2"/>
  <c r="W641" i="2"/>
  <c r="V641" i="2"/>
  <c r="U641" i="2"/>
  <c r="T641" i="2"/>
  <c r="H641" i="2"/>
  <c r="S641" i="2" s="1"/>
  <c r="Y641" i="2" s="1"/>
  <c r="E638" i="1" s="1"/>
  <c r="C641" i="2"/>
  <c r="B641" i="2"/>
  <c r="BQ640" i="2"/>
  <c r="BP640" i="2"/>
  <c r="AA640" i="2"/>
  <c r="Y640" i="2"/>
  <c r="C640" i="2"/>
  <c r="B640" i="2"/>
  <c r="BQ639" i="2"/>
  <c r="BP639" i="2"/>
  <c r="AK639" i="2"/>
  <c r="AA639" i="2"/>
  <c r="Y639" i="2"/>
  <c r="X639" i="2"/>
  <c r="W639" i="2"/>
  <c r="V639" i="2"/>
  <c r="U639" i="2"/>
  <c r="T639" i="2"/>
  <c r="S639" i="2"/>
  <c r="C639" i="2"/>
  <c r="B639" i="2"/>
  <c r="BQ638" i="2"/>
  <c r="BP638" i="2"/>
  <c r="AK638" i="2"/>
  <c r="AA638" i="2"/>
  <c r="Y638" i="2"/>
  <c r="X638" i="2"/>
  <c r="W638" i="2"/>
  <c r="V638" i="2"/>
  <c r="U638" i="2"/>
  <c r="T638" i="2"/>
  <c r="S638" i="2"/>
  <c r="C638" i="2"/>
  <c r="B638" i="2"/>
  <c r="BQ637" i="2"/>
  <c r="BP637" i="2"/>
  <c r="AP637" i="2"/>
  <c r="AL637" i="2"/>
  <c r="AK637" i="2"/>
  <c r="AA637" i="2"/>
  <c r="Y637" i="2"/>
  <c r="X637" i="2"/>
  <c r="W637" i="2"/>
  <c r="V637" i="2"/>
  <c r="U637" i="2"/>
  <c r="T637" i="2"/>
  <c r="S637" i="2"/>
  <c r="C637" i="2"/>
  <c r="B637" i="2"/>
  <c r="BQ636" i="2"/>
  <c r="BP636" i="2"/>
  <c r="AP636" i="2"/>
  <c r="AL636" i="2"/>
  <c r="AK636" i="2"/>
  <c r="AA636" i="2"/>
  <c r="Y636" i="2"/>
  <c r="X636" i="2"/>
  <c r="W636" i="2"/>
  <c r="V636" i="2"/>
  <c r="U636" i="2"/>
  <c r="T636" i="2"/>
  <c r="S636" i="2"/>
  <c r="C636" i="2"/>
  <c r="B636" i="2"/>
  <c r="BQ635" i="2"/>
  <c r="BP635" i="2"/>
  <c r="AK635" i="2"/>
  <c r="AA635" i="2"/>
  <c r="Y635" i="2"/>
  <c r="X635" i="2"/>
  <c r="W635" i="2"/>
  <c r="V635" i="2"/>
  <c r="U635" i="2"/>
  <c r="T635" i="2"/>
  <c r="S635" i="2"/>
  <c r="C635" i="2"/>
  <c r="B635" i="2"/>
  <c r="BQ634" i="2"/>
  <c r="BP634" i="2"/>
  <c r="AA634" i="2"/>
  <c r="Y634" i="2"/>
  <c r="C634" i="2"/>
  <c r="B634" i="2"/>
  <c r="BQ633" i="2"/>
  <c r="BP633" i="2"/>
  <c r="AL633" i="2"/>
  <c r="AK633" i="2"/>
  <c r="AA633" i="2"/>
  <c r="Y633" i="2"/>
  <c r="X633" i="2"/>
  <c r="W633" i="2"/>
  <c r="V633" i="2"/>
  <c r="U633" i="2"/>
  <c r="T633" i="2"/>
  <c r="S633" i="2"/>
  <c r="C633" i="2"/>
  <c r="B633" i="2"/>
  <c r="BP632" i="2"/>
  <c r="AK632" i="2"/>
  <c r="X632" i="2"/>
  <c r="W632" i="2"/>
  <c r="V632" i="2"/>
  <c r="U632" i="2"/>
  <c r="T632" i="2"/>
  <c r="H632" i="2"/>
  <c r="S632" i="2" s="1"/>
  <c r="Y632" i="2" s="1"/>
  <c r="E629" i="1" s="1"/>
  <c r="C632" i="2"/>
  <c r="B632" i="2"/>
  <c r="BP631" i="2"/>
  <c r="AK631" i="2"/>
  <c r="X631" i="2"/>
  <c r="W631" i="2"/>
  <c r="V631" i="2"/>
  <c r="U631" i="2"/>
  <c r="T631" i="2"/>
  <c r="H631" i="2"/>
  <c r="AL631" i="2" s="1"/>
  <c r="AA631" i="2" s="1"/>
  <c r="BQ631" i="2" s="1"/>
  <c r="C631" i="2"/>
  <c r="B631" i="2"/>
  <c r="BP630" i="2"/>
  <c r="AK630" i="2"/>
  <c r="X630" i="2"/>
  <c r="W630" i="2"/>
  <c r="V630" i="2"/>
  <c r="U630" i="2"/>
  <c r="T630" i="2"/>
  <c r="H630" i="2"/>
  <c r="S630" i="2" s="1"/>
  <c r="Y630" i="2" s="1"/>
  <c r="E627" i="1" s="1"/>
  <c r="C630" i="2"/>
  <c r="B630" i="2"/>
  <c r="BP629" i="2"/>
  <c r="AO629" i="2"/>
  <c r="AK629" i="2"/>
  <c r="X629" i="2"/>
  <c r="W629" i="2"/>
  <c r="V629" i="2"/>
  <c r="U629" i="2"/>
  <c r="T629" i="2"/>
  <c r="H629" i="2"/>
  <c r="S629" i="2" s="1"/>
  <c r="Y629" i="2" s="1"/>
  <c r="E626" i="1" s="1"/>
  <c r="C629" i="2"/>
  <c r="B629" i="2"/>
  <c r="BQ628" i="2"/>
  <c r="BP628" i="2"/>
  <c r="AA628" i="2"/>
  <c r="Y628" i="2"/>
  <c r="C628" i="2"/>
  <c r="B628" i="2"/>
  <c r="BQ627" i="2"/>
  <c r="BP627" i="2"/>
  <c r="AL627" i="2"/>
  <c r="AK627" i="2"/>
  <c r="AA627" i="2"/>
  <c r="Y627" i="2"/>
  <c r="X627" i="2"/>
  <c r="W627" i="2"/>
  <c r="V627" i="2"/>
  <c r="U627" i="2"/>
  <c r="T627" i="2"/>
  <c r="S627" i="2"/>
  <c r="C627" i="2"/>
  <c r="B627" i="2"/>
  <c r="BP626" i="2"/>
  <c r="AK626" i="2"/>
  <c r="X626" i="2"/>
  <c r="W626" i="2"/>
  <c r="V626" i="2"/>
  <c r="U626" i="2"/>
  <c r="T626" i="2"/>
  <c r="H626" i="2"/>
  <c r="S626" i="2" s="1"/>
  <c r="Y626" i="2" s="1"/>
  <c r="E623" i="1" s="1"/>
  <c r="C626" i="2"/>
  <c r="B626" i="2"/>
  <c r="BP625" i="2"/>
  <c r="AK625" i="2"/>
  <c r="X625" i="2"/>
  <c r="W625" i="2"/>
  <c r="V625" i="2"/>
  <c r="U625" i="2"/>
  <c r="T625" i="2"/>
  <c r="H625" i="2"/>
  <c r="S625" i="2" s="1"/>
  <c r="Y625" i="2" s="1"/>
  <c r="E622" i="1" s="1"/>
  <c r="C625" i="2"/>
  <c r="B625" i="2"/>
  <c r="BP624" i="2"/>
  <c r="AK624" i="2"/>
  <c r="X624" i="2"/>
  <c r="W624" i="2"/>
  <c r="V624" i="2"/>
  <c r="U624" i="2"/>
  <c r="T624" i="2"/>
  <c r="H624" i="2"/>
  <c r="S624" i="2" s="1"/>
  <c r="Y624" i="2" s="1"/>
  <c r="E621" i="1" s="1"/>
  <c r="C624" i="2"/>
  <c r="B624" i="2"/>
  <c r="BP623" i="2"/>
  <c r="AO623" i="2"/>
  <c r="AK623" i="2"/>
  <c r="X623" i="2"/>
  <c r="W623" i="2"/>
  <c r="V623" i="2"/>
  <c r="U623" i="2"/>
  <c r="T623" i="2"/>
  <c r="H623" i="2"/>
  <c r="S623" i="2" s="1"/>
  <c r="Y623" i="2" s="1"/>
  <c r="E620" i="1" s="1"/>
  <c r="C623" i="2"/>
  <c r="B623" i="2"/>
  <c r="BQ622" i="2"/>
  <c r="BP622" i="2"/>
  <c r="AA622" i="2"/>
  <c r="Y622" i="2"/>
  <c r="C622" i="2"/>
  <c r="B622" i="2"/>
  <c r="BQ621" i="2"/>
  <c r="BP621" i="2"/>
  <c r="AA621" i="2"/>
  <c r="Y621" i="2"/>
  <c r="C621" i="2"/>
  <c r="B621" i="2"/>
  <c r="BQ620" i="2"/>
  <c r="BP620" i="2"/>
  <c r="AA620" i="2"/>
  <c r="Y620" i="2"/>
  <c r="X620" i="2"/>
  <c r="W620" i="2"/>
  <c r="V620" i="2"/>
  <c r="U620" i="2"/>
  <c r="T620" i="2"/>
  <c r="S620" i="2"/>
  <c r="C620" i="2"/>
  <c r="B620" i="2"/>
  <c r="BQ619" i="2"/>
  <c r="BP619" i="2"/>
  <c r="AA619" i="2"/>
  <c r="X619" i="2"/>
  <c r="W619" i="2"/>
  <c r="V619" i="2"/>
  <c r="T619" i="2"/>
  <c r="S619" i="2"/>
  <c r="L619" i="2"/>
  <c r="U619" i="2" s="1"/>
  <c r="Y619" i="2" s="1"/>
  <c r="E616" i="1" s="1"/>
  <c r="C619" i="2"/>
  <c r="B619" i="2"/>
  <c r="BQ618" i="2"/>
  <c r="BP618" i="2"/>
  <c r="AA618" i="2"/>
  <c r="X618" i="2"/>
  <c r="W618" i="2"/>
  <c r="V618" i="2"/>
  <c r="T618" i="2"/>
  <c r="S618" i="2"/>
  <c r="L618" i="2"/>
  <c r="U618" i="2" s="1"/>
  <c r="Y618" i="2" s="1"/>
  <c r="E615" i="1" s="1"/>
  <c r="C618" i="2"/>
  <c r="B618" i="2"/>
  <c r="BQ617" i="2"/>
  <c r="BP617" i="2"/>
  <c r="AA617" i="2"/>
  <c r="X617" i="2"/>
  <c r="W617" i="2"/>
  <c r="V617" i="2"/>
  <c r="T617" i="2"/>
  <c r="S617" i="2"/>
  <c r="L617" i="2"/>
  <c r="U617" i="2" s="1"/>
  <c r="Y617" i="2" s="1"/>
  <c r="E614" i="1" s="1"/>
  <c r="C617" i="2"/>
  <c r="B617" i="2"/>
  <c r="BQ616" i="2"/>
  <c r="BP616" i="2"/>
  <c r="AP616" i="2"/>
  <c r="AO616" i="2"/>
  <c r="AK616" i="2"/>
  <c r="AA616" i="2"/>
  <c r="X616" i="2"/>
  <c r="W616" i="2"/>
  <c r="V616" i="2"/>
  <c r="T616" i="2"/>
  <c r="S616" i="2"/>
  <c r="L616" i="2"/>
  <c r="U616" i="2" s="1"/>
  <c r="Y616" i="2" s="1"/>
  <c r="E613" i="1" s="1"/>
  <c r="C616" i="2"/>
  <c r="B616" i="2"/>
  <c r="BQ615" i="2"/>
  <c r="BP615" i="2"/>
  <c r="Y615" i="2"/>
  <c r="C615" i="2"/>
  <c r="B615" i="2"/>
  <c r="BQ614" i="2"/>
  <c r="BP614" i="2"/>
  <c r="AA614" i="2"/>
  <c r="Y614" i="2"/>
  <c r="X614" i="2"/>
  <c r="W614" i="2"/>
  <c r="V614" i="2"/>
  <c r="U614" i="2"/>
  <c r="T614" i="2"/>
  <c r="S614" i="2"/>
  <c r="C614" i="2"/>
  <c r="B614" i="2"/>
  <c r="BQ613" i="2"/>
  <c r="BP613" i="2"/>
  <c r="AA613" i="2"/>
  <c r="Y613" i="2"/>
  <c r="X613" i="2"/>
  <c r="W613" i="2"/>
  <c r="V613" i="2"/>
  <c r="U613" i="2"/>
  <c r="T613" i="2"/>
  <c r="S613" i="2"/>
  <c r="C613" i="2"/>
  <c r="B613" i="2"/>
  <c r="BQ612" i="2"/>
  <c r="BP612" i="2"/>
  <c r="AA612" i="2"/>
  <c r="Y612" i="2"/>
  <c r="X612" i="2"/>
  <c r="W612" i="2"/>
  <c r="V612" i="2"/>
  <c r="U612" i="2"/>
  <c r="T612" i="2"/>
  <c r="S612" i="2"/>
  <c r="C612" i="2"/>
  <c r="B612" i="2"/>
  <c r="BQ611" i="2"/>
  <c r="BP611" i="2"/>
  <c r="AA611" i="2"/>
  <c r="Y611" i="2"/>
  <c r="X611" i="2"/>
  <c r="W611" i="2"/>
  <c r="V611" i="2"/>
  <c r="U611" i="2"/>
  <c r="T611" i="2"/>
  <c r="S611" i="2"/>
  <c r="C611" i="2"/>
  <c r="B611" i="2"/>
  <c r="BQ610" i="2"/>
  <c r="BP610" i="2"/>
  <c r="AA610" i="2"/>
  <c r="Y610" i="2"/>
  <c r="X610" i="2"/>
  <c r="W610" i="2"/>
  <c r="V610" i="2"/>
  <c r="U610" i="2"/>
  <c r="T610" i="2"/>
  <c r="S610" i="2"/>
  <c r="C610" i="2"/>
  <c r="B610" i="2"/>
  <c r="BQ609" i="2"/>
  <c r="BP609" i="2"/>
  <c r="AA609" i="2"/>
  <c r="Y609" i="2"/>
  <c r="C609" i="2"/>
  <c r="B609" i="2"/>
  <c r="BQ608" i="2"/>
  <c r="BP608" i="2"/>
  <c r="AA608" i="2"/>
  <c r="Y608" i="2"/>
  <c r="X608" i="2"/>
  <c r="W608" i="2"/>
  <c r="V608" i="2"/>
  <c r="U608" i="2"/>
  <c r="T608" i="2"/>
  <c r="S608" i="2"/>
  <c r="C608" i="2"/>
  <c r="B608" i="2"/>
  <c r="BQ607" i="2"/>
  <c r="BP607" i="2"/>
  <c r="AA607" i="2"/>
  <c r="Y607" i="2"/>
  <c r="X607" i="2"/>
  <c r="W607" i="2"/>
  <c r="V607" i="2"/>
  <c r="U607" i="2"/>
  <c r="T607" i="2"/>
  <c r="S607" i="2"/>
  <c r="C607" i="2"/>
  <c r="B607" i="2"/>
  <c r="BQ606" i="2"/>
  <c r="BP606" i="2"/>
  <c r="AA606" i="2"/>
  <c r="Y606" i="2"/>
  <c r="X606" i="2"/>
  <c r="W606" i="2"/>
  <c r="V606" i="2"/>
  <c r="U606" i="2"/>
  <c r="T606" i="2"/>
  <c r="S606" i="2"/>
  <c r="C606" i="2"/>
  <c r="B606" i="2"/>
  <c r="BQ605" i="2"/>
  <c r="BP605" i="2"/>
  <c r="AA605" i="2"/>
  <c r="Y605" i="2"/>
  <c r="X605" i="2"/>
  <c r="W605" i="2"/>
  <c r="V605" i="2"/>
  <c r="U605" i="2"/>
  <c r="T605" i="2"/>
  <c r="S605" i="2"/>
  <c r="C605" i="2"/>
  <c r="B605" i="2"/>
  <c r="BQ604" i="2"/>
  <c r="BP604" i="2"/>
  <c r="AA604" i="2"/>
  <c r="Y604" i="2"/>
  <c r="X604" i="2"/>
  <c r="W604" i="2"/>
  <c r="V604" i="2"/>
  <c r="U604" i="2"/>
  <c r="T604" i="2"/>
  <c r="S604" i="2"/>
  <c r="C604" i="2"/>
  <c r="B604" i="2"/>
  <c r="BQ603" i="2"/>
  <c r="BP603" i="2"/>
  <c r="AA603" i="2"/>
  <c r="Y603" i="2"/>
  <c r="C603" i="2"/>
  <c r="B603" i="2"/>
  <c r="BQ602" i="2"/>
  <c r="BP602" i="2"/>
  <c r="AL602" i="2"/>
  <c r="AK602" i="2"/>
  <c r="AA602" i="2"/>
  <c r="Y602" i="2"/>
  <c r="X602" i="2"/>
  <c r="W602" i="2"/>
  <c r="V602" i="2"/>
  <c r="U602" i="2"/>
  <c r="T602" i="2"/>
  <c r="S602" i="2"/>
  <c r="C602" i="2"/>
  <c r="B602" i="2"/>
  <c r="BQ601" i="2"/>
  <c r="BP601" i="2"/>
  <c r="AL601" i="2"/>
  <c r="AK601" i="2"/>
  <c r="AA601" i="2"/>
  <c r="X601" i="2"/>
  <c r="W601" i="2"/>
  <c r="V601" i="2"/>
  <c r="T601" i="2"/>
  <c r="S601" i="2"/>
  <c r="L601" i="2"/>
  <c r="U601" i="2" s="1"/>
  <c r="Y601" i="2" s="1"/>
  <c r="E598" i="1" s="1"/>
  <c r="C601" i="2"/>
  <c r="B601" i="2"/>
  <c r="BQ600" i="2"/>
  <c r="BP600" i="2"/>
  <c r="AL600" i="2"/>
  <c r="AK600" i="2"/>
  <c r="AA600" i="2"/>
  <c r="X600" i="2"/>
  <c r="W600" i="2"/>
  <c r="V600" i="2"/>
  <c r="T600" i="2"/>
  <c r="S600" i="2"/>
  <c r="L600" i="2"/>
  <c r="U600" i="2" s="1"/>
  <c r="Y600" i="2" s="1"/>
  <c r="E597" i="1" s="1"/>
  <c r="C600" i="2"/>
  <c r="B600" i="2"/>
  <c r="BQ599" i="2"/>
  <c r="BP599" i="2"/>
  <c r="AL599" i="2"/>
  <c r="AK599" i="2"/>
  <c r="AA599" i="2"/>
  <c r="X599" i="2"/>
  <c r="W599" i="2"/>
  <c r="V599" i="2"/>
  <c r="T599" i="2"/>
  <c r="S599" i="2"/>
  <c r="L599" i="2"/>
  <c r="U599" i="2" s="1"/>
  <c r="Y599" i="2" s="1"/>
  <c r="E596" i="1" s="1"/>
  <c r="C599" i="2"/>
  <c r="B599" i="2"/>
  <c r="BQ598" i="2"/>
  <c r="BP598" i="2"/>
  <c r="AL598" i="2"/>
  <c r="AK598" i="2"/>
  <c r="AA598" i="2"/>
  <c r="X598" i="2"/>
  <c r="W598" i="2"/>
  <c r="V598" i="2"/>
  <c r="T598" i="2"/>
  <c r="S598" i="2"/>
  <c r="L598" i="2"/>
  <c r="U598" i="2" s="1"/>
  <c r="Y598" i="2" s="1"/>
  <c r="E595" i="1" s="1"/>
  <c r="C598" i="2"/>
  <c r="B598" i="2"/>
  <c r="BQ597" i="2"/>
  <c r="BP597" i="2"/>
  <c r="AA597" i="2"/>
  <c r="Y597" i="2"/>
  <c r="C597" i="2"/>
  <c r="B597" i="2"/>
  <c r="BQ596" i="2"/>
  <c r="BP596" i="2"/>
  <c r="AK596" i="2"/>
  <c r="AA596" i="2"/>
  <c r="Y596" i="2"/>
  <c r="X596" i="2"/>
  <c r="W596" i="2"/>
  <c r="V596" i="2"/>
  <c r="U596" i="2"/>
  <c r="T596" i="2"/>
  <c r="S596" i="2"/>
  <c r="C596" i="2"/>
  <c r="B596" i="2"/>
  <c r="BQ595" i="2"/>
  <c r="BP595" i="2"/>
  <c r="AK595" i="2"/>
  <c r="AA595" i="2"/>
  <c r="Y595" i="2"/>
  <c r="X595" i="2"/>
  <c r="W595" i="2"/>
  <c r="V595" i="2"/>
  <c r="U595" i="2"/>
  <c r="T595" i="2"/>
  <c r="S595" i="2"/>
  <c r="C595" i="2"/>
  <c r="B595" i="2"/>
  <c r="BQ594" i="2"/>
  <c r="BP594" i="2"/>
  <c r="AP594" i="2"/>
  <c r="AL594" i="2"/>
  <c r="AK594" i="2"/>
  <c r="AA594" i="2"/>
  <c r="Y594" i="2"/>
  <c r="X594" i="2"/>
  <c r="W594" i="2"/>
  <c r="V594" i="2"/>
  <c r="U594" i="2"/>
  <c r="T594" i="2"/>
  <c r="S594" i="2"/>
  <c r="C594" i="2"/>
  <c r="B594" i="2"/>
  <c r="BQ593" i="2"/>
  <c r="BP593" i="2"/>
  <c r="AP593" i="2"/>
  <c r="AL593" i="2"/>
  <c r="AK593" i="2"/>
  <c r="AA593" i="2"/>
  <c r="Y593" i="2"/>
  <c r="X593" i="2"/>
  <c r="W593" i="2"/>
  <c r="V593" i="2"/>
  <c r="U593" i="2"/>
  <c r="T593" i="2"/>
  <c r="S593" i="2"/>
  <c r="C593" i="2"/>
  <c r="B593" i="2"/>
  <c r="BQ592" i="2"/>
  <c r="BP592" i="2"/>
  <c r="AK592" i="2"/>
  <c r="AA592" i="2"/>
  <c r="Y592" i="2"/>
  <c r="X592" i="2"/>
  <c r="W592" i="2"/>
  <c r="V592" i="2"/>
  <c r="U592" i="2"/>
  <c r="T592" i="2"/>
  <c r="S592" i="2"/>
  <c r="C592" i="2"/>
  <c r="B592" i="2"/>
  <c r="BQ591" i="2"/>
  <c r="BP591" i="2"/>
  <c r="AA591" i="2"/>
  <c r="Y591" i="2"/>
  <c r="C591" i="2"/>
  <c r="B591" i="2"/>
  <c r="BQ590" i="2"/>
  <c r="BP590" i="2"/>
  <c r="AL590" i="2"/>
  <c r="AK590" i="2"/>
  <c r="AA590" i="2"/>
  <c r="Y590" i="2"/>
  <c r="X590" i="2"/>
  <c r="W590" i="2"/>
  <c r="V590" i="2"/>
  <c r="U590" i="2"/>
  <c r="T590" i="2"/>
  <c r="S590" i="2"/>
  <c r="C590" i="2"/>
  <c r="B590" i="2"/>
  <c r="BP589" i="2"/>
  <c r="AK589" i="2"/>
  <c r="X589" i="2"/>
  <c r="W589" i="2"/>
  <c r="V589" i="2"/>
  <c r="U589" i="2"/>
  <c r="T589" i="2"/>
  <c r="H589" i="2"/>
  <c r="S589" i="2" s="1"/>
  <c r="Y589" i="2" s="1"/>
  <c r="E586" i="1" s="1"/>
  <c r="C589" i="2"/>
  <c r="B589" i="2"/>
  <c r="BP588" i="2"/>
  <c r="AK588" i="2"/>
  <c r="X588" i="2"/>
  <c r="W588" i="2"/>
  <c r="V588" i="2"/>
  <c r="U588" i="2"/>
  <c r="T588" i="2"/>
  <c r="H588" i="2"/>
  <c r="AL588" i="2" s="1"/>
  <c r="AA588" i="2" s="1"/>
  <c r="BQ588" i="2" s="1"/>
  <c r="C588" i="2"/>
  <c r="B588" i="2"/>
  <c r="BP587" i="2"/>
  <c r="AK587" i="2"/>
  <c r="X587" i="2"/>
  <c r="W587" i="2"/>
  <c r="V587" i="2"/>
  <c r="U587" i="2"/>
  <c r="T587" i="2"/>
  <c r="H587" i="2"/>
  <c r="AL587" i="2" s="1"/>
  <c r="AA587" i="2" s="1"/>
  <c r="BQ587" i="2" s="1"/>
  <c r="C587" i="2"/>
  <c r="B587" i="2"/>
  <c r="BP586" i="2"/>
  <c r="AP586" i="2"/>
  <c r="AO586" i="2"/>
  <c r="AK586" i="2"/>
  <c r="X586" i="2"/>
  <c r="W586" i="2"/>
  <c r="V586" i="2"/>
  <c r="U586" i="2"/>
  <c r="T586" i="2"/>
  <c r="H586" i="2"/>
  <c r="C586" i="2"/>
  <c r="B586" i="2"/>
  <c r="BQ585" i="2"/>
  <c r="BP585" i="2"/>
  <c r="AA585" i="2"/>
  <c r="Y585" i="2"/>
  <c r="C585" i="2"/>
  <c r="B585" i="2"/>
  <c r="BQ584" i="2"/>
  <c r="BP584" i="2"/>
  <c r="AL584" i="2"/>
  <c r="AK584" i="2"/>
  <c r="AA584" i="2"/>
  <c r="Y584" i="2"/>
  <c r="X584" i="2"/>
  <c r="W584" i="2"/>
  <c r="V584" i="2"/>
  <c r="U584" i="2"/>
  <c r="T584" i="2"/>
  <c r="S584" i="2"/>
  <c r="C584" i="2"/>
  <c r="B584" i="2"/>
  <c r="BP583" i="2"/>
  <c r="AK583" i="2"/>
  <c r="X583" i="2"/>
  <c r="W583" i="2"/>
  <c r="V583" i="2"/>
  <c r="T583" i="2"/>
  <c r="L583" i="2"/>
  <c r="U583" i="2" s="1"/>
  <c r="H583" i="2"/>
  <c r="S583" i="2" s="1"/>
  <c r="C583" i="2"/>
  <c r="B583" i="2"/>
  <c r="BP582" i="2"/>
  <c r="AK582" i="2"/>
  <c r="X582" i="2"/>
  <c r="W582" i="2"/>
  <c r="V582" i="2"/>
  <c r="T582" i="2"/>
  <c r="L582" i="2"/>
  <c r="U582" i="2" s="1"/>
  <c r="H582" i="2"/>
  <c r="S582" i="2" s="1"/>
  <c r="C582" i="2"/>
  <c r="B582" i="2"/>
  <c r="BQ581" i="2"/>
  <c r="BP581" i="2"/>
  <c r="AL581" i="2"/>
  <c r="AK581" i="2"/>
  <c r="AA581" i="2"/>
  <c r="X581" i="2"/>
  <c r="W581" i="2"/>
  <c r="V581" i="2"/>
  <c r="T581" i="2"/>
  <c r="S581" i="2"/>
  <c r="L581" i="2"/>
  <c r="U581" i="2" s="1"/>
  <c r="Y581" i="2" s="1"/>
  <c r="E578" i="1" s="1"/>
  <c r="C581" i="2"/>
  <c r="B581" i="2"/>
  <c r="BQ580" i="2"/>
  <c r="BP580" i="2"/>
  <c r="AT580" i="2"/>
  <c r="AP580" i="2"/>
  <c r="AO580" i="2"/>
  <c r="AK580" i="2"/>
  <c r="AA580" i="2"/>
  <c r="X580" i="2"/>
  <c r="W580" i="2"/>
  <c r="V580" i="2"/>
  <c r="T580" i="2"/>
  <c r="S580" i="2"/>
  <c r="L580" i="2"/>
  <c r="U580" i="2" s="1"/>
  <c r="Y580" i="2" s="1"/>
  <c r="E577" i="1" s="1"/>
  <c r="C580" i="2"/>
  <c r="B580" i="2"/>
  <c r="BQ579" i="2"/>
  <c r="BP579" i="2"/>
  <c r="AA579" i="2"/>
  <c r="Y579" i="2"/>
  <c r="C579" i="2"/>
  <c r="B579" i="2"/>
  <c r="BQ578" i="2"/>
  <c r="BP578" i="2"/>
  <c r="AA578" i="2"/>
  <c r="Y578" i="2"/>
  <c r="C578" i="2"/>
  <c r="B578" i="2"/>
  <c r="BQ577" i="2"/>
  <c r="BP577" i="2"/>
  <c r="AA577" i="2"/>
  <c r="Y577" i="2"/>
  <c r="X577" i="2"/>
  <c r="W577" i="2"/>
  <c r="V577" i="2"/>
  <c r="U577" i="2"/>
  <c r="T577" i="2"/>
  <c r="S577" i="2"/>
  <c r="C577" i="2"/>
  <c r="B577" i="2"/>
  <c r="BQ576" i="2"/>
  <c r="BP576" i="2"/>
  <c r="AA576" i="2"/>
  <c r="Y576" i="2"/>
  <c r="X576" i="2"/>
  <c r="W576" i="2"/>
  <c r="V576" i="2"/>
  <c r="U576" i="2"/>
  <c r="T576" i="2"/>
  <c r="S576" i="2"/>
  <c r="C576" i="2"/>
  <c r="B576" i="2"/>
  <c r="BQ575" i="2"/>
  <c r="BP575" i="2"/>
  <c r="AA575" i="2"/>
  <c r="Y575" i="2"/>
  <c r="X575" i="2"/>
  <c r="W575" i="2"/>
  <c r="V575" i="2"/>
  <c r="U575" i="2"/>
  <c r="T575" i="2"/>
  <c r="S575" i="2"/>
  <c r="C575" i="2"/>
  <c r="B575" i="2"/>
  <c r="BQ574" i="2"/>
  <c r="BP574" i="2"/>
  <c r="AA574" i="2"/>
  <c r="Y574" i="2"/>
  <c r="X574" i="2"/>
  <c r="W574" i="2"/>
  <c r="V574" i="2"/>
  <c r="U574" i="2"/>
  <c r="T574" i="2"/>
  <c r="S574" i="2"/>
  <c r="C574" i="2"/>
  <c r="B574" i="2"/>
  <c r="BQ573" i="2"/>
  <c r="BP573" i="2"/>
  <c r="AA573" i="2"/>
  <c r="Y573" i="2"/>
  <c r="X573" i="2"/>
  <c r="W573" i="2"/>
  <c r="V573" i="2"/>
  <c r="U573" i="2"/>
  <c r="T573" i="2"/>
  <c r="S573" i="2"/>
  <c r="C573" i="2"/>
  <c r="B573" i="2"/>
  <c r="BQ572" i="2"/>
  <c r="BP572" i="2"/>
  <c r="AA572" i="2"/>
  <c r="Y572" i="2"/>
  <c r="C572" i="2"/>
  <c r="B572" i="2"/>
  <c r="BQ571" i="2"/>
  <c r="BP571" i="2"/>
  <c r="AA571" i="2"/>
  <c r="Y571" i="2"/>
  <c r="X571" i="2"/>
  <c r="W571" i="2"/>
  <c r="V571" i="2"/>
  <c r="U571" i="2"/>
  <c r="T571" i="2"/>
  <c r="S571" i="2"/>
  <c r="C571" i="2"/>
  <c r="B571" i="2"/>
  <c r="BQ570" i="2"/>
  <c r="BP570" i="2"/>
  <c r="AA570" i="2"/>
  <c r="Y570" i="2"/>
  <c r="X570" i="2"/>
  <c r="W570" i="2"/>
  <c r="V570" i="2"/>
  <c r="U570" i="2"/>
  <c r="T570" i="2"/>
  <c r="S570" i="2"/>
  <c r="C570" i="2"/>
  <c r="B570" i="2"/>
  <c r="BQ569" i="2"/>
  <c r="BP569" i="2"/>
  <c r="AA569" i="2"/>
  <c r="Y569" i="2"/>
  <c r="X569" i="2"/>
  <c r="W569" i="2"/>
  <c r="V569" i="2"/>
  <c r="U569" i="2"/>
  <c r="T569" i="2"/>
  <c r="S569" i="2"/>
  <c r="C569" i="2"/>
  <c r="B569" i="2"/>
  <c r="BQ568" i="2"/>
  <c r="BP568" i="2"/>
  <c r="AA568" i="2"/>
  <c r="Y568" i="2"/>
  <c r="X568" i="2"/>
  <c r="W568" i="2"/>
  <c r="V568" i="2"/>
  <c r="U568" i="2"/>
  <c r="T568" i="2"/>
  <c r="S568" i="2"/>
  <c r="C568" i="2"/>
  <c r="B568" i="2"/>
  <c r="BQ567" i="2"/>
  <c r="BP567" i="2"/>
  <c r="AP567" i="2"/>
  <c r="AO567" i="2"/>
  <c r="AK567" i="2"/>
  <c r="AA567" i="2"/>
  <c r="Y567" i="2"/>
  <c r="X567" i="2"/>
  <c r="W567" i="2"/>
  <c r="V567" i="2"/>
  <c r="U567" i="2"/>
  <c r="T567" i="2"/>
  <c r="S567" i="2"/>
  <c r="C567" i="2"/>
  <c r="B567" i="2"/>
  <c r="BQ566" i="2"/>
  <c r="BP566" i="2"/>
  <c r="AA566" i="2"/>
  <c r="Y566" i="2"/>
  <c r="C566" i="2"/>
  <c r="B566" i="2"/>
  <c r="BQ565" i="2"/>
  <c r="BP565" i="2"/>
  <c r="AA565" i="2"/>
  <c r="Y565" i="2"/>
  <c r="X565" i="2"/>
  <c r="W565" i="2"/>
  <c r="V565" i="2"/>
  <c r="U565" i="2"/>
  <c r="T565" i="2"/>
  <c r="S565" i="2"/>
  <c r="C565" i="2"/>
  <c r="B565" i="2"/>
  <c r="BQ564" i="2"/>
  <c r="BP564" i="2"/>
  <c r="AA564" i="2"/>
  <c r="Y564" i="2"/>
  <c r="X564" i="2"/>
  <c r="W564" i="2"/>
  <c r="V564" i="2"/>
  <c r="U564" i="2"/>
  <c r="T564" i="2"/>
  <c r="S564" i="2"/>
  <c r="C564" i="2"/>
  <c r="B564" i="2"/>
  <c r="BQ563" i="2"/>
  <c r="BP563" i="2"/>
  <c r="AA563" i="2"/>
  <c r="Y563" i="2"/>
  <c r="X563" i="2"/>
  <c r="W563" i="2"/>
  <c r="V563" i="2"/>
  <c r="U563" i="2"/>
  <c r="T563" i="2"/>
  <c r="S563" i="2"/>
  <c r="C563" i="2"/>
  <c r="B563" i="2"/>
  <c r="BQ562" i="2"/>
  <c r="BP562" i="2"/>
  <c r="AA562" i="2"/>
  <c r="Y562" i="2"/>
  <c r="X562" i="2"/>
  <c r="W562" i="2"/>
  <c r="V562" i="2"/>
  <c r="U562" i="2"/>
  <c r="T562" i="2"/>
  <c r="S562" i="2"/>
  <c r="C562" i="2"/>
  <c r="B562" i="2"/>
  <c r="BQ561" i="2"/>
  <c r="BP561" i="2"/>
  <c r="AA561" i="2"/>
  <c r="Y561" i="2"/>
  <c r="X561" i="2"/>
  <c r="W561" i="2"/>
  <c r="V561" i="2"/>
  <c r="U561" i="2"/>
  <c r="T561" i="2"/>
  <c r="S561" i="2"/>
  <c r="C561" i="2"/>
  <c r="B561" i="2"/>
  <c r="BQ560" i="2"/>
  <c r="BP560" i="2"/>
  <c r="AA560" i="2"/>
  <c r="Y560" i="2"/>
  <c r="C560" i="2"/>
  <c r="B560" i="2"/>
  <c r="BQ559" i="2"/>
  <c r="BP559" i="2"/>
  <c r="AA559" i="2"/>
  <c r="Y559" i="2"/>
  <c r="X559" i="2"/>
  <c r="W559" i="2"/>
  <c r="V559" i="2"/>
  <c r="U559" i="2"/>
  <c r="T559" i="2"/>
  <c r="S559" i="2"/>
  <c r="C559" i="2"/>
  <c r="B559" i="2"/>
  <c r="BQ558" i="2"/>
  <c r="BP558" i="2"/>
  <c r="AA558" i="2"/>
  <c r="Y558" i="2"/>
  <c r="X558" i="2"/>
  <c r="W558" i="2"/>
  <c r="V558" i="2"/>
  <c r="U558" i="2"/>
  <c r="T558" i="2"/>
  <c r="S558" i="2"/>
  <c r="C558" i="2"/>
  <c r="B558" i="2"/>
  <c r="BQ557" i="2"/>
  <c r="BP557" i="2"/>
  <c r="AA557" i="2"/>
  <c r="Y557" i="2"/>
  <c r="X557" i="2"/>
  <c r="W557" i="2"/>
  <c r="V557" i="2"/>
  <c r="U557" i="2"/>
  <c r="T557" i="2"/>
  <c r="S557" i="2"/>
  <c r="C557" i="2"/>
  <c r="B557" i="2"/>
  <c r="BQ556" i="2"/>
  <c r="BP556" i="2"/>
  <c r="AA556" i="2"/>
  <c r="Y556" i="2"/>
  <c r="X556" i="2"/>
  <c r="W556" i="2"/>
  <c r="V556" i="2"/>
  <c r="U556" i="2"/>
  <c r="T556" i="2"/>
  <c r="S556" i="2"/>
  <c r="C556" i="2"/>
  <c r="B556" i="2"/>
  <c r="BQ555" i="2"/>
  <c r="BP555" i="2"/>
  <c r="AA555" i="2"/>
  <c r="Y555" i="2"/>
  <c r="X555" i="2"/>
  <c r="W555" i="2"/>
  <c r="V555" i="2"/>
  <c r="U555" i="2"/>
  <c r="T555" i="2"/>
  <c r="S555" i="2"/>
  <c r="C555" i="2"/>
  <c r="B555" i="2"/>
  <c r="BQ554" i="2"/>
  <c r="BP554" i="2"/>
  <c r="AA554" i="2"/>
  <c r="Y554" i="2"/>
  <c r="C554" i="2"/>
  <c r="B554" i="2"/>
  <c r="BQ553" i="2"/>
  <c r="BP553" i="2"/>
  <c r="AL553" i="2"/>
  <c r="AK553" i="2"/>
  <c r="AA553" i="2"/>
  <c r="Y553" i="2"/>
  <c r="X553" i="2"/>
  <c r="W553" i="2"/>
  <c r="V553" i="2"/>
  <c r="U553" i="2"/>
  <c r="T553" i="2"/>
  <c r="S553" i="2"/>
  <c r="C553" i="2"/>
  <c r="B553" i="2"/>
  <c r="BQ552" i="2"/>
  <c r="BP552" i="2"/>
  <c r="AL552" i="2"/>
  <c r="AK552" i="2"/>
  <c r="AA552" i="2"/>
  <c r="Y552" i="2"/>
  <c r="X552" i="2"/>
  <c r="W552" i="2"/>
  <c r="V552" i="2"/>
  <c r="U552" i="2"/>
  <c r="T552" i="2"/>
  <c r="S552" i="2"/>
  <c r="C552" i="2"/>
  <c r="B552" i="2"/>
  <c r="BQ551" i="2"/>
  <c r="BP551" i="2"/>
  <c r="AL551" i="2"/>
  <c r="AK551" i="2"/>
  <c r="AA551" i="2"/>
  <c r="Y551" i="2"/>
  <c r="X551" i="2"/>
  <c r="W551" i="2"/>
  <c r="V551" i="2"/>
  <c r="U551" i="2"/>
  <c r="T551" i="2"/>
  <c r="S551" i="2"/>
  <c r="C551" i="2"/>
  <c r="B551" i="2"/>
  <c r="BQ550" i="2"/>
  <c r="BP550" i="2"/>
  <c r="AL550" i="2"/>
  <c r="AK550" i="2"/>
  <c r="AA550" i="2"/>
  <c r="Y550" i="2"/>
  <c r="X550" i="2"/>
  <c r="W550" i="2"/>
  <c r="V550" i="2"/>
  <c r="U550" i="2"/>
  <c r="T550" i="2"/>
  <c r="S550" i="2"/>
  <c r="C550" i="2"/>
  <c r="B550" i="2"/>
  <c r="BQ549" i="2"/>
  <c r="BP549" i="2"/>
  <c r="AL549" i="2"/>
  <c r="AK549" i="2"/>
  <c r="AA549" i="2"/>
  <c r="Y549" i="2"/>
  <c r="X549" i="2"/>
  <c r="W549" i="2"/>
  <c r="V549" i="2"/>
  <c r="U549" i="2"/>
  <c r="T549" i="2"/>
  <c r="S549" i="2"/>
  <c r="C549" i="2"/>
  <c r="B549" i="2"/>
  <c r="BQ548" i="2"/>
  <c r="BP548" i="2"/>
  <c r="AA548" i="2"/>
  <c r="Y548" i="2"/>
  <c r="C548" i="2"/>
  <c r="B548" i="2"/>
  <c r="BQ547" i="2"/>
  <c r="BP547" i="2"/>
  <c r="AK547" i="2"/>
  <c r="AA547" i="2"/>
  <c r="Y547" i="2"/>
  <c r="X547" i="2"/>
  <c r="W547" i="2"/>
  <c r="V547" i="2"/>
  <c r="U547" i="2"/>
  <c r="T547" i="2"/>
  <c r="S547" i="2"/>
  <c r="C547" i="2"/>
  <c r="B547" i="2"/>
  <c r="BQ546" i="2"/>
  <c r="BP546" i="2"/>
  <c r="AK546" i="2"/>
  <c r="AA546" i="2"/>
  <c r="Y546" i="2"/>
  <c r="X546" i="2"/>
  <c r="W546" i="2"/>
  <c r="V546" i="2"/>
  <c r="U546" i="2"/>
  <c r="T546" i="2"/>
  <c r="S546" i="2"/>
  <c r="C546" i="2"/>
  <c r="B546" i="2"/>
  <c r="BQ545" i="2"/>
  <c r="BP545" i="2"/>
  <c r="AP545" i="2"/>
  <c r="AL545" i="2"/>
  <c r="AK545" i="2"/>
  <c r="AA545" i="2"/>
  <c r="Y545" i="2"/>
  <c r="X545" i="2"/>
  <c r="W545" i="2"/>
  <c r="V545" i="2"/>
  <c r="U545" i="2"/>
  <c r="T545" i="2"/>
  <c r="S545" i="2"/>
  <c r="C545" i="2"/>
  <c r="B545" i="2"/>
  <c r="BQ544" i="2"/>
  <c r="BP544" i="2"/>
  <c r="AP544" i="2"/>
  <c r="AL544" i="2"/>
  <c r="AK544" i="2"/>
  <c r="AA544" i="2"/>
  <c r="Y544" i="2"/>
  <c r="X544" i="2"/>
  <c r="W544" i="2"/>
  <c r="V544" i="2"/>
  <c r="U544" i="2"/>
  <c r="T544" i="2"/>
  <c r="S544" i="2"/>
  <c r="C544" i="2"/>
  <c r="B544" i="2"/>
  <c r="BQ543" i="2"/>
  <c r="BP543" i="2"/>
  <c r="AK543" i="2"/>
  <c r="AA543" i="2"/>
  <c r="Y543" i="2"/>
  <c r="X543" i="2"/>
  <c r="W543" i="2"/>
  <c r="V543" i="2"/>
  <c r="U543" i="2"/>
  <c r="T543" i="2"/>
  <c r="S543" i="2"/>
  <c r="C543" i="2"/>
  <c r="B543" i="2"/>
  <c r="BQ542" i="2"/>
  <c r="BP542" i="2"/>
  <c r="AA542" i="2"/>
  <c r="Y542" i="2"/>
  <c r="C542" i="2"/>
  <c r="B542" i="2"/>
  <c r="BQ541" i="2"/>
  <c r="BP541" i="2"/>
  <c r="AL541" i="2"/>
  <c r="AK541" i="2"/>
  <c r="AA541" i="2"/>
  <c r="Y541" i="2"/>
  <c r="X541" i="2"/>
  <c r="W541" i="2"/>
  <c r="V541" i="2"/>
  <c r="U541" i="2"/>
  <c r="T541" i="2"/>
  <c r="S541" i="2"/>
  <c r="L541" i="2"/>
  <c r="C541" i="2"/>
  <c r="B541" i="2"/>
  <c r="BP540" i="2"/>
  <c r="AK540" i="2"/>
  <c r="X540" i="2"/>
  <c r="W540" i="2"/>
  <c r="V540" i="2"/>
  <c r="T540" i="2"/>
  <c r="H540" i="2"/>
  <c r="S540" i="2" s="1"/>
  <c r="C540" i="2"/>
  <c r="B540" i="2"/>
  <c r="BP539" i="2"/>
  <c r="AK539" i="2"/>
  <c r="X539" i="2"/>
  <c r="W539" i="2"/>
  <c r="V539" i="2"/>
  <c r="T539" i="2"/>
  <c r="H539" i="2"/>
  <c r="AL539" i="2" s="1"/>
  <c r="AA539" i="2" s="1"/>
  <c r="BQ539" i="2" s="1"/>
  <c r="C539" i="2"/>
  <c r="B539" i="2"/>
  <c r="BP538" i="2"/>
  <c r="AK538" i="2"/>
  <c r="X538" i="2"/>
  <c r="W538" i="2"/>
  <c r="V538" i="2"/>
  <c r="T538" i="2"/>
  <c r="H538" i="2"/>
  <c r="C538" i="2"/>
  <c r="B538" i="2"/>
  <c r="BP537" i="2"/>
  <c r="AK537" i="2"/>
  <c r="X537" i="2"/>
  <c r="W537" i="2"/>
  <c r="V537" i="2"/>
  <c r="T537" i="2"/>
  <c r="H537" i="2"/>
  <c r="AL537" i="2" s="1"/>
  <c r="AA537" i="2" s="1"/>
  <c r="BQ537" i="2" s="1"/>
  <c r="C537" i="2"/>
  <c r="B537" i="2"/>
  <c r="BQ536" i="2"/>
  <c r="BP536" i="2"/>
  <c r="AA536" i="2"/>
  <c r="Y536" i="2"/>
  <c r="C536" i="2"/>
  <c r="B536" i="2"/>
  <c r="BQ535" i="2"/>
  <c r="BP535" i="2"/>
  <c r="AL535" i="2"/>
  <c r="AK535" i="2"/>
  <c r="AA535" i="2"/>
  <c r="Y535" i="2"/>
  <c r="X535" i="2"/>
  <c r="W535" i="2"/>
  <c r="V535" i="2"/>
  <c r="U535" i="2"/>
  <c r="T535" i="2"/>
  <c r="S535" i="2"/>
  <c r="C535" i="2"/>
  <c r="B535" i="2"/>
  <c r="BP534" i="2"/>
  <c r="AK534" i="2"/>
  <c r="X534" i="2"/>
  <c r="W534" i="2"/>
  <c r="V534" i="2"/>
  <c r="U534" i="2"/>
  <c r="T534" i="2"/>
  <c r="H534" i="2"/>
  <c r="S534" i="2" s="1"/>
  <c r="Y534" i="2" s="1"/>
  <c r="E531" i="1" s="1"/>
  <c r="C534" i="2"/>
  <c r="B534" i="2"/>
  <c r="BP533" i="2"/>
  <c r="AK533" i="2"/>
  <c r="X533" i="2"/>
  <c r="W533" i="2"/>
  <c r="V533" i="2"/>
  <c r="U533" i="2"/>
  <c r="T533" i="2"/>
  <c r="H533" i="2"/>
  <c r="AL533" i="2" s="1"/>
  <c r="AA533" i="2" s="1"/>
  <c r="BQ533" i="2" s="1"/>
  <c r="C533" i="2"/>
  <c r="B533" i="2"/>
  <c r="BP532" i="2"/>
  <c r="AK532" i="2"/>
  <c r="X532" i="2"/>
  <c r="W532" i="2"/>
  <c r="V532" i="2"/>
  <c r="U532" i="2"/>
  <c r="T532" i="2"/>
  <c r="H532" i="2"/>
  <c r="S532" i="2" s="1"/>
  <c r="Y532" i="2" s="1"/>
  <c r="E529" i="1" s="1"/>
  <c r="C532" i="2"/>
  <c r="B532" i="2"/>
  <c r="BP531" i="2"/>
  <c r="AO531" i="2"/>
  <c r="AK531" i="2"/>
  <c r="X531" i="2"/>
  <c r="W531" i="2"/>
  <c r="V531" i="2"/>
  <c r="U531" i="2"/>
  <c r="T531" i="2"/>
  <c r="H531" i="2"/>
  <c r="S531" i="2" s="1"/>
  <c r="Y531" i="2" s="1"/>
  <c r="E528" i="1" s="1"/>
  <c r="C531" i="2"/>
  <c r="B531" i="2"/>
  <c r="BQ530" i="2"/>
  <c r="BP530" i="2"/>
  <c r="AA530" i="2"/>
  <c r="Y530" i="2"/>
  <c r="C530" i="2"/>
  <c r="B530" i="2"/>
  <c r="BQ529" i="2"/>
  <c r="BP529" i="2"/>
  <c r="AA529" i="2"/>
  <c r="Y529" i="2"/>
  <c r="C529" i="2"/>
  <c r="B529" i="2"/>
  <c r="BQ528" i="2"/>
  <c r="BP528" i="2"/>
  <c r="AA528" i="2"/>
  <c r="Y528" i="2"/>
  <c r="X528" i="2"/>
  <c r="W528" i="2"/>
  <c r="V528" i="2"/>
  <c r="U528" i="2"/>
  <c r="T528" i="2"/>
  <c r="S528" i="2"/>
  <c r="C528" i="2"/>
  <c r="B528" i="2"/>
  <c r="BQ527" i="2"/>
  <c r="BP527" i="2"/>
  <c r="AA527" i="2"/>
  <c r="Y527" i="2"/>
  <c r="X527" i="2"/>
  <c r="W527" i="2"/>
  <c r="V527" i="2"/>
  <c r="U527" i="2"/>
  <c r="T527" i="2"/>
  <c r="S527" i="2"/>
  <c r="C527" i="2"/>
  <c r="B527" i="2"/>
  <c r="BQ526" i="2"/>
  <c r="BP526" i="2"/>
  <c r="AA526" i="2"/>
  <c r="Y526" i="2"/>
  <c r="X526" i="2"/>
  <c r="W526" i="2"/>
  <c r="V526" i="2"/>
  <c r="U526" i="2"/>
  <c r="T526" i="2"/>
  <c r="S526" i="2"/>
  <c r="C526" i="2"/>
  <c r="B526" i="2"/>
  <c r="BQ525" i="2"/>
  <c r="BP525" i="2"/>
  <c r="AA525" i="2"/>
  <c r="Y525" i="2"/>
  <c r="X525" i="2"/>
  <c r="W525" i="2"/>
  <c r="V525" i="2"/>
  <c r="U525" i="2"/>
  <c r="T525" i="2"/>
  <c r="S525" i="2"/>
  <c r="C525" i="2"/>
  <c r="B525" i="2"/>
  <c r="BQ524" i="2"/>
  <c r="BP524" i="2"/>
  <c r="AA524" i="2"/>
  <c r="Y524" i="2"/>
  <c r="X524" i="2"/>
  <c r="W524" i="2"/>
  <c r="V524" i="2"/>
  <c r="U524" i="2"/>
  <c r="T524" i="2"/>
  <c r="S524" i="2"/>
  <c r="C524" i="2"/>
  <c r="B524" i="2"/>
  <c r="BQ523" i="2"/>
  <c r="BP523" i="2"/>
  <c r="AA523" i="2"/>
  <c r="Y523" i="2"/>
  <c r="C523" i="2"/>
  <c r="B523" i="2"/>
  <c r="BQ522" i="2"/>
  <c r="BP522" i="2"/>
  <c r="AA522" i="2"/>
  <c r="Y522" i="2"/>
  <c r="X522" i="2"/>
  <c r="W522" i="2"/>
  <c r="V522" i="2"/>
  <c r="U522" i="2"/>
  <c r="T522" i="2"/>
  <c r="S522" i="2"/>
  <c r="C522" i="2"/>
  <c r="B522" i="2"/>
  <c r="BQ521" i="2"/>
  <c r="BP521" i="2"/>
  <c r="AA521" i="2"/>
  <c r="Y521" i="2"/>
  <c r="X521" i="2"/>
  <c r="W521" i="2"/>
  <c r="V521" i="2"/>
  <c r="U521" i="2"/>
  <c r="T521" i="2"/>
  <c r="S521" i="2"/>
  <c r="C521" i="2"/>
  <c r="B521" i="2"/>
  <c r="BQ520" i="2"/>
  <c r="BP520" i="2"/>
  <c r="AA520" i="2"/>
  <c r="Y520" i="2"/>
  <c r="X520" i="2"/>
  <c r="W520" i="2"/>
  <c r="V520" i="2"/>
  <c r="U520" i="2"/>
  <c r="T520" i="2"/>
  <c r="S520" i="2"/>
  <c r="C520" i="2"/>
  <c r="B520" i="2"/>
  <c r="BQ519" i="2"/>
  <c r="BP519" i="2"/>
  <c r="AA519" i="2"/>
  <c r="Y519" i="2"/>
  <c r="X519" i="2"/>
  <c r="W519" i="2"/>
  <c r="V519" i="2"/>
  <c r="U519" i="2"/>
  <c r="T519" i="2"/>
  <c r="S519" i="2"/>
  <c r="C519" i="2"/>
  <c r="B519" i="2"/>
  <c r="BQ518" i="2"/>
  <c r="BP518" i="2"/>
  <c r="AA518" i="2"/>
  <c r="Y518" i="2"/>
  <c r="X518" i="2"/>
  <c r="W518" i="2"/>
  <c r="V518" i="2"/>
  <c r="U518" i="2"/>
  <c r="T518" i="2"/>
  <c r="S518" i="2"/>
  <c r="C518" i="2"/>
  <c r="B518" i="2"/>
  <c r="BQ517" i="2"/>
  <c r="BP517" i="2"/>
  <c r="AA517" i="2"/>
  <c r="Y517" i="2"/>
  <c r="C517" i="2"/>
  <c r="B517" i="2"/>
  <c r="BQ516" i="2"/>
  <c r="BP516" i="2"/>
  <c r="AA516" i="2"/>
  <c r="Y516" i="2"/>
  <c r="X516" i="2"/>
  <c r="W516" i="2"/>
  <c r="V516" i="2"/>
  <c r="U516" i="2"/>
  <c r="T516" i="2"/>
  <c r="S516" i="2"/>
  <c r="C516" i="2"/>
  <c r="B516" i="2"/>
  <c r="BQ515" i="2"/>
  <c r="BP515" i="2"/>
  <c r="AA515" i="2"/>
  <c r="Y515" i="2"/>
  <c r="X515" i="2"/>
  <c r="W515" i="2"/>
  <c r="V515" i="2"/>
  <c r="U515" i="2"/>
  <c r="T515" i="2"/>
  <c r="S515" i="2"/>
  <c r="C515" i="2"/>
  <c r="B515" i="2"/>
  <c r="BQ514" i="2"/>
  <c r="BP514" i="2"/>
  <c r="AA514" i="2"/>
  <c r="Y514" i="2"/>
  <c r="X514" i="2"/>
  <c r="W514" i="2"/>
  <c r="V514" i="2"/>
  <c r="U514" i="2"/>
  <c r="T514" i="2"/>
  <c r="S514" i="2"/>
  <c r="C514" i="2"/>
  <c r="B514" i="2"/>
  <c r="BQ513" i="2"/>
  <c r="BP513" i="2"/>
  <c r="AA513" i="2"/>
  <c r="Y513" i="2"/>
  <c r="X513" i="2"/>
  <c r="W513" i="2"/>
  <c r="V513" i="2"/>
  <c r="U513" i="2"/>
  <c r="T513" i="2"/>
  <c r="S513" i="2"/>
  <c r="C513" i="2"/>
  <c r="B513" i="2"/>
  <c r="BQ512" i="2"/>
  <c r="BP512" i="2"/>
  <c r="AK512" i="2"/>
  <c r="AA512" i="2"/>
  <c r="Y512" i="2"/>
  <c r="X512" i="2"/>
  <c r="W512" i="2"/>
  <c r="V512" i="2"/>
  <c r="U512" i="2"/>
  <c r="T512" i="2"/>
  <c r="S512" i="2"/>
  <c r="C512" i="2"/>
  <c r="B512" i="2"/>
  <c r="BQ511" i="2"/>
  <c r="BP511" i="2"/>
  <c r="AA511" i="2"/>
  <c r="Y511" i="2"/>
  <c r="C511" i="2"/>
  <c r="B511" i="2"/>
  <c r="BQ510" i="2"/>
  <c r="BP510" i="2"/>
  <c r="AA510" i="2"/>
  <c r="Y510" i="2"/>
  <c r="X510" i="2"/>
  <c r="W510" i="2"/>
  <c r="V510" i="2"/>
  <c r="U510" i="2"/>
  <c r="T510" i="2"/>
  <c r="S510" i="2"/>
  <c r="C510" i="2"/>
  <c r="B510" i="2"/>
  <c r="BQ509" i="2"/>
  <c r="BP509" i="2"/>
  <c r="AA509" i="2"/>
  <c r="Y509" i="2"/>
  <c r="X509" i="2"/>
  <c r="W509" i="2"/>
  <c r="V509" i="2"/>
  <c r="U509" i="2"/>
  <c r="T509" i="2"/>
  <c r="S509" i="2"/>
  <c r="C509" i="2"/>
  <c r="B509" i="2"/>
  <c r="BQ508" i="2"/>
  <c r="BP508" i="2"/>
  <c r="AA508" i="2"/>
  <c r="Y508" i="2"/>
  <c r="X508" i="2"/>
  <c r="W508" i="2"/>
  <c r="V508" i="2"/>
  <c r="U508" i="2"/>
  <c r="T508" i="2"/>
  <c r="S508" i="2"/>
  <c r="C508" i="2"/>
  <c r="B508" i="2"/>
  <c r="BQ507" i="2"/>
  <c r="BP507" i="2"/>
  <c r="AA507" i="2"/>
  <c r="Y507" i="2"/>
  <c r="X507" i="2"/>
  <c r="W507" i="2"/>
  <c r="V507" i="2"/>
  <c r="U507" i="2"/>
  <c r="T507" i="2"/>
  <c r="S507" i="2"/>
  <c r="C507" i="2"/>
  <c r="B507" i="2"/>
  <c r="BQ506" i="2"/>
  <c r="BP506" i="2"/>
  <c r="AA506" i="2"/>
  <c r="Y506" i="2"/>
  <c r="X506" i="2"/>
  <c r="W506" i="2"/>
  <c r="V506" i="2"/>
  <c r="U506" i="2"/>
  <c r="T506" i="2"/>
  <c r="S506" i="2"/>
  <c r="C506" i="2"/>
  <c r="B506" i="2"/>
  <c r="BQ505" i="2"/>
  <c r="BP505" i="2"/>
  <c r="AA505" i="2"/>
  <c r="Y505" i="2"/>
  <c r="C505" i="2"/>
  <c r="B505" i="2"/>
  <c r="BQ504" i="2"/>
  <c r="BP504" i="2"/>
  <c r="AA504" i="2"/>
  <c r="Y504" i="2"/>
  <c r="X504" i="2"/>
  <c r="W504" i="2"/>
  <c r="V504" i="2"/>
  <c r="U504" i="2"/>
  <c r="T504" i="2"/>
  <c r="S504" i="2"/>
  <c r="C504" i="2"/>
  <c r="B504" i="2"/>
  <c r="BQ503" i="2"/>
  <c r="BP503" i="2"/>
  <c r="AA503" i="2"/>
  <c r="Y503" i="2"/>
  <c r="X503" i="2"/>
  <c r="W503" i="2"/>
  <c r="V503" i="2"/>
  <c r="U503" i="2"/>
  <c r="T503" i="2"/>
  <c r="S503" i="2"/>
  <c r="C503" i="2"/>
  <c r="B503" i="2"/>
  <c r="BQ502" i="2"/>
  <c r="BP502" i="2"/>
  <c r="AA502" i="2"/>
  <c r="Y502" i="2"/>
  <c r="X502" i="2"/>
  <c r="W502" i="2"/>
  <c r="V502" i="2"/>
  <c r="U502" i="2"/>
  <c r="T502" i="2"/>
  <c r="S502" i="2"/>
  <c r="C502" i="2"/>
  <c r="B502" i="2"/>
  <c r="BQ501" i="2"/>
  <c r="BP501" i="2"/>
  <c r="AA501" i="2"/>
  <c r="Y501" i="2"/>
  <c r="X501" i="2"/>
  <c r="W501" i="2"/>
  <c r="V501" i="2"/>
  <c r="U501" i="2"/>
  <c r="T501" i="2"/>
  <c r="S501" i="2"/>
  <c r="C501" i="2"/>
  <c r="B501" i="2"/>
  <c r="BQ500" i="2"/>
  <c r="BP500" i="2"/>
  <c r="AA500" i="2"/>
  <c r="Y500" i="2"/>
  <c r="X500" i="2"/>
  <c r="W500" i="2"/>
  <c r="V500" i="2"/>
  <c r="U500" i="2"/>
  <c r="T500" i="2"/>
  <c r="S500" i="2"/>
  <c r="C500" i="2"/>
  <c r="B500" i="2"/>
  <c r="BQ499" i="2"/>
  <c r="BP499" i="2"/>
  <c r="AA499" i="2"/>
  <c r="Y499" i="2"/>
  <c r="C499" i="2"/>
  <c r="B499" i="2"/>
  <c r="BQ498" i="2"/>
  <c r="BP498" i="2"/>
  <c r="AL498" i="2"/>
  <c r="AK498" i="2"/>
  <c r="AA498" i="2"/>
  <c r="Y498" i="2"/>
  <c r="X498" i="2"/>
  <c r="W498" i="2"/>
  <c r="V498" i="2"/>
  <c r="U498" i="2"/>
  <c r="T498" i="2"/>
  <c r="S498" i="2"/>
  <c r="C498" i="2"/>
  <c r="B498" i="2"/>
  <c r="BQ497" i="2"/>
  <c r="BP497" i="2"/>
  <c r="AL497" i="2"/>
  <c r="AK497" i="2"/>
  <c r="AA497" i="2"/>
  <c r="Y497" i="2"/>
  <c r="X497" i="2"/>
  <c r="W497" i="2"/>
  <c r="V497" i="2"/>
  <c r="U497" i="2"/>
  <c r="T497" i="2"/>
  <c r="S497" i="2"/>
  <c r="C497" i="2"/>
  <c r="B497" i="2"/>
  <c r="BQ496" i="2"/>
  <c r="BP496" i="2"/>
  <c r="AL496" i="2"/>
  <c r="AK496" i="2"/>
  <c r="AA496" i="2"/>
  <c r="Y496" i="2"/>
  <c r="X496" i="2"/>
  <c r="W496" i="2"/>
  <c r="V496" i="2"/>
  <c r="U496" i="2"/>
  <c r="T496" i="2"/>
  <c r="S496" i="2"/>
  <c r="C496" i="2"/>
  <c r="B496" i="2"/>
  <c r="BQ495" i="2"/>
  <c r="BP495" i="2"/>
  <c r="AL495" i="2"/>
  <c r="AK495" i="2"/>
  <c r="AA495" i="2"/>
  <c r="Y495" i="2"/>
  <c r="X495" i="2"/>
  <c r="W495" i="2"/>
  <c r="V495" i="2"/>
  <c r="U495" i="2"/>
  <c r="T495" i="2"/>
  <c r="S495" i="2"/>
  <c r="C495" i="2"/>
  <c r="B495" i="2"/>
  <c r="BQ494" i="2"/>
  <c r="BP494" i="2"/>
  <c r="AL494" i="2"/>
  <c r="AK494" i="2"/>
  <c r="AA494" i="2"/>
  <c r="Y494" i="2"/>
  <c r="X494" i="2"/>
  <c r="W494" i="2"/>
  <c r="V494" i="2"/>
  <c r="U494" i="2"/>
  <c r="T494" i="2"/>
  <c r="S494" i="2"/>
  <c r="C494" i="2"/>
  <c r="B494" i="2"/>
  <c r="BQ493" i="2"/>
  <c r="BP493" i="2"/>
  <c r="AA493" i="2"/>
  <c r="Y493" i="2"/>
  <c r="C493" i="2"/>
  <c r="B493" i="2"/>
  <c r="BQ492" i="2"/>
  <c r="BP492" i="2"/>
  <c r="AK492" i="2"/>
  <c r="AA492" i="2"/>
  <c r="Y492" i="2"/>
  <c r="X492" i="2"/>
  <c r="W492" i="2"/>
  <c r="V492" i="2"/>
  <c r="U492" i="2"/>
  <c r="T492" i="2"/>
  <c r="S492" i="2"/>
  <c r="C492" i="2"/>
  <c r="B492" i="2"/>
  <c r="BQ491" i="2"/>
  <c r="BP491" i="2"/>
  <c r="AK491" i="2"/>
  <c r="AA491" i="2"/>
  <c r="Y491" i="2"/>
  <c r="X491" i="2"/>
  <c r="W491" i="2"/>
  <c r="V491" i="2"/>
  <c r="U491" i="2"/>
  <c r="T491" i="2"/>
  <c r="S491" i="2"/>
  <c r="C491" i="2"/>
  <c r="B491" i="2"/>
  <c r="BQ490" i="2"/>
  <c r="BP490" i="2"/>
  <c r="AP490" i="2"/>
  <c r="AL490" i="2"/>
  <c r="AK490" i="2"/>
  <c r="AA490" i="2"/>
  <c r="Y490" i="2"/>
  <c r="X490" i="2"/>
  <c r="W490" i="2"/>
  <c r="V490" i="2"/>
  <c r="U490" i="2"/>
  <c r="T490" i="2"/>
  <c r="S490" i="2"/>
  <c r="C490" i="2"/>
  <c r="B490" i="2"/>
  <c r="BQ489" i="2"/>
  <c r="BP489" i="2"/>
  <c r="AP489" i="2"/>
  <c r="AL489" i="2"/>
  <c r="AK489" i="2"/>
  <c r="AA489" i="2"/>
  <c r="Y489" i="2"/>
  <c r="X489" i="2"/>
  <c r="W489" i="2"/>
  <c r="V489" i="2"/>
  <c r="U489" i="2"/>
  <c r="T489" i="2"/>
  <c r="S489" i="2"/>
  <c r="C489" i="2"/>
  <c r="B489" i="2"/>
  <c r="BQ488" i="2"/>
  <c r="BP488" i="2"/>
  <c r="AK488" i="2"/>
  <c r="AA488" i="2"/>
  <c r="Y488" i="2"/>
  <c r="X488" i="2"/>
  <c r="W488" i="2"/>
  <c r="V488" i="2"/>
  <c r="U488" i="2"/>
  <c r="T488" i="2"/>
  <c r="S488" i="2"/>
  <c r="C488" i="2"/>
  <c r="B488" i="2"/>
  <c r="BQ487" i="2"/>
  <c r="BP487" i="2"/>
  <c r="AA487" i="2"/>
  <c r="Y487" i="2"/>
  <c r="C487" i="2"/>
  <c r="B487" i="2"/>
  <c r="BQ486" i="2"/>
  <c r="BP486" i="2"/>
  <c r="AL486" i="2"/>
  <c r="AK486" i="2"/>
  <c r="AA486" i="2"/>
  <c r="Y486" i="2"/>
  <c r="X486" i="2"/>
  <c r="W486" i="2"/>
  <c r="V486" i="2"/>
  <c r="U486" i="2"/>
  <c r="T486" i="2"/>
  <c r="S486" i="2"/>
  <c r="C486" i="2"/>
  <c r="B486" i="2"/>
  <c r="BP485" i="2"/>
  <c r="AK485" i="2"/>
  <c r="X485" i="2"/>
  <c r="W485" i="2"/>
  <c r="V485" i="2"/>
  <c r="U485" i="2"/>
  <c r="T485" i="2"/>
  <c r="H485" i="2"/>
  <c r="S485" i="2" s="1"/>
  <c r="Y485" i="2" s="1"/>
  <c r="E482" i="1" s="1"/>
  <c r="C485" i="2"/>
  <c r="B485" i="2"/>
  <c r="BQ484" i="2"/>
  <c r="BP484" i="2"/>
  <c r="AL484" i="2"/>
  <c r="AK484" i="2"/>
  <c r="AA484" i="2"/>
  <c r="Y484" i="2"/>
  <c r="X484" i="2"/>
  <c r="W484" i="2"/>
  <c r="V484" i="2"/>
  <c r="U484" i="2"/>
  <c r="T484" i="2"/>
  <c r="S484" i="2"/>
  <c r="C484" i="2"/>
  <c r="B484" i="2"/>
  <c r="BQ483" i="2"/>
  <c r="BP483" i="2"/>
  <c r="AL483" i="2"/>
  <c r="AK483" i="2"/>
  <c r="AA483" i="2"/>
  <c r="Y483" i="2"/>
  <c r="X483" i="2"/>
  <c r="W483" i="2"/>
  <c r="V483" i="2"/>
  <c r="U483" i="2"/>
  <c r="T483" i="2"/>
  <c r="S483" i="2"/>
  <c r="C483" i="2"/>
  <c r="B483" i="2"/>
  <c r="BQ482" i="2"/>
  <c r="BP482" i="2"/>
  <c r="AP482" i="2"/>
  <c r="AO482" i="2"/>
  <c r="AK482" i="2"/>
  <c r="AA482" i="2"/>
  <c r="Y482" i="2"/>
  <c r="X482" i="2"/>
  <c r="W482" i="2"/>
  <c r="V482" i="2"/>
  <c r="U482" i="2"/>
  <c r="T482" i="2"/>
  <c r="S482" i="2"/>
  <c r="C482" i="2"/>
  <c r="B482" i="2"/>
  <c r="BQ481" i="2"/>
  <c r="BP481" i="2"/>
  <c r="AA481" i="2"/>
  <c r="Y481" i="2"/>
  <c r="C481" i="2"/>
  <c r="B481" i="2"/>
  <c r="BQ480" i="2"/>
  <c r="BP480" i="2"/>
  <c r="AL480" i="2"/>
  <c r="AK480" i="2"/>
  <c r="AA480" i="2"/>
  <c r="Y480" i="2"/>
  <c r="X480" i="2"/>
  <c r="W480" i="2"/>
  <c r="V480" i="2"/>
  <c r="U480" i="2"/>
  <c r="T480" i="2"/>
  <c r="S480" i="2"/>
  <c r="C480" i="2"/>
  <c r="B480" i="2"/>
  <c r="BP479" i="2"/>
  <c r="AK479" i="2"/>
  <c r="X479" i="2"/>
  <c r="W479" i="2"/>
  <c r="V479" i="2"/>
  <c r="U479" i="2"/>
  <c r="T479" i="2"/>
  <c r="H479" i="2"/>
  <c r="S479" i="2" s="1"/>
  <c r="Y479" i="2" s="1"/>
  <c r="E476" i="1" s="1"/>
  <c r="C479" i="2"/>
  <c r="B479" i="2"/>
  <c r="BP478" i="2"/>
  <c r="AK478" i="2"/>
  <c r="X478" i="2"/>
  <c r="W478" i="2"/>
  <c r="V478" i="2"/>
  <c r="U478" i="2"/>
  <c r="T478" i="2"/>
  <c r="H478" i="2"/>
  <c r="S478" i="2" s="1"/>
  <c r="Y478" i="2" s="1"/>
  <c r="E475" i="1" s="1"/>
  <c r="C478" i="2"/>
  <c r="B478" i="2"/>
  <c r="BP477" i="2"/>
  <c r="AK477" i="2"/>
  <c r="X477" i="2"/>
  <c r="W477" i="2"/>
  <c r="V477" i="2"/>
  <c r="U477" i="2"/>
  <c r="T477" i="2"/>
  <c r="H477" i="2"/>
  <c r="S477" i="2" s="1"/>
  <c r="Y477" i="2" s="1"/>
  <c r="E474" i="1" s="1"/>
  <c r="C477" i="2"/>
  <c r="B477" i="2"/>
  <c r="BP476" i="2"/>
  <c r="AS476" i="2"/>
  <c r="AO476" i="2"/>
  <c r="AK476" i="2"/>
  <c r="X476" i="2"/>
  <c r="W476" i="2"/>
  <c r="V476" i="2"/>
  <c r="U476" i="2"/>
  <c r="T476" i="2"/>
  <c r="H476" i="2"/>
  <c r="AP476" i="2" s="1"/>
  <c r="AA476" i="2" s="1"/>
  <c r="BQ476" i="2" s="1"/>
  <c r="C476" i="2"/>
  <c r="B476" i="2"/>
  <c r="BQ475" i="2"/>
  <c r="BP475" i="2"/>
  <c r="AA475" i="2"/>
  <c r="Y475" i="2"/>
  <c r="C475" i="2"/>
  <c r="B475" i="2"/>
  <c r="BQ474" i="2"/>
  <c r="BP474" i="2"/>
  <c r="AA474" i="2"/>
  <c r="Y474" i="2"/>
  <c r="C474" i="2"/>
  <c r="B474" i="2"/>
  <c r="BQ473" i="2"/>
  <c r="BP473" i="2"/>
  <c r="AA473" i="2"/>
  <c r="Y473" i="2"/>
  <c r="X473" i="2"/>
  <c r="W473" i="2"/>
  <c r="V473" i="2"/>
  <c r="U473" i="2"/>
  <c r="T473" i="2"/>
  <c r="S473" i="2"/>
  <c r="C473" i="2"/>
  <c r="B473" i="2"/>
  <c r="BQ472" i="2"/>
  <c r="BP472" i="2"/>
  <c r="AA472" i="2"/>
  <c r="X472" i="2"/>
  <c r="W472" i="2"/>
  <c r="V472" i="2"/>
  <c r="U472" i="2"/>
  <c r="T472" i="2"/>
  <c r="H472" i="2"/>
  <c r="S472" i="2" s="1"/>
  <c r="Y472" i="2" s="1"/>
  <c r="E469" i="1" s="1"/>
  <c r="C472" i="2"/>
  <c r="B472" i="2"/>
  <c r="BQ471" i="2"/>
  <c r="BP471" i="2"/>
  <c r="AA471" i="2"/>
  <c r="X471" i="2"/>
  <c r="W471" i="2"/>
  <c r="V471" i="2"/>
  <c r="U471" i="2"/>
  <c r="T471" i="2"/>
  <c r="H471" i="2"/>
  <c r="S471" i="2" s="1"/>
  <c r="Y471" i="2" s="1"/>
  <c r="E468" i="1" s="1"/>
  <c r="C471" i="2"/>
  <c r="B471" i="2"/>
  <c r="BQ470" i="2"/>
  <c r="BP470" i="2"/>
  <c r="AA470" i="2"/>
  <c r="X470" i="2"/>
  <c r="W470" i="2"/>
  <c r="V470" i="2"/>
  <c r="U470" i="2"/>
  <c r="T470" i="2"/>
  <c r="H470" i="2"/>
  <c r="S470" i="2" s="1"/>
  <c r="Y470" i="2" s="1"/>
  <c r="E467" i="1" s="1"/>
  <c r="C470" i="2"/>
  <c r="B470" i="2"/>
  <c r="BQ469" i="2"/>
  <c r="BP469" i="2"/>
  <c r="AA469" i="2"/>
  <c r="X469" i="2"/>
  <c r="W469" i="2"/>
  <c r="V469" i="2"/>
  <c r="U469" i="2"/>
  <c r="T469" i="2"/>
  <c r="H469" i="2"/>
  <c r="S469" i="2" s="1"/>
  <c r="Y469" i="2" s="1"/>
  <c r="E466" i="1" s="1"/>
  <c r="C469" i="2"/>
  <c r="B469" i="2"/>
  <c r="BQ468" i="2"/>
  <c r="BP468" i="2"/>
  <c r="AA468" i="2"/>
  <c r="Y468" i="2"/>
  <c r="C468" i="2"/>
  <c r="B468" i="2"/>
  <c r="BQ467" i="2"/>
  <c r="BP467" i="2"/>
  <c r="AA467" i="2"/>
  <c r="Z467" i="2"/>
  <c r="Y467" i="2"/>
  <c r="X467" i="2"/>
  <c r="W467" i="2"/>
  <c r="V467" i="2"/>
  <c r="U467" i="2"/>
  <c r="T467" i="2"/>
  <c r="S467" i="2"/>
  <c r="C467" i="2"/>
  <c r="B467" i="2"/>
  <c r="BQ466" i="2"/>
  <c r="BP466" i="2"/>
  <c r="AA466" i="2"/>
  <c r="Z466" i="2"/>
  <c r="Y466" i="2"/>
  <c r="X466" i="2"/>
  <c r="W466" i="2"/>
  <c r="V466" i="2"/>
  <c r="U466" i="2"/>
  <c r="T466" i="2"/>
  <c r="S466" i="2"/>
  <c r="C466" i="2"/>
  <c r="B466" i="2"/>
  <c r="BQ465" i="2"/>
  <c r="BP465" i="2"/>
  <c r="AA465" i="2"/>
  <c r="Z465" i="2"/>
  <c r="Y465" i="2"/>
  <c r="X465" i="2"/>
  <c r="W465" i="2"/>
  <c r="V465" i="2"/>
  <c r="U465" i="2"/>
  <c r="T465" i="2"/>
  <c r="S465" i="2"/>
  <c r="C465" i="2"/>
  <c r="B465" i="2"/>
  <c r="BQ464" i="2"/>
  <c r="BP464" i="2"/>
  <c r="AA464" i="2"/>
  <c r="Z464" i="2"/>
  <c r="Y464" i="2"/>
  <c r="X464" i="2"/>
  <c r="W464" i="2"/>
  <c r="V464" i="2"/>
  <c r="U464" i="2"/>
  <c r="T464" i="2"/>
  <c r="S464" i="2"/>
  <c r="C464" i="2"/>
  <c r="B464" i="2"/>
  <c r="BQ463" i="2"/>
  <c r="BP463" i="2"/>
  <c r="AK463" i="2"/>
  <c r="AA463" i="2"/>
  <c r="Y463" i="2"/>
  <c r="X463" i="2"/>
  <c r="W463" i="2"/>
  <c r="V463" i="2"/>
  <c r="U463" i="2"/>
  <c r="T463" i="2"/>
  <c r="S463" i="2"/>
  <c r="C463" i="2"/>
  <c r="B463" i="2"/>
  <c r="BQ462" i="2"/>
  <c r="BP462" i="2"/>
  <c r="AA462" i="2"/>
  <c r="Y462" i="2"/>
  <c r="C462" i="2"/>
  <c r="B462" i="2"/>
  <c r="BQ461" i="2"/>
  <c r="BP461" i="2"/>
  <c r="AA461" i="2"/>
  <c r="Y461" i="2"/>
  <c r="X461" i="2"/>
  <c r="W461" i="2"/>
  <c r="V461" i="2"/>
  <c r="U461" i="2"/>
  <c r="T461" i="2"/>
  <c r="S461" i="2"/>
  <c r="C461" i="2"/>
  <c r="B461" i="2"/>
  <c r="BQ460" i="2"/>
  <c r="BP460" i="2"/>
  <c r="AA460" i="2"/>
  <c r="Y460" i="2"/>
  <c r="X460" i="2"/>
  <c r="W460" i="2"/>
  <c r="V460" i="2"/>
  <c r="U460" i="2"/>
  <c r="T460" i="2"/>
  <c r="S460" i="2"/>
  <c r="C460" i="2"/>
  <c r="B460" i="2"/>
  <c r="BQ459" i="2"/>
  <c r="BP459" i="2"/>
  <c r="AA459" i="2"/>
  <c r="Y459" i="2"/>
  <c r="X459" i="2"/>
  <c r="W459" i="2"/>
  <c r="V459" i="2"/>
  <c r="U459" i="2"/>
  <c r="T459" i="2"/>
  <c r="S459" i="2"/>
  <c r="C459" i="2"/>
  <c r="B459" i="2"/>
  <c r="BQ458" i="2"/>
  <c r="BP458" i="2"/>
  <c r="AA458" i="2"/>
  <c r="Y458" i="2"/>
  <c r="X458" i="2"/>
  <c r="W458" i="2"/>
  <c r="V458" i="2"/>
  <c r="U458" i="2"/>
  <c r="T458" i="2"/>
  <c r="S458" i="2"/>
  <c r="C458" i="2"/>
  <c r="B458" i="2"/>
  <c r="BQ457" i="2"/>
  <c r="BP457" i="2"/>
  <c r="AA457" i="2"/>
  <c r="Y457" i="2"/>
  <c r="X457" i="2"/>
  <c r="W457" i="2"/>
  <c r="V457" i="2"/>
  <c r="U457" i="2"/>
  <c r="T457" i="2"/>
  <c r="S457" i="2"/>
  <c r="C457" i="2"/>
  <c r="B457" i="2"/>
  <c r="BQ456" i="2"/>
  <c r="BP456" i="2"/>
  <c r="AA456" i="2"/>
  <c r="Y456" i="2"/>
  <c r="C456" i="2"/>
  <c r="B456" i="2"/>
  <c r="BQ455" i="2"/>
  <c r="BP455" i="2"/>
  <c r="AA455" i="2"/>
  <c r="Y455" i="2"/>
  <c r="X455" i="2"/>
  <c r="W455" i="2"/>
  <c r="V455" i="2"/>
  <c r="U455" i="2"/>
  <c r="T455" i="2"/>
  <c r="S455" i="2"/>
  <c r="C455" i="2"/>
  <c r="B455" i="2"/>
  <c r="BQ454" i="2"/>
  <c r="BP454" i="2"/>
  <c r="AA454" i="2"/>
  <c r="Y454" i="2"/>
  <c r="X454" i="2"/>
  <c r="W454" i="2"/>
  <c r="V454" i="2"/>
  <c r="U454" i="2"/>
  <c r="T454" i="2"/>
  <c r="S454" i="2"/>
  <c r="C454" i="2"/>
  <c r="B454" i="2"/>
  <c r="BQ453" i="2"/>
  <c r="BP453" i="2"/>
  <c r="AA453" i="2"/>
  <c r="Y453" i="2"/>
  <c r="X453" i="2"/>
  <c r="W453" i="2"/>
  <c r="V453" i="2"/>
  <c r="U453" i="2"/>
  <c r="T453" i="2"/>
  <c r="S453" i="2"/>
  <c r="C453" i="2"/>
  <c r="B453" i="2"/>
  <c r="BQ452" i="2"/>
  <c r="BP452" i="2"/>
  <c r="AA452" i="2"/>
  <c r="Y452" i="2"/>
  <c r="X452" i="2"/>
  <c r="W452" i="2"/>
  <c r="V452" i="2"/>
  <c r="U452" i="2"/>
  <c r="T452" i="2"/>
  <c r="S452" i="2"/>
  <c r="C452" i="2"/>
  <c r="B452" i="2"/>
  <c r="BQ451" i="2"/>
  <c r="BP451" i="2"/>
  <c r="AA451" i="2"/>
  <c r="Y451" i="2"/>
  <c r="X451" i="2"/>
  <c r="W451" i="2"/>
  <c r="V451" i="2"/>
  <c r="U451" i="2"/>
  <c r="T451" i="2"/>
  <c r="S451" i="2"/>
  <c r="C451" i="2"/>
  <c r="B451" i="2"/>
  <c r="BQ450" i="2"/>
  <c r="BP450" i="2"/>
  <c r="AA450" i="2"/>
  <c r="Y450" i="2"/>
  <c r="C450" i="2"/>
  <c r="B450" i="2"/>
  <c r="BQ449" i="2"/>
  <c r="BP449" i="2"/>
  <c r="AL449" i="2"/>
  <c r="AK449" i="2"/>
  <c r="AA449" i="2"/>
  <c r="Y449" i="2"/>
  <c r="X449" i="2"/>
  <c r="W449" i="2"/>
  <c r="V449" i="2"/>
  <c r="U449" i="2"/>
  <c r="T449" i="2"/>
  <c r="S449" i="2"/>
  <c r="C449" i="2"/>
  <c r="B449" i="2"/>
  <c r="BP448" i="2"/>
  <c r="AK448" i="2"/>
  <c r="X448" i="2"/>
  <c r="W448" i="2"/>
  <c r="V448" i="2"/>
  <c r="U448" i="2"/>
  <c r="T448" i="2"/>
  <c r="H448" i="2"/>
  <c r="S448" i="2" s="1"/>
  <c r="Y448" i="2" s="1"/>
  <c r="E445" i="1" s="1"/>
  <c r="C448" i="2"/>
  <c r="B448" i="2"/>
  <c r="BP447" i="2"/>
  <c r="AK447" i="2"/>
  <c r="X447" i="2"/>
  <c r="W447" i="2"/>
  <c r="V447" i="2"/>
  <c r="U447" i="2"/>
  <c r="T447" i="2"/>
  <c r="H447" i="2"/>
  <c r="S447" i="2" s="1"/>
  <c r="Y447" i="2" s="1"/>
  <c r="E444" i="1" s="1"/>
  <c r="C447" i="2"/>
  <c r="B447" i="2"/>
  <c r="BP446" i="2"/>
  <c r="AK446" i="2"/>
  <c r="X446" i="2"/>
  <c r="W446" i="2"/>
  <c r="V446" i="2"/>
  <c r="U446" i="2"/>
  <c r="T446" i="2"/>
  <c r="H446" i="2"/>
  <c r="AL446" i="2" s="1"/>
  <c r="AA446" i="2" s="1"/>
  <c r="BQ446" i="2" s="1"/>
  <c r="C446" i="2"/>
  <c r="B446" i="2"/>
  <c r="BP445" i="2"/>
  <c r="AT445" i="2"/>
  <c r="AS445" i="2"/>
  <c r="AO445" i="2"/>
  <c r="AK445" i="2"/>
  <c r="X445" i="2"/>
  <c r="W445" i="2"/>
  <c r="V445" i="2"/>
  <c r="U445" i="2"/>
  <c r="T445" i="2"/>
  <c r="H445" i="2"/>
  <c r="S445" i="2" s="1"/>
  <c r="Y445" i="2" s="1"/>
  <c r="E442" i="1" s="1"/>
  <c r="C445" i="2"/>
  <c r="B445" i="2"/>
  <c r="BQ444" i="2"/>
  <c r="BP444" i="2"/>
  <c r="AA444" i="2"/>
  <c r="Y444" i="2"/>
  <c r="C444" i="2"/>
  <c r="B444" i="2"/>
  <c r="BQ443" i="2"/>
  <c r="BP443" i="2"/>
  <c r="AK443" i="2"/>
  <c r="AA443" i="2"/>
  <c r="Y443" i="2"/>
  <c r="X443" i="2"/>
  <c r="W443" i="2"/>
  <c r="V443" i="2"/>
  <c r="U443" i="2"/>
  <c r="T443" i="2"/>
  <c r="S443" i="2"/>
  <c r="C443" i="2"/>
  <c r="B443" i="2"/>
  <c r="BQ442" i="2"/>
  <c r="BP442" i="2"/>
  <c r="AK442" i="2"/>
  <c r="AA442" i="2"/>
  <c r="Y442" i="2"/>
  <c r="X442" i="2"/>
  <c r="W442" i="2"/>
  <c r="V442" i="2"/>
  <c r="U442" i="2"/>
  <c r="T442" i="2"/>
  <c r="S442" i="2"/>
  <c r="C442" i="2"/>
  <c r="B442" i="2"/>
  <c r="BQ441" i="2"/>
  <c r="BP441" i="2"/>
  <c r="AP441" i="2"/>
  <c r="AL441" i="2"/>
  <c r="AK441" i="2"/>
  <c r="AA441" i="2"/>
  <c r="Y441" i="2"/>
  <c r="X441" i="2"/>
  <c r="W441" i="2"/>
  <c r="V441" i="2"/>
  <c r="U441" i="2"/>
  <c r="T441" i="2"/>
  <c r="S441" i="2"/>
  <c r="C441" i="2"/>
  <c r="B441" i="2"/>
  <c r="BQ440" i="2"/>
  <c r="BP440" i="2"/>
  <c r="AP440" i="2"/>
  <c r="AL440" i="2"/>
  <c r="AK440" i="2"/>
  <c r="AA440" i="2"/>
  <c r="Y440" i="2"/>
  <c r="X440" i="2"/>
  <c r="W440" i="2"/>
  <c r="V440" i="2"/>
  <c r="U440" i="2"/>
  <c r="T440" i="2"/>
  <c r="S440" i="2"/>
  <c r="C440" i="2"/>
  <c r="B440" i="2"/>
  <c r="BQ439" i="2"/>
  <c r="BP439" i="2"/>
  <c r="AK439" i="2"/>
  <c r="AA439" i="2"/>
  <c r="Y439" i="2"/>
  <c r="X439" i="2"/>
  <c r="W439" i="2"/>
  <c r="V439" i="2"/>
  <c r="U439" i="2"/>
  <c r="T439" i="2"/>
  <c r="S439" i="2"/>
  <c r="C439" i="2"/>
  <c r="B439" i="2"/>
  <c r="BQ438" i="2"/>
  <c r="BP438" i="2"/>
  <c r="AA438" i="2"/>
  <c r="Y438" i="2"/>
  <c r="C438" i="2"/>
  <c r="B438" i="2"/>
  <c r="BQ437" i="2"/>
  <c r="BP437" i="2"/>
  <c r="AL437" i="2"/>
  <c r="AK437" i="2"/>
  <c r="AA437" i="2"/>
  <c r="Y437" i="2"/>
  <c r="X437" i="2"/>
  <c r="W437" i="2"/>
  <c r="V437" i="2"/>
  <c r="U437" i="2"/>
  <c r="T437" i="2"/>
  <c r="S437" i="2"/>
  <c r="C437" i="2"/>
  <c r="B437" i="2"/>
  <c r="BP436" i="2"/>
  <c r="AK436" i="2"/>
  <c r="X436" i="2"/>
  <c r="W436" i="2"/>
  <c r="V436" i="2"/>
  <c r="U436" i="2"/>
  <c r="T436" i="2"/>
  <c r="H436" i="2"/>
  <c r="S436" i="2" s="1"/>
  <c r="Y436" i="2" s="1"/>
  <c r="E433" i="1" s="1"/>
  <c r="C436" i="2"/>
  <c r="B436" i="2"/>
  <c r="BP435" i="2"/>
  <c r="AK435" i="2"/>
  <c r="X435" i="2"/>
  <c r="W435" i="2"/>
  <c r="V435" i="2"/>
  <c r="U435" i="2"/>
  <c r="T435" i="2"/>
  <c r="H435" i="2"/>
  <c r="S435" i="2" s="1"/>
  <c r="Y435" i="2" s="1"/>
  <c r="E432" i="1" s="1"/>
  <c r="C435" i="2"/>
  <c r="B435" i="2"/>
  <c r="BP434" i="2"/>
  <c r="AK434" i="2"/>
  <c r="X434" i="2"/>
  <c r="W434" i="2"/>
  <c r="V434" i="2"/>
  <c r="U434" i="2"/>
  <c r="T434" i="2"/>
  <c r="H434" i="2"/>
  <c r="AL434" i="2" s="1"/>
  <c r="AA434" i="2" s="1"/>
  <c r="BQ434" i="2" s="1"/>
  <c r="C434" i="2"/>
  <c r="B434" i="2"/>
  <c r="BP433" i="2"/>
  <c r="AO433" i="2"/>
  <c r="AK433" i="2"/>
  <c r="X433" i="2"/>
  <c r="W433" i="2"/>
  <c r="V433" i="2"/>
  <c r="U433" i="2"/>
  <c r="T433" i="2"/>
  <c r="H433" i="2"/>
  <c r="S433" i="2" s="1"/>
  <c r="Y433" i="2" s="1"/>
  <c r="E430" i="1" s="1"/>
  <c r="C433" i="2"/>
  <c r="B433" i="2"/>
  <c r="BQ432" i="2"/>
  <c r="BP432" i="2"/>
  <c r="AA432" i="2"/>
  <c r="Y432" i="2"/>
  <c r="C432" i="2"/>
  <c r="B432" i="2"/>
  <c r="BQ431" i="2"/>
  <c r="BP431" i="2"/>
  <c r="AL431" i="2"/>
  <c r="AK431" i="2"/>
  <c r="AA431" i="2"/>
  <c r="Y431" i="2"/>
  <c r="X431" i="2"/>
  <c r="W431" i="2"/>
  <c r="V431" i="2"/>
  <c r="U431" i="2"/>
  <c r="T431" i="2"/>
  <c r="S431" i="2"/>
  <c r="C431" i="2"/>
  <c r="B431" i="2"/>
  <c r="BP430" i="2"/>
  <c r="AK430" i="2"/>
  <c r="X430" i="2"/>
  <c r="W430" i="2"/>
  <c r="V430" i="2"/>
  <c r="U430" i="2"/>
  <c r="T430" i="2"/>
  <c r="H430" i="2"/>
  <c r="S430" i="2" s="1"/>
  <c r="Y430" i="2" s="1"/>
  <c r="E427" i="1" s="1"/>
  <c r="C430" i="2"/>
  <c r="B430" i="2"/>
  <c r="BP429" i="2"/>
  <c r="AK429" i="2"/>
  <c r="X429" i="2"/>
  <c r="W429" i="2"/>
  <c r="V429" i="2"/>
  <c r="U429" i="2"/>
  <c r="T429" i="2"/>
  <c r="H429" i="2"/>
  <c r="S429" i="2" s="1"/>
  <c r="Y429" i="2" s="1"/>
  <c r="E426" i="1" s="1"/>
  <c r="C429" i="2"/>
  <c r="B429" i="2"/>
  <c r="BP428" i="2"/>
  <c r="AK428" i="2"/>
  <c r="X428" i="2"/>
  <c r="W428" i="2"/>
  <c r="V428" i="2"/>
  <c r="U428" i="2"/>
  <c r="T428" i="2"/>
  <c r="H428" i="2"/>
  <c r="S428" i="2" s="1"/>
  <c r="Y428" i="2" s="1"/>
  <c r="E425" i="1" s="1"/>
  <c r="C428" i="2"/>
  <c r="B428" i="2"/>
  <c r="BP427" i="2"/>
  <c r="AO427" i="2"/>
  <c r="AK427" i="2"/>
  <c r="X427" i="2"/>
  <c r="W427" i="2"/>
  <c r="V427" i="2"/>
  <c r="U427" i="2"/>
  <c r="T427" i="2"/>
  <c r="H427" i="2"/>
  <c r="S427" i="2" s="1"/>
  <c r="Y427" i="2" s="1"/>
  <c r="E424" i="1" s="1"/>
  <c r="C427" i="2"/>
  <c r="B427" i="2"/>
  <c r="BQ426" i="2"/>
  <c r="BP426" i="2"/>
  <c r="AA426" i="2"/>
  <c r="Y426" i="2"/>
  <c r="C426" i="2"/>
  <c r="B426" i="2"/>
  <c r="BQ425" i="2"/>
  <c r="BP425" i="2"/>
  <c r="AA425" i="2"/>
  <c r="Y425" i="2"/>
  <c r="C425" i="2"/>
  <c r="B425" i="2"/>
  <c r="BQ424" i="2"/>
  <c r="BP424" i="2"/>
  <c r="AA424" i="2"/>
  <c r="Y424" i="2"/>
  <c r="X424" i="2"/>
  <c r="W424" i="2"/>
  <c r="V424" i="2"/>
  <c r="U424" i="2"/>
  <c r="T424" i="2"/>
  <c r="S424" i="2"/>
  <c r="C424" i="2"/>
  <c r="B424" i="2"/>
  <c r="BQ423" i="2"/>
  <c r="BP423" i="2"/>
  <c r="AA423" i="2"/>
  <c r="X423" i="2"/>
  <c r="W423" i="2"/>
  <c r="V423" i="2"/>
  <c r="U423" i="2"/>
  <c r="T423" i="2"/>
  <c r="H423" i="2"/>
  <c r="S423" i="2" s="1"/>
  <c r="Y423" i="2" s="1"/>
  <c r="E420" i="1" s="1"/>
  <c r="C423" i="2"/>
  <c r="B423" i="2"/>
  <c r="BQ422" i="2"/>
  <c r="BP422" i="2"/>
  <c r="AA422" i="2"/>
  <c r="X422" i="2"/>
  <c r="W422" i="2"/>
  <c r="V422" i="2"/>
  <c r="U422" i="2"/>
  <c r="T422" i="2"/>
  <c r="H422" i="2"/>
  <c r="S422" i="2" s="1"/>
  <c r="Y422" i="2" s="1"/>
  <c r="E419" i="1" s="1"/>
  <c r="C422" i="2"/>
  <c r="B422" i="2"/>
  <c r="BQ421" i="2"/>
  <c r="BP421" i="2"/>
  <c r="AA421" i="2"/>
  <c r="X421" i="2"/>
  <c r="W421" i="2"/>
  <c r="V421" i="2"/>
  <c r="U421" i="2"/>
  <c r="T421" i="2"/>
  <c r="H421" i="2"/>
  <c r="S421" i="2" s="1"/>
  <c r="Y421" i="2" s="1"/>
  <c r="E418" i="1" s="1"/>
  <c r="C421" i="2"/>
  <c r="B421" i="2"/>
  <c r="BQ420" i="2"/>
  <c r="BP420" i="2"/>
  <c r="AA420" i="2"/>
  <c r="X420" i="2"/>
  <c r="W420" i="2"/>
  <c r="V420" i="2"/>
  <c r="U420" i="2"/>
  <c r="T420" i="2"/>
  <c r="H420" i="2"/>
  <c r="S420" i="2" s="1"/>
  <c r="Y420" i="2" s="1"/>
  <c r="E417" i="1" s="1"/>
  <c r="C420" i="2"/>
  <c r="B420" i="2"/>
  <c r="BQ419" i="2"/>
  <c r="BP419" i="2"/>
  <c r="AA419" i="2"/>
  <c r="Y419" i="2"/>
  <c r="C419" i="2"/>
  <c r="B419" i="2"/>
  <c r="BQ418" i="2"/>
  <c r="BP418" i="2"/>
  <c r="AA418" i="2"/>
  <c r="Y418" i="2"/>
  <c r="X418" i="2"/>
  <c r="W418" i="2"/>
  <c r="V418" i="2"/>
  <c r="U418" i="2"/>
  <c r="T418" i="2"/>
  <c r="S418" i="2"/>
  <c r="C418" i="2"/>
  <c r="B418" i="2"/>
  <c r="BQ417" i="2"/>
  <c r="BP417" i="2"/>
  <c r="AA417" i="2"/>
  <c r="Y417" i="2"/>
  <c r="X417" i="2"/>
  <c r="W417" i="2"/>
  <c r="V417" i="2"/>
  <c r="U417" i="2"/>
  <c r="T417" i="2"/>
  <c r="S417" i="2"/>
  <c r="C417" i="2"/>
  <c r="B417" i="2"/>
  <c r="BQ416" i="2"/>
  <c r="BP416" i="2"/>
  <c r="AA416" i="2"/>
  <c r="Y416" i="2"/>
  <c r="X416" i="2"/>
  <c r="W416" i="2"/>
  <c r="V416" i="2"/>
  <c r="U416" i="2"/>
  <c r="T416" i="2"/>
  <c r="S416" i="2"/>
  <c r="C416" i="2"/>
  <c r="B416" i="2"/>
  <c r="BQ415" i="2"/>
  <c r="BP415" i="2"/>
  <c r="AA415" i="2"/>
  <c r="Y415" i="2"/>
  <c r="X415" i="2"/>
  <c r="W415" i="2"/>
  <c r="V415" i="2"/>
  <c r="U415" i="2"/>
  <c r="T415" i="2"/>
  <c r="S415" i="2"/>
  <c r="C415" i="2"/>
  <c r="B415" i="2"/>
  <c r="BQ414" i="2"/>
  <c r="BP414" i="2"/>
  <c r="AL414" i="2"/>
  <c r="AK414" i="2"/>
  <c r="AA414" i="2"/>
  <c r="Y414" i="2"/>
  <c r="X414" i="2"/>
  <c r="W414" i="2"/>
  <c r="V414" i="2"/>
  <c r="U414" i="2"/>
  <c r="T414" i="2"/>
  <c r="S414" i="2"/>
  <c r="C414" i="2"/>
  <c r="B414" i="2"/>
  <c r="BQ413" i="2"/>
  <c r="BP413" i="2"/>
  <c r="AA413" i="2"/>
  <c r="Y413" i="2"/>
  <c r="C413" i="2"/>
  <c r="B413" i="2"/>
  <c r="BQ412" i="2"/>
  <c r="BP412" i="2"/>
  <c r="AA412" i="2"/>
  <c r="Y412" i="2"/>
  <c r="X412" i="2"/>
  <c r="W412" i="2"/>
  <c r="V412" i="2"/>
  <c r="U412" i="2"/>
  <c r="T412" i="2"/>
  <c r="S412" i="2"/>
  <c r="C412" i="2"/>
  <c r="B412" i="2"/>
  <c r="BQ411" i="2"/>
  <c r="BP411" i="2"/>
  <c r="AA411" i="2"/>
  <c r="Y411" i="2"/>
  <c r="X411" i="2"/>
  <c r="W411" i="2"/>
  <c r="V411" i="2"/>
  <c r="U411" i="2"/>
  <c r="T411" i="2"/>
  <c r="S411" i="2"/>
  <c r="C411" i="2"/>
  <c r="B411" i="2"/>
  <c r="BQ410" i="2"/>
  <c r="BP410" i="2"/>
  <c r="AA410" i="2"/>
  <c r="Y410" i="2"/>
  <c r="X410" i="2"/>
  <c r="W410" i="2"/>
  <c r="V410" i="2"/>
  <c r="U410" i="2"/>
  <c r="T410" i="2"/>
  <c r="S410" i="2"/>
  <c r="C410" i="2"/>
  <c r="B410" i="2"/>
  <c r="BQ409" i="2"/>
  <c r="BP409" i="2"/>
  <c r="AA409" i="2"/>
  <c r="Y409" i="2"/>
  <c r="X409" i="2"/>
  <c r="W409" i="2"/>
  <c r="V409" i="2"/>
  <c r="U409" i="2"/>
  <c r="T409" i="2"/>
  <c r="S409" i="2"/>
  <c r="C409" i="2"/>
  <c r="B409" i="2"/>
  <c r="BQ408" i="2"/>
  <c r="BP408" i="2"/>
  <c r="AA408" i="2"/>
  <c r="Y408" i="2"/>
  <c r="X408" i="2"/>
  <c r="W408" i="2"/>
  <c r="V408" i="2"/>
  <c r="U408" i="2"/>
  <c r="T408" i="2"/>
  <c r="S408" i="2"/>
  <c r="C408" i="2"/>
  <c r="B408" i="2"/>
  <c r="BQ407" i="2"/>
  <c r="BP407" i="2"/>
  <c r="AA407" i="2"/>
  <c r="Y407" i="2"/>
  <c r="C407" i="2"/>
  <c r="B407" i="2"/>
  <c r="BQ406" i="2"/>
  <c r="BP406" i="2"/>
  <c r="AA406" i="2"/>
  <c r="Y406" i="2"/>
  <c r="X406" i="2"/>
  <c r="W406" i="2"/>
  <c r="V406" i="2"/>
  <c r="U406" i="2"/>
  <c r="T406" i="2"/>
  <c r="S406" i="2"/>
  <c r="C406" i="2"/>
  <c r="B406" i="2"/>
  <c r="BQ405" i="2"/>
  <c r="BP405" i="2"/>
  <c r="AA405" i="2"/>
  <c r="Y405" i="2"/>
  <c r="X405" i="2"/>
  <c r="W405" i="2"/>
  <c r="V405" i="2"/>
  <c r="U405" i="2"/>
  <c r="T405" i="2"/>
  <c r="S405" i="2"/>
  <c r="C405" i="2"/>
  <c r="B405" i="2"/>
  <c r="BQ404" i="2"/>
  <c r="BP404" i="2"/>
  <c r="AA404" i="2"/>
  <c r="Y404" i="2"/>
  <c r="X404" i="2"/>
  <c r="W404" i="2"/>
  <c r="V404" i="2"/>
  <c r="U404" i="2"/>
  <c r="T404" i="2"/>
  <c r="S404" i="2"/>
  <c r="C404" i="2"/>
  <c r="B404" i="2"/>
  <c r="BQ403" i="2"/>
  <c r="BP403" i="2"/>
  <c r="AA403" i="2"/>
  <c r="Y403" i="2"/>
  <c r="X403" i="2"/>
  <c r="W403" i="2"/>
  <c r="V403" i="2"/>
  <c r="U403" i="2"/>
  <c r="T403" i="2"/>
  <c r="S403" i="2"/>
  <c r="C403" i="2"/>
  <c r="B403" i="2"/>
  <c r="BQ402" i="2"/>
  <c r="BP402" i="2"/>
  <c r="AA402" i="2"/>
  <c r="Y402" i="2"/>
  <c r="X402" i="2"/>
  <c r="W402" i="2"/>
  <c r="V402" i="2"/>
  <c r="U402" i="2"/>
  <c r="T402" i="2"/>
  <c r="S402" i="2"/>
  <c r="C402" i="2"/>
  <c r="B402" i="2"/>
  <c r="BQ401" i="2"/>
  <c r="BP401" i="2"/>
  <c r="AA401" i="2"/>
  <c r="Y401" i="2"/>
  <c r="C401" i="2"/>
  <c r="B401" i="2"/>
  <c r="BQ400" i="2"/>
  <c r="BP400" i="2"/>
  <c r="AT400" i="2"/>
  <c r="AS400" i="2"/>
  <c r="AA400" i="2"/>
  <c r="Y400" i="2"/>
  <c r="X400" i="2"/>
  <c r="W400" i="2"/>
  <c r="V400" i="2"/>
  <c r="U400" i="2"/>
  <c r="T400" i="2"/>
  <c r="S400" i="2"/>
  <c r="C400" i="2"/>
  <c r="B400" i="2"/>
  <c r="BP399" i="2"/>
  <c r="AS399" i="2"/>
  <c r="X399" i="2"/>
  <c r="W399" i="2"/>
  <c r="V399" i="2"/>
  <c r="U399" i="2"/>
  <c r="T399" i="2"/>
  <c r="H399" i="2"/>
  <c r="S399" i="2" s="1"/>
  <c r="Y399" i="2" s="1"/>
  <c r="E396" i="1" s="1"/>
  <c r="C399" i="2"/>
  <c r="B399" i="2"/>
  <c r="BP398" i="2"/>
  <c r="AS398" i="2"/>
  <c r="X398" i="2"/>
  <c r="W398" i="2"/>
  <c r="V398" i="2"/>
  <c r="U398" i="2"/>
  <c r="T398" i="2"/>
  <c r="H398" i="2"/>
  <c r="S398" i="2" s="1"/>
  <c r="Y398" i="2" s="1"/>
  <c r="E395" i="1" s="1"/>
  <c r="C398" i="2"/>
  <c r="B398" i="2"/>
  <c r="BP397" i="2"/>
  <c r="AS397" i="2"/>
  <c r="X397" i="2"/>
  <c r="W397" i="2"/>
  <c r="V397" i="2"/>
  <c r="U397" i="2"/>
  <c r="T397" i="2"/>
  <c r="H397" i="2"/>
  <c r="S397" i="2" s="1"/>
  <c r="Y397" i="2" s="1"/>
  <c r="E394" i="1" s="1"/>
  <c r="C397" i="2"/>
  <c r="B397" i="2"/>
  <c r="BP396" i="2"/>
  <c r="AW396" i="2"/>
  <c r="AS396" i="2"/>
  <c r="AO396" i="2"/>
  <c r="AK396" i="2"/>
  <c r="X396" i="2"/>
  <c r="W396" i="2"/>
  <c r="V396" i="2"/>
  <c r="U396" i="2"/>
  <c r="T396" i="2"/>
  <c r="H396" i="2"/>
  <c r="AT396" i="2" s="1"/>
  <c r="AA396" i="2" s="1"/>
  <c r="BQ396" i="2" s="1"/>
  <c r="C396" i="2"/>
  <c r="B396" i="2"/>
  <c r="BQ395" i="2"/>
  <c r="BP395" i="2"/>
  <c r="AA395" i="2"/>
  <c r="Y395" i="2"/>
  <c r="C395" i="2"/>
  <c r="B395" i="2"/>
  <c r="BQ394" i="2"/>
  <c r="BP394" i="2"/>
  <c r="AK394" i="2"/>
  <c r="AA394" i="2"/>
  <c r="Y394" i="2"/>
  <c r="X394" i="2"/>
  <c r="W394" i="2"/>
  <c r="V394" i="2"/>
  <c r="U394" i="2"/>
  <c r="T394" i="2"/>
  <c r="S394" i="2"/>
  <c r="C394" i="2"/>
  <c r="B394" i="2"/>
  <c r="BQ393" i="2"/>
  <c r="BP393" i="2"/>
  <c r="AK393" i="2"/>
  <c r="AA393" i="2"/>
  <c r="Y393" i="2"/>
  <c r="X393" i="2"/>
  <c r="W393" i="2"/>
  <c r="V393" i="2"/>
  <c r="U393" i="2"/>
  <c r="T393" i="2"/>
  <c r="S393" i="2"/>
  <c r="C393" i="2"/>
  <c r="B393" i="2"/>
  <c r="BQ392" i="2"/>
  <c r="BP392" i="2"/>
  <c r="AP392" i="2"/>
  <c r="AL392" i="2"/>
  <c r="AK392" i="2"/>
  <c r="AA392" i="2"/>
  <c r="Y392" i="2"/>
  <c r="X392" i="2"/>
  <c r="W392" i="2"/>
  <c r="V392" i="2"/>
  <c r="U392" i="2"/>
  <c r="T392" i="2"/>
  <c r="S392" i="2"/>
  <c r="C392" i="2"/>
  <c r="B392" i="2"/>
  <c r="BQ391" i="2"/>
  <c r="BP391" i="2"/>
  <c r="AP391" i="2"/>
  <c r="AL391" i="2"/>
  <c r="AK391" i="2"/>
  <c r="AA391" i="2"/>
  <c r="Y391" i="2"/>
  <c r="X391" i="2"/>
  <c r="W391" i="2"/>
  <c r="V391" i="2"/>
  <c r="U391" i="2"/>
  <c r="T391" i="2"/>
  <c r="S391" i="2"/>
  <c r="C391" i="2"/>
  <c r="B391" i="2"/>
  <c r="BQ390" i="2"/>
  <c r="BP390" i="2"/>
  <c r="AK390" i="2"/>
  <c r="AA390" i="2"/>
  <c r="Y390" i="2"/>
  <c r="X390" i="2"/>
  <c r="W390" i="2"/>
  <c r="V390" i="2"/>
  <c r="U390" i="2"/>
  <c r="T390" i="2"/>
  <c r="S390" i="2"/>
  <c r="C390" i="2"/>
  <c r="B390" i="2"/>
  <c r="BQ389" i="2"/>
  <c r="BP389" i="2"/>
  <c r="AA389" i="2"/>
  <c r="Y389" i="2"/>
  <c r="C389" i="2"/>
  <c r="B389" i="2"/>
  <c r="BQ388" i="2"/>
  <c r="BP388" i="2"/>
  <c r="AL388" i="2"/>
  <c r="AK388" i="2"/>
  <c r="AA388" i="2"/>
  <c r="Y388" i="2"/>
  <c r="X388" i="2"/>
  <c r="W388" i="2"/>
  <c r="V388" i="2"/>
  <c r="U388" i="2"/>
  <c r="T388" i="2"/>
  <c r="S388" i="2"/>
  <c r="C388" i="2"/>
  <c r="B388" i="2"/>
  <c r="BP387" i="2"/>
  <c r="AK387" i="2"/>
  <c r="X387" i="2"/>
  <c r="W387" i="2"/>
  <c r="V387" i="2"/>
  <c r="U387" i="2"/>
  <c r="T387" i="2"/>
  <c r="H387" i="2"/>
  <c r="S387" i="2" s="1"/>
  <c r="Y387" i="2" s="1"/>
  <c r="E384" i="1" s="1"/>
  <c r="C387" i="2"/>
  <c r="B387" i="2"/>
  <c r="BP386" i="2"/>
  <c r="AK386" i="2"/>
  <c r="X386" i="2"/>
  <c r="W386" i="2"/>
  <c r="V386" i="2"/>
  <c r="U386" i="2"/>
  <c r="T386" i="2"/>
  <c r="H386" i="2"/>
  <c r="S386" i="2" s="1"/>
  <c r="Y386" i="2" s="1"/>
  <c r="E383" i="1" s="1"/>
  <c r="C386" i="2"/>
  <c r="B386" i="2"/>
  <c r="BP385" i="2"/>
  <c r="AK385" i="2"/>
  <c r="X385" i="2"/>
  <c r="W385" i="2"/>
  <c r="V385" i="2"/>
  <c r="U385" i="2"/>
  <c r="T385" i="2"/>
  <c r="H385" i="2"/>
  <c r="AL385" i="2" s="1"/>
  <c r="AA385" i="2" s="1"/>
  <c r="BQ385" i="2" s="1"/>
  <c r="C385" i="2"/>
  <c r="B385" i="2"/>
  <c r="BP384" i="2"/>
  <c r="AS384" i="2"/>
  <c r="AO384" i="2"/>
  <c r="X384" i="2"/>
  <c r="W384" i="2"/>
  <c r="V384" i="2"/>
  <c r="U384" i="2"/>
  <c r="T384" i="2"/>
  <c r="H384" i="2"/>
  <c r="S384" i="2" s="1"/>
  <c r="Y384" i="2" s="1"/>
  <c r="E381" i="1" s="1"/>
  <c r="C384" i="2"/>
  <c r="B384" i="2"/>
  <c r="BQ383" i="2"/>
  <c r="BP383" i="2"/>
  <c r="AA383" i="2"/>
  <c r="Y383" i="2"/>
  <c r="C383" i="2"/>
  <c r="B383" i="2"/>
  <c r="BQ382" i="2"/>
  <c r="BP382" i="2"/>
  <c r="AL382" i="2"/>
  <c r="AK382" i="2"/>
  <c r="AA382" i="2"/>
  <c r="Y382" i="2"/>
  <c r="X382" i="2"/>
  <c r="W382" i="2"/>
  <c r="V382" i="2"/>
  <c r="U382" i="2"/>
  <c r="T382" i="2"/>
  <c r="S382" i="2"/>
  <c r="C382" i="2"/>
  <c r="B382" i="2"/>
  <c r="BP381" i="2"/>
  <c r="AK381" i="2"/>
  <c r="X381" i="2"/>
  <c r="W381" i="2"/>
  <c r="V381" i="2"/>
  <c r="U381" i="2"/>
  <c r="T381" i="2"/>
  <c r="H381" i="2"/>
  <c r="AL381" i="2" s="1"/>
  <c r="AA381" i="2" s="1"/>
  <c r="BQ381" i="2" s="1"/>
  <c r="C381" i="2"/>
  <c r="B381" i="2"/>
  <c r="BP380" i="2"/>
  <c r="AK380" i="2"/>
  <c r="X380" i="2"/>
  <c r="W380" i="2"/>
  <c r="V380" i="2"/>
  <c r="U380" i="2"/>
  <c r="T380" i="2"/>
  <c r="H380" i="2"/>
  <c r="AL380" i="2" s="1"/>
  <c r="AA380" i="2" s="1"/>
  <c r="BQ380" i="2" s="1"/>
  <c r="C380" i="2"/>
  <c r="B380" i="2"/>
  <c r="BP379" i="2"/>
  <c r="AK379" i="2"/>
  <c r="X379" i="2"/>
  <c r="W379" i="2"/>
  <c r="V379" i="2"/>
  <c r="U379" i="2"/>
  <c r="T379" i="2"/>
  <c r="H379" i="2"/>
  <c r="AL379" i="2" s="1"/>
  <c r="AA379" i="2" s="1"/>
  <c r="BQ379" i="2" s="1"/>
  <c r="C379" i="2"/>
  <c r="B379" i="2"/>
  <c r="BP378" i="2"/>
  <c r="AO378" i="2"/>
  <c r="AK378" i="2"/>
  <c r="X378" i="2"/>
  <c r="W378" i="2"/>
  <c r="V378" i="2"/>
  <c r="U378" i="2"/>
  <c r="T378" i="2"/>
  <c r="H378" i="2"/>
  <c r="S378" i="2" s="1"/>
  <c r="Y378" i="2" s="1"/>
  <c r="E375" i="1" s="1"/>
  <c r="C378" i="2"/>
  <c r="B378" i="2"/>
  <c r="BQ377" i="2"/>
  <c r="BP377" i="2"/>
  <c r="AA377" i="2"/>
  <c r="Y377" i="2"/>
  <c r="C377" i="2"/>
  <c r="B377" i="2"/>
  <c r="BQ376" i="2"/>
  <c r="BP376" i="2"/>
  <c r="AA376" i="2"/>
  <c r="Y376" i="2"/>
  <c r="C376" i="2"/>
  <c r="B376" i="2"/>
  <c r="BQ375" i="2"/>
  <c r="BP375" i="2"/>
  <c r="AA375" i="2"/>
  <c r="Y375" i="2"/>
  <c r="X375" i="2"/>
  <c r="W375" i="2"/>
  <c r="V375" i="2"/>
  <c r="U375" i="2"/>
  <c r="T375" i="2"/>
  <c r="S375" i="2"/>
  <c r="C375" i="2"/>
  <c r="B375" i="2"/>
  <c r="BQ374" i="2"/>
  <c r="BP374" i="2"/>
  <c r="AA374" i="2"/>
  <c r="X374" i="2"/>
  <c r="W374" i="2"/>
  <c r="V374" i="2"/>
  <c r="U374" i="2"/>
  <c r="T374" i="2"/>
  <c r="H374" i="2"/>
  <c r="S374" i="2" s="1"/>
  <c r="Y374" i="2" s="1"/>
  <c r="E371" i="1" s="1"/>
  <c r="C374" i="2"/>
  <c r="B374" i="2"/>
  <c r="BQ373" i="2"/>
  <c r="BP373" i="2"/>
  <c r="AA373" i="2"/>
  <c r="X373" i="2"/>
  <c r="W373" i="2"/>
  <c r="V373" i="2"/>
  <c r="U373" i="2"/>
  <c r="T373" i="2"/>
  <c r="H373" i="2"/>
  <c r="S373" i="2" s="1"/>
  <c r="Y373" i="2" s="1"/>
  <c r="E370" i="1" s="1"/>
  <c r="C373" i="2"/>
  <c r="B373" i="2"/>
  <c r="BQ372" i="2"/>
  <c r="BP372" i="2"/>
  <c r="AA372" i="2"/>
  <c r="X372" i="2"/>
  <c r="W372" i="2"/>
  <c r="V372" i="2"/>
  <c r="U372" i="2"/>
  <c r="T372" i="2"/>
  <c r="H372" i="2"/>
  <c r="S372" i="2" s="1"/>
  <c r="Y372" i="2" s="1"/>
  <c r="E369" i="1" s="1"/>
  <c r="C372" i="2"/>
  <c r="B372" i="2"/>
  <c r="BQ371" i="2"/>
  <c r="BP371" i="2"/>
  <c r="AA371" i="2"/>
  <c r="X371" i="2"/>
  <c r="W371" i="2"/>
  <c r="V371" i="2"/>
  <c r="U371" i="2"/>
  <c r="T371" i="2"/>
  <c r="H371" i="2"/>
  <c r="S371" i="2" s="1"/>
  <c r="Y371" i="2" s="1"/>
  <c r="E368" i="1" s="1"/>
  <c r="C371" i="2"/>
  <c r="B371" i="2"/>
  <c r="BQ370" i="2"/>
  <c r="BP370" i="2"/>
  <c r="AA370" i="2"/>
  <c r="Y370" i="2"/>
  <c r="C370" i="2"/>
  <c r="B370" i="2"/>
  <c r="BQ369" i="2"/>
  <c r="BP369" i="2"/>
  <c r="AA369" i="2"/>
  <c r="Y369" i="2"/>
  <c r="X369" i="2"/>
  <c r="W369" i="2"/>
  <c r="V369" i="2"/>
  <c r="U369" i="2"/>
  <c r="T369" i="2"/>
  <c r="S369" i="2"/>
  <c r="C369" i="2"/>
  <c r="B369" i="2"/>
  <c r="BQ368" i="2"/>
  <c r="BP368" i="2"/>
  <c r="AA368" i="2"/>
  <c r="Y368" i="2"/>
  <c r="X368" i="2"/>
  <c r="W368" i="2"/>
  <c r="V368" i="2"/>
  <c r="U368" i="2"/>
  <c r="T368" i="2"/>
  <c r="S368" i="2"/>
  <c r="C368" i="2"/>
  <c r="B368" i="2"/>
  <c r="BQ367" i="2"/>
  <c r="BP367" i="2"/>
  <c r="AA367" i="2"/>
  <c r="Y367" i="2"/>
  <c r="X367" i="2"/>
  <c r="W367" i="2"/>
  <c r="V367" i="2"/>
  <c r="U367" i="2"/>
  <c r="T367" i="2"/>
  <c r="S367" i="2"/>
  <c r="C367" i="2"/>
  <c r="B367" i="2"/>
  <c r="BQ366" i="2"/>
  <c r="BP366" i="2"/>
  <c r="AA366" i="2"/>
  <c r="Y366" i="2"/>
  <c r="X366" i="2"/>
  <c r="W366" i="2"/>
  <c r="V366" i="2"/>
  <c r="U366" i="2"/>
  <c r="T366" i="2"/>
  <c r="S366" i="2"/>
  <c r="C366" i="2"/>
  <c r="B366" i="2"/>
  <c r="BQ365" i="2"/>
  <c r="BP365" i="2"/>
  <c r="AK365" i="2"/>
  <c r="AA365" i="2"/>
  <c r="Y365" i="2"/>
  <c r="X365" i="2"/>
  <c r="W365" i="2"/>
  <c r="V365" i="2"/>
  <c r="U365" i="2"/>
  <c r="T365" i="2"/>
  <c r="S365" i="2"/>
  <c r="C365" i="2"/>
  <c r="B365" i="2"/>
  <c r="BQ364" i="2"/>
  <c r="BP364" i="2"/>
  <c r="AA364" i="2"/>
  <c r="Y364" i="2"/>
  <c r="C364" i="2"/>
  <c r="B364" i="2"/>
  <c r="BQ363" i="2"/>
  <c r="BP363" i="2"/>
  <c r="AA363" i="2"/>
  <c r="Y363" i="2"/>
  <c r="X363" i="2"/>
  <c r="W363" i="2"/>
  <c r="V363" i="2"/>
  <c r="U363" i="2"/>
  <c r="T363" i="2"/>
  <c r="S363" i="2"/>
  <c r="C363" i="2"/>
  <c r="B363" i="2"/>
  <c r="BQ362" i="2"/>
  <c r="BP362" i="2"/>
  <c r="AA362" i="2"/>
  <c r="Y362" i="2"/>
  <c r="X362" i="2"/>
  <c r="W362" i="2"/>
  <c r="V362" i="2"/>
  <c r="U362" i="2"/>
  <c r="T362" i="2"/>
  <c r="S362" i="2"/>
  <c r="C362" i="2"/>
  <c r="B362" i="2"/>
  <c r="BQ361" i="2"/>
  <c r="BP361" i="2"/>
  <c r="AA361" i="2"/>
  <c r="Y361" i="2"/>
  <c r="X361" i="2"/>
  <c r="W361" i="2"/>
  <c r="V361" i="2"/>
  <c r="U361" i="2"/>
  <c r="T361" i="2"/>
  <c r="S361" i="2"/>
  <c r="C361" i="2"/>
  <c r="B361" i="2"/>
  <c r="BQ360" i="2"/>
  <c r="BP360" i="2"/>
  <c r="AA360" i="2"/>
  <c r="Y360" i="2"/>
  <c r="X360" i="2"/>
  <c r="W360" i="2"/>
  <c r="V360" i="2"/>
  <c r="U360" i="2"/>
  <c r="T360" i="2"/>
  <c r="S360" i="2"/>
  <c r="C360" i="2"/>
  <c r="B360" i="2"/>
  <c r="BQ359" i="2"/>
  <c r="BP359" i="2"/>
  <c r="AA359" i="2"/>
  <c r="Y359" i="2"/>
  <c r="X359" i="2"/>
  <c r="W359" i="2"/>
  <c r="V359" i="2"/>
  <c r="U359" i="2"/>
  <c r="T359" i="2"/>
  <c r="S359" i="2"/>
  <c r="C359" i="2"/>
  <c r="B359" i="2"/>
  <c r="BQ358" i="2"/>
  <c r="BP358" i="2"/>
  <c r="AA358" i="2"/>
  <c r="Y358" i="2"/>
  <c r="C358" i="2"/>
  <c r="B358" i="2"/>
  <c r="BQ357" i="2"/>
  <c r="BP357" i="2"/>
  <c r="AA357" i="2"/>
  <c r="Y357" i="2"/>
  <c r="X357" i="2"/>
  <c r="W357" i="2"/>
  <c r="V357" i="2"/>
  <c r="U357" i="2"/>
  <c r="T357" i="2"/>
  <c r="S357" i="2"/>
  <c r="C357" i="2"/>
  <c r="B357" i="2"/>
  <c r="BQ356" i="2"/>
  <c r="BP356" i="2"/>
  <c r="AA356" i="2"/>
  <c r="Y356" i="2"/>
  <c r="X356" i="2"/>
  <c r="W356" i="2"/>
  <c r="V356" i="2"/>
  <c r="U356" i="2"/>
  <c r="T356" i="2"/>
  <c r="S356" i="2"/>
  <c r="C356" i="2"/>
  <c r="B356" i="2"/>
  <c r="BQ355" i="2"/>
  <c r="BP355" i="2"/>
  <c r="AA355" i="2"/>
  <c r="Y355" i="2"/>
  <c r="X355" i="2"/>
  <c r="W355" i="2"/>
  <c r="V355" i="2"/>
  <c r="U355" i="2"/>
  <c r="T355" i="2"/>
  <c r="S355" i="2"/>
  <c r="C355" i="2"/>
  <c r="B355" i="2"/>
  <c r="BQ354" i="2"/>
  <c r="BP354" i="2"/>
  <c r="AA354" i="2"/>
  <c r="Y354" i="2"/>
  <c r="X354" i="2"/>
  <c r="W354" i="2"/>
  <c r="V354" i="2"/>
  <c r="U354" i="2"/>
  <c r="T354" i="2"/>
  <c r="S354" i="2"/>
  <c r="C354" i="2"/>
  <c r="B354" i="2"/>
  <c r="BQ353" i="2"/>
  <c r="BP353" i="2"/>
  <c r="AA353" i="2"/>
  <c r="Y353" i="2"/>
  <c r="X353" i="2"/>
  <c r="W353" i="2"/>
  <c r="V353" i="2"/>
  <c r="U353" i="2"/>
  <c r="T353" i="2"/>
  <c r="S353" i="2"/>
  <c r="C353" i="2"/>
  <c r="B353" i="2"/>
  <c r="BQ352" i="2"/>
  <c r="BP352" i="2"/>
  <c r="AA352" i="2"/>
  <c r="Y352" i="2"/>
  <c r="C352" i="2"/>
  <c r="B352" i="2"/>
  <c r="BQ351" i="2"/>
  <c r="BP351" i="2"/>
  <c r="AL351" i="2"/>
  <c r="AK351" i="2"/>
  <c r="AA351" i="2"/>
  <c r="Y351" i="2"/>
  <c r="X351" i="2"/>
  <c r="W351" i="2"/>
  <c r="V351" i="2"/>
  <c r="U351" i="2"/>
  <c r="T351" i="2"/>
  <c r="S351" i="2"/>
  <c r="C351" i="2"/>
  <c r="B351" i="2"/>
  <c r="BP350" i="2"/>
  <c r="AK350" i="2"/>
  <c r="X350" i="2"/>
  <c r="W350" i="2"/>
  <c r="V350" i="2"/>
  <c r="U350" i="2"/>
  <c r="T350" i="2"/>
  <c r="H350" i="2"/>
  <c r="S350" i="2" s="1"/>
  <c r="Y350" i="2" s="1"/>
  <c r="E347" i="1" s="1"/>
  <c r="C350" i="2"/>
  <c r="B350" i="2"/>
  <c r="BP349" i="2"/>
  <c r="AK349" i="2"/>
  <c r="X349" i="2"/>
  <c r="W349" i="2"/>
  <c r="V349" i="2"/>
  <c r="U349" i="2"/>
  <c r="T349" i="2"/>
  <c r="H349" i="2"/>
  <c r="AL349" i="2" s="1"/>
  <c r="AA349" i="2" s="1"/>
  <c r="BQ349" i="2" s="1"/>
  <c r="C349" i="2"/>
  <c r="B349" i="2"/>
  <c r="BP348" i="2"/>
  <c r="AK348" i="2"/>
  <c r="X348" i="2"/>
  <c r="W348" i="2"/>
  <c r="V348" i="2"/>
  <c r="U348" i="2"/>
  <c r="T348" i="2"/>
  <c r="H348" i="2"/>
  <c r="S348" i="2" s="1"/>
  <c r="Y348" i="2" s="1"/>
  <c r="E345" i="1" s="1"/>
  <c r="C348" i="2"/>
  <c r="B348" i="2"/>
  <c r="BP347" i="2"/>
  <c r="AS347" i="2"/>
  <c r="AO347" i="2"/>
  <c r="AK347" i="2"/>
  <c r="X347" i="2"/>
  <c r="W347" i="2"/>
  <c r="V347" i="2"/>
  <c r="U347" i="2"/>
  <c r="T347" i="2"/>
  <c r="H347" i="2"/>
  <c r="S347" i="2" s="1"/>
  <c r="Y347" i="2" s="1"/>
  <c r="E344" i="1" s="1"/>
  <c r="C347" i="2"/>
  <c r="B347" i="2"/>
  <c r="BQ346" i="2"/>
  <c r="BP346" i="2"/>
  <c r="AA346" i="2"/>
  <c r="Y346" i="2"/>
  <c r="C346" i="2"/>
  <c r="B346" i="2"/>
  <c r="BQ345" i="2"/>
  <c r="BP345" i="2"/>
  <c r="AK345" i="2"/>
  <c r="AA345" i="2"/>
  <c r="Y345" i="2"/>
  <c r="X345" i="2"/>
  <c r="W345" i="2"/>
  <c r="V345" i="2"/>
  <c r="U345" i="2"/>
  <c r="T345" i="2"/>
  <c r="S345" i="2"/>
  <c r="C345" i="2"/>
  <c r="B345" i="2"/>
  <c r="BQ344" i="2"/>
  <c r="BP344" i="2"/>
  <c r="AK344" i="2"/>
  <c r="AA344" i="2"/>
  <c r="Y344" i="2"/>
  <c r="X344" i="2"/>
  <c r="W344" i="2"/>
  <c r="V344" i="2"/>
  <c r="U344" i="2"/>
  <c r="T344" i="2"/>
  <c r="S344" i="2"/>
  <c r="C344" i="2"/>
  <c r="B344" i="2"/>
  <c r="BQ343" i="2"/>
  <c r="BP343" i="2"/>
  <c r="AP343" i="2"/>
  <c r="AL343" i="2"/>
  <c r="AK343" i="2"/>
  <c r="AA343" i="2"/>
  <c r="Y343" i="2"/>
  <c r="X343" i="2"/>
  <c r="W343" i="2"/>
  <c r="V343" i="2"/>
  <c r="U343" i="2"/>
  <c r="T343" i="2"/>
  <c r="S343" i="2"/>
  <c r="C343" i="2"/>
  <c r="B343" i="2"/>
  <c r="BQ342" i="2"/>
  <c r="BP342" i="2"/>
  <c r="AP342" i="2"/>
  <c r="AL342" i="2"/>
  <c r="AK342" i="2"/>
  <c r="AA342" i="2"/>
  <c r="Y342" i="2"/>
  <c r="X342" i="2"/>
  <c r="W342" i="2"/>
  <c r="V342" i="2"/>
  <c r="U342" i="2"/>
  <c r="T342" i="2"/>
  <c r="S342" i="2"/>
  <c r="C342" i="2"/>
  <c r="B342" i="2"/>
  <c r="BQ341" i="2"/>
  <c r="BP341" i="2"/>
  <c r="AK341" i="2"/>
  <c r="AA341" i="2"/>
  <c r="Y341" i="2"/>
  <c r="X341" i="2"/>
  <c r="W341" i="2"/>
  <c r="V341" i="2"/>
  <c r="U341" i="2"/>
  <c r="T341" i="2"/>
  <c r="S341" i="2"/>
  <c r="C341" i="2"/>
  <c r="B341" i="2"/>
  <c r="BQ340" i="2"/>
  <c r="BP340" i="2"/>
  <c r="AA340" i="2"/>
  <c r="Y340" i="2"/>
  <c r="C340" i="2"/>
  <c r="B340" i="2"/>
  <c r="BQ339" i="2"/>
  <c r="BP339" i="2"/>
  <c r="AL339" i="2"/>
  <c r="AK339" i="2"/>
  <c r="AA339" i="2"/>
  <c r="Y339" i="2"/>
  <c r="X339" i="2"/>
  <c r="W339" i="2"/>
  <c r="V339" i="2"/>
  <c r="U339" i="2"/>
  <c r="T339" i="2"/>
  <c r="S339" i="2"/>
  <c r="C339" i="2"/>
  <c r="B339" i="2"/>
  <c r="BP338" i="2"/>
  <c r="AK338" i="2"/>
  <c r="X338" i="2"/>
  <c r="W338" i="2"/>
  <c r="V338" i="2"/>
  <c r="U338" i="2"/>
  <c r="T338" i="2"/>
  <c r="H338" i="2"/>
  <c r="AL338" i="2" s="1"/>
  <c r="AA338" i="2" s="1"/>
  <c r="BQ338" i="2" s="1"/>
  <c r="C338" i="2"/>
  <c r="B338" i="2"/>
  <c r="BP337" i="2"/>
  <c r="AK337" i="2"/>
  <c r="X337" i="2"/>
  <c r="W337" i="2"/>
  <c r="V337" i="2"/>
  <c r="U337" i="2"/>
  <c r="T337" i="2"/>
  <c r="H337" i="2"/>
  <c r="AL337" i="2" s="1"/>
  <c r="AA337" i="2" s="1"/>
  <c r="BQ337" i="2" s="1"/>
  <c r="C337" i="2"/>
  <c r="B337" i="2"/>
  <c r="BP336" i="2"/>
  <c r="AK336" i="2"/>
  <c r="X336" i="2"/>
  <c r="W336" i="2"/>
  <c r="V336" i="2"/>
  <c r="U336" i="2"/>
  <c r="T336" i="2"/>
  <c r="H336" i="2"/>
  <c r="AL336" i="2" s="1"/>
  <c r="AA336" i="2" s="1"/>
  <c r="BQ336" i="2" s="1"/>
  <c r="C336" i="2"/>
  <c r="B336" i="2"/>
  <c r="BP335" i="2"/>
  <c r="AS335" i="2"/>
  <c r="AO335" i="2"/>
  <c r="AK335" i="2"/>
  <c r="X335" i="2"/>
  <c r="W335" i="2"/>
  <c r="V335" i="2"/>
  <c r="U335" i="2"/>
  <c r="T335" i="2"/>
  <c r="H335" i="2"/>
  <c r="S335" i="2" s="1"/>
  <c r="Y335" i="2" s="1"/>
  <c r="E332" i="1" s="1"/>
  <c r="C335" i="2"/>
  <c r="B335" i="2"/>
  <c r="BQ334" i="2"/>
  <c r="BP334" i="2"/>
  <c r="AA334" i="2"/>
  <c r="Y334" i="2"/>
  <c r="C334" i="2"/>
  <c r="B334" i="2"/>
  <c r="BQ333" i="2"/>
  <c r="BP333" i="2"/>
  <c r="AL333" i="2"/>
  <c r="AK333" i="2"/>
  <c r="AA333" i="2"/>
  <c r="Y333" i="2"/>
  <c r="X333" i="2"/>
  <c r="W333" i="2"/>
  <c r="V333" i="2"/>
  <c r="U333" i="2"/>
  <c r="T333" i="2"/>
  <c r="S333" i="2"/>
  <c r="C333" i="2"/>
  <c r="B333" i="2"/>
  <c r="BP332" i="2"/>
  <c r="AK332" i="2"/>
  <c r="X332" i="2"/>
  <c r="W332" i="2"/>
  <c r="V332" i="2"/>
  <c r="U332" i="2"/>
  <c r="T332" i="2"/>
  <c r="H332" i="2"/>
  <c r="S332" i="2" s="1"/>
  <c r="Y332" i="2" s="1"/>
  <c r="E329" i="1" s="1"/>
  <c r="C332" i="2"/>
  <c r="B332" i="2"/>
  <c r="BP331" i="2"/>
  <c r="AK331" i="2"/>
  <c r="X331" i="2"/>
  <c r="W331" i="2"/>
  <c r="V331" i="2"/>
  <c r="U331" i="2"/>
  <c r="T331" i="2"/>
  <c r="H331" i="2"/>
  <c r="S331" i="2" s="1"/>
  <c r="Y331" i="2" s="1"/>
  <c r="E328" i="1" s="1"/>
  <c r="C331" i="2"/>
  <c r="B331" i="2"/>
  <c r="BP330" i="2"/>
  <c r="AK330" i="2"/>
  <c r="X330" i="2"/>
  <c r="W330" i="2"/>
  <c r="V330" i="2"/>
  <c r="U330" i="2"/>
  <c r="T330" i="2"/>
  <c r="H330" i="2"/>
  <c r="AL330" i="2" s="1"/>
  <c r="AA330" i="2" s="1"/>
  <c r="BQ330" i="2" s="1"/>
  <c r="C330" i="2"/>
  <c r="B330" i="2"/>
  <c r="BP329" i="2"/>
  <c r="AO329" i="2"/>
  <c r="AK329" i="2"/>
  <c r="X329" i="2"/>
  <c r="W329" i="2"/>
  <c r="V329" i="2"/>
  <c r="U329" i="2"/>
  <c r="T329" i="2"/>
  <c r="H329" i="2"/>
  <c r="S329" i="2" s="1"/>
  <c r="Y329" i="2" s="1"/>
  <c r="E326" i="1" s="1"/>
  <c r="C329" i="2"/>
  <c r="B329" i="2"/>
  <c r="BQ328" i="2"/>
  <c r="BP328" i="2"/>
  <c r="AA328" i="2"/>
  <c r="Y328" i="2"/>
  <c r="C328" i="2"/>
  <c r="B328" i="2"/>
  <c r="BQ327" i="2"/>
  <c r="BP327" i="2"/>
  <c r="AA327" i="2"/>
  <c r="Y327" i="2"/>
  <c r="C327" i="2"/>
  <c r="B327" i="2"/>
  <c r="BQ326" i="2"/>
  <c r="BP326" i="2"/>
  <c r="AA326" i="2"/>
  <c r="Y326" i="2"/>
  <c r="X326" i="2"/>
  <c r="W326" i="2"/>
  <c r="V326" i="2"/>
  <c r="U326" i="2"/>
  <c r="T326" i="2"/>
  <c r="S326" i="2"/>
  <c r="C326" i="2"/>
  <c r="B326" i="2"/>
  <c r="BQ325" i="2"/>
  <c r="BP325" i="2"/>
  <c r="AA325" i="2"/>
  <c r="X325" i="2"/>
  <c r="W325" i="2"/>
  <c r="V325" i="2"/>
  <c r="U325" i="2"/>
  <c r="T325" i="2"/>
  <c r="H325" i="2"/>
  <c r="S325" i="2" s="1"/>
  <c r="Y325" i="2" s="1"/>
  <c r="E322" i="1" s="1"/>
  <c r="C325" i="2"/>
  <c r="B325" i="2"/>
  <c r="BQ324" i="2"/>
  <c r="BP324" i="2"/>
  <c r="AA324" i="2"/>
  <c r="X324" i="2"/>
  <c r="W324" i="2"/>
  <c r="V324" i="2"/>
  <c r="U324" i="2"/>
  <c r="T324" i="2"/>
  <c r="H324" i="2"/>
  <c r="S324" i="2" s="1"/>
  <c r="Y324" i="2" s="1"/>
  <c r="E321" i="1" s="1"/>
  <c r="C324" i="2"/>
  <c r="B324" i="2"/>
  <c r="BQ323" i="2"/>
  <c r="BP323" i="2"/>
  <c r="AA323" i="2"/>
  <c r="X323" i="2"/>
  <c r="W323" i="2"/>
  <c r="V323" i="2"/>
  <c r="U323" i="2"/>
  <c r="T323" i="2"/>
  <c r="H323" i="2"/>
  <c r="S323" i="2" s="1"/>
  <c r="Y323" i="2" s="1"/>
  <c r="E320" i="1" s="1"/>
  <c r="C323" i="2"/>
  <c r="B323" i="2"/>
  <c r="BQ322" i="2"/>
  <c r="BP322" i="2"/>
  <c r="AA322" i="2"/>
  <c r="X322" i="2"/>
  <c r="W322" i="2"/>
  <c r="V322" i="2"/>
  <c r="U322" i="2"/>
  <c r="T322" i="2"/>
  <c r="H322" i="2"/>
  <c r="S322" i="2" s="1"/>
  <c r="Y322" i="2" s="1"/>
  <c r="E319" i="1" s="1"/>
  <c r="C322" i="2"/>
  <c r="B322" i="2"/>
  <c r="BQ321" i="2"/>
  <c r="BP321" i="2"/>
  <c r="AA321" i="2"/>
  <c r="Y321" i="2"/>
  <c r="C321" i="2"/>
  <c r="B321" i="2"/>
  <c r="BQ320" i="2"/>
  <c r="BP320" i="2"/>
  <c r="AA320" i="2"/>
  <c r="Y320" i="2"/>
  <c r="X320" i="2"/>
  <c r="W320" i="2"/>
  <c r="V320" i="2"/>
  <c r="U320" i="2"/>
  <c r="T320" i="2"/>
  <c r="S320" i="2"/>
  <c r="C320" i="2"/>
  <c r="B320" i="2"/>
  <c r="BQ319" i="2"/>
  <c r="BP319" i="2"/>
  <c r="AA319" i="2"/>
  <c r="X319" i="2"/>
  <c r="W319" i="2"/>
  <c r="V319" i="2"/>
  <c r="U319" i="2"/>
  <c r="T319" i="2"/>
  <c r="H319" i="2"/>
  <c r="S319" i="2" s="1"/>
  <c r="Y319" i="2" s="1"/>
  <c r="E316" i="1" s="1"/>
  <c r="C319" i="2"/>
  <c r="B319" i="2"/>
  <c r="BQ318" i="2"/>
  <c r="BP318" i="2"/>
  <c r="AA318" i="2"/>
  <c r="X318" i="2"/>
  <c r="W318" i="2"/>
  <c r="V318" i="2"/>
  <c r="U318" i="2"/>
  <c r="T318" i="2"/>
  <c r="H318" i="2"/>
  <c r="S318" i="2" s="1"/>
  <c r="Y318" i="2" s="1"/>
  <c r="E315" i="1" s="1"/>
  <c r="C318" i="2"/>
  <c r="B318" i="2"/>
  <c r="BQ317" i="2"/>
  <c r="BP317" i="2"/>
  <c r="AA317" i="2"/>
  <c r="X317" i="2"/>
  <c r="W317" i="2"/>
  <c r="V317" i="2"/>
  <c r="U317" i="2"/>
  <c r="T317" i="2"/>
  <c r="H317" i="2"/>
  <c r="S317" i="2" s="1"/>
  <c r="Y317" i="2" s="1"/>
  <c r="E314" i="1" s="1"/>
  <c r="C317" i="2"/>
  <c r="B317" i="2"/>
  <c r="BQ316" i="2"/>
  <c r="BP316" i="2"/>
  <c r="AA316" i="2"/>
  <c r="X316" i="2"/>
  <c r="W316" i="2"/>
  <c r="V316" i="2"/>
  <c r="U316" i="2"/>
  <c r="T316" i="2"/>
  <c r="H316" i="2"/>
  <c r="S316" i="2" s="1"/>
  <c r="Y316" i="2" s="1"/>
  <c r="E313" i="1" s="1"/>
  <c r="C316" i="2"/>
  <c r="B316" i="2"/>
  <c r="BQ315" i="2"/>
  <c r="BP315" i="2"/>
  <c r="AA315" i="2"/>
  <c r="Y315" i="2"/>
  <c r="C315" i="2"/>
  <c r="B315" i="2"/>
  <c r="BQ314" i="2"/>
  <c r="BP314" i="2"/>
  <c r="AA314" i="2"/>
  <c r="Y314" i="2"/>
  <c r="X314" i="2"/>
  <c r="W314" i="2"/>
  <c r="V314" i="2"/>
  <c r="U314" i="2"/>
  <c r="T314" i="2"/>
  <c r="S314" i="2"/>
  <c r="C314" i="2"/>
  <c r="B314" i="2"/>
  <c r="BQ313" i="2"/>
  <c r="BP313" i="2"/>
  <c r="AA313" i="2"/>
  <c r="Y313" i="2"/>
  <c r="X313" i="2"/>
  <c r="W313" i="2"/>
  <c r="V313" i="2"/>
  <c r="U313" i="2"/>
  <c r="T313" i="2"/>
  <c r="S313" i="2"/>
  <c r="C313" i="2"/>
  <c r="B313" i="2"/>
  <c r="BQ312" i="2"/>
  <c r="BP312" i="2"/>
  <c r="AA312" i="2"/>
  <c r="Y312" i="2"/>
  <c r="X312" i="2"/>
  <c r="W312" i="2"/>
  <c r="V312" i="2"/>
  <c r="U312" i="2"/>
  <c r="T312" i="2"/>
  <c r="S312" i="2"/>
  <c r="C312" i="2"/>
  <c r="B312" i="2"/>
  <c r="BQ311" i="2"/>
  <c r="BP311" i="2"/>
  <c r="AA311" i="2"/>
  <c r="Y311" i="2"/>
  <c r="X311" i="2"/>
  <c r="W311" i="2"/>
  <c r="V311" i="2"/>
  <c r="U311" i="2"/>
  <c r="T311" i="2"/>
  <c r="S311" i="2"/>
  <c r="C311" i="2"/>
  <c r="B311" i="2"/>
  <c r="BQ310" i="2"/>
  <c r="BP310" i="2"/>
  <c r="AW310" i="2"/>
  <c r="AS310" i="2"/>
  <c r="AP310" i="2"/>
  <c r="AK310" i="2"/>
  <c r="AA310" i="2"/>
  <c r="Y310" i="2"/>
  <c r="X310" i="2"/>
  <c r="W310" i="2"/>
  <c r="V310" i="2"/>
  <c r="U310" i="2"/>
  <c r="T310" i="2"/>
  <c r="S310" i="2"/>
  <c r="C310" i="2"/>
  <c r="B310" i="2"/>
  <c r="BQ309" i="2"/>
  <c r="BP309" i="2"/>
  <c r="AA309" i="2"/>
  <c r="Y309" i="2"/>
  <c r="C309" i="2"/>
  <c r="B309" i="2"/>
  <c r="BQ308" i="2"/>
  <c r="BP308" i="2"/>
  <c r="AA308" i="2"/>
  <c r="Y308" i="2"/>
  <c r="X308" i="2"/>
  <c r="W308" i="2"/>
  <c r="V308" i="2"/>
  <c r="U308" i="2"/>
  <c r="T308" i="2"/>
  <c r="S308" i="2"/>
  <c r="C308" i="2"/>
  <c r="B308" i="2"/>
  <c r="BQ307" i="2"/>
  <c r="BP307" i="2"/>
  <c r="AA307" i="2"/>
  <c r="Y307" i="2"/>
  <c r="X307" i="2"/>
  <c r="W307" i="2"/>
  <c r="V307" i="2"/>
  <c r="U307" i="2"/>
  <c r="T307" i="2"/>
  <c r="S307" i="2"/>
  <c r="C307" i="2"/>
  <c r="B307" i="2"/>
  <c r="BQ306" i="2"/>
  <c r="BP306" i="2"/>
  <c r="AA306" i="2"/>
  <c r="Y306" i="2"/>
  <c r="X306" i="2"/>
  <c r="W306" i="2"/>
  <c r="V306" i="2"/>
  <c r="U306" i="2"/>
  <c r="T306" i="2"/>
  <c r="S306" i="2"/>
  <c r="C306" i="2"/>
  <c r="B306" i="2"/>
  <c r="BQ305" i="2"/>
  <c r="BP305" i="2"/>
  <c r="AA305" i="2"/>
  <c r="Y305" i="2"/>
  <c r="X305" i="2"/>
  <c r="W305" i="2"/>
  <c r="V305" i="2"/>
  <c r="U305" i="2"/>
  <c r="T305" i="2"/>
  <c r="S305" i="2"/>
  <c r="C305" i="2"/>
  <c r="B305" i="2"/>
  <c r="BQ304" i="2"/>
  <c r="BP304" i="2"/>
  <c r="AA304" i="2"/>
  <c r="Y304" i="2"/>
  <c r="X304" i="2"/>
  <c r="W304" i="2"/>
  <c r="V304" i="2"/>
  <c r="U304" i="2"/>
  <c r="T304" i="2"/>
  <c r="S304" i="2"/>
  <c r="C304" i="2"/>
  <c r="B304" i="2"/>
  <c r="BQ303" i="2"/>
  <c r="BP303" i="2"/>
  <c r="AA303" i="2"/>
  <c r="Y303" i="2"/>
  <c r="C303" i="2"/>
  <c r="B303" i="2"/>
  <c r="BQ302" i="2"/>
  <c r="BP302" i="2"/>
  <c r="AA302" i="2"/>
  <c r="Y302" i="2"/>
  <c r="X302" i="2"/>
  <c r="W302" i="2"/>
  <c r="V302" i="2"/>
  <c r="U302" i="2"/>
  <c r="T302" i="2"/>
  <c r="S302" i="2"/>
  <c r="C302" i="2"/>
  <c r="B302" i="2"/>
  <c r="BQ301" i="2"/>
  <c r="BP301" i="2"/>
  <c r="AA301" i="2"/>
  <c r="Y301" i="2"/>
  <c r="X301" i="2"/>
  <c r="W301" i="2"/>
  <c r="V301" i="2"/>
  <c r="U301" i="2"/>
  <c r="T301" i="2"/>
  <c r="S301" i="2"/>
  <c r="C301" i="2"/>
  <c r="B301" i="2"/>
  <c r="BQ300" i="2"/>
  <c r="BP300" i="2"/>
  <c r="AA300" i="2"/>
  <c r="Y300" i="2"/>
  <c r="X300" i="2"/>
  <c r="W300" i="2"/>
  <c r="V300" i="2"/>
  <c r="U300" i="2"/>
  <c r="T300" i="2"/>
  <c r="S300" i="2"/>
  <c r="C300" i="2"/>
  <c r="B300" i="2"/>
  <c r="BQ299" i="2"/>
  <c r="BP299" i="2"/>
  <c r="AA299" i="2"/>
  <c r="Y299" i="2"/>
  <c r="X299" i="2"/>
  <c r="W299" i="2"/>
  <c r="V299" i="2"/>
  <c r="U299" i="2"/>
  <c r="T299" i="2"/>
  <c r="S299" i="2"/>
  <c r="C299" i="2"/>
  <c r="B299" i="2"/>
  <c r="BQ298" i="2"/>
  <c r="BP298" i="2"/>
  <c r="AA298" i="2"/>
  <c r="Y298" i="2"/>
  <c r="X298" i="2"/>
  <c r="W298" i="2"/>
  <c r="V298" i="2"/>
  <c r="U298" i="2"/>
  <c r="T298" i="2"/>
  <c r="S298" i="2"/>
  <c r="C298" i="2"/>
  <c r="B298" i="2"/>
  <c r="BQ297" i="2"/>
  <c r="BP297" i="2"/>
  <c r="AA297" i="2"/>
  <c r="Y297" i="2"/>
  <c r="C297" i="2"/>
  <c r="B297" i="2"/>
  <c r="BQ296" i="2"/>
  <c r="BP296" i="2"/>
  <c r="AL296" i="2"/>
  <c r="AK296" i="2"/>
  <c r="AA296" i="2"/>
  <c r="Y296" i="2"/>
  <c r="X296" i="2"/>
  <c r="W296" i="2"/>
  <c r="V296" i="2"/>
  <c r="U296" i="2"/>
  <c r="T296" i="2"/>
  <c r="S296" i="2"/>
  <c r="C296" i="2"/>
  <c r="B296" i="2"/>
  <c r="BP295" i="2"/>
  <c r="AK295" i="2"/>
  <c r="X295" i="2"/>
  <c r="W295" i="2"/>
  <c r="V295" i="2"/>
  <c r="U295" i="2"/>
  <c r="T295" i="2"/>
  <c r="H295" i="2"/>
  <c r="S295" i="2" s="1"/>
  <c r="Y295" i="2" s="1"/>
  <c r="E292" i="1" s="1"/>
  <c r="C295" i="2"/>
  <c r="B295" i="2"/>
  <c r="BP294" i="2"/>
  <c r="AK294" i="2"/>
  <c r="X294" i="2"/>
  <c r="W294" i="2"/>
  <c r="V294" i="2"/>
  <c r="U294" i="2"/>
  <c r="T294" i="2"/>
  <c r="H294" i="2"/>
  <c r="S294" i="2" s="1"/>
  <c r="Y294" i="2" s="1"/>
  <c r="E291" i="1" s="1"/>
  <c r="C294" i="2"/>
  <c r="B294" i="2"/>
  <c r="BP293" i="2"/>
  <c r="AK293" i="2"/>
  <c r="X293" i="2"/>
  <c r="W293" i="2"/>
  <c r="V293" i="2"/>
  <c r="U293" i="2"/>
  <c r="T293" i="2"/>
  <c r="H293" i="2"/>
  <c r="AS281" i="2" s="1"/>
  <c r="C293" i="2"/>
  <c r="B293" i="2"/>
  <c r="BP292" i="2"/>
  <c r="AK292" i="2"/>
  <c r="X292" i="2"/>
  <c r="W292" i="2"/>
  <c r="V292" i="2"/>
  <c r="U292" i="2"/>
  <c r="T292" i="2"/>
  <c r="H292" i="2"/>
  <c r="AL292" i="2" s="1"/>
  <c r="AA292" i="2" s="1"/>
  <c r="BQ292" i="2" s="1"/>
  <c r="C292" i="2"/>
  <c r="B292" i="2"/>
  <c r="BQ291" i="2"/>
  <c r="BP291" i="2"/>
  <c r="AA291" i="2"/>
  <c r="Y291" i="2"/>
  <c r="C291" i="2"/>
  <c r="B291" i="2"/>
  <c r="BQ290" i="2"/>
  <c r="BP290" i="2"/>
  <c r="AK290" i="2"/>
  <c r="AA290" i="2"/>
  <c r="Y290" i="2"/>
  <c r="X290" i="2"/>
  <c r="W290" i="2"/>
  <c r="V290" i="2"/>
  <c r="U290" i="2"/>
  <c r="T290" i="2"/>
  <c r="S290" i="2"/>
  <c r="C290" i="2"/>
  <c r="B290" i="2"/>
  <c r="BQ289" i="2"/>
  <c r="BP289" i="2"/>
  <c r="AK289" i="2"/>
  <c r="AA289" i="2"/>
  <c r="Y289" i="2"/>
  <c r="X289" i="2"/>
  <c r="W289" i="2"/>
  <c r="V289" i="2"/>
  <c r="U289" i="2"/>
  <c r="T289" i="2"/>
  <c r="S289" i="2"/>
  <c r="C289" i="2"/>
  <c r="B289" i="2"/>
  <c r="BQ288" i="2"/>
  <c r="BP288" i="2"/>
  <c r="AP288" i="2"/>
  <c r="AL288" i="2"/>
  <c r="AK288" i="2"/>
  <c r="AA288" i="2"/>
  <c r="Y288" i="2"/>
  <c r="X288" i="2"/>
  <c r="W288" i="2"/>
  <c r="V288" i="2"/>
  <c r="U288" i="2"/>
  <c r="T288" i="2"/>
  <c r="S288" i="2"/>
  <c r="C288" i="2"/>
  <c r="B288" i="2"/>
  <c r="BQ287" i="2"/>
  <c r="BP287" i="2"/>
  <c r="AP287" i="2"/>
  <c r="AL287" i="2"/>
  <c r="AK287" i="2"/>
  <c r="AA287" i="2"/>
  <c r="Y287" i="2"/>
  <c r="X287" i="2"/>
  <c r="W287" i="2"/>
  <c r="V287" i="2"/>
  <c r="U287" i="2"/>
  <c r="T287" i="2"/>
  <c r="S287" i="2"/>
  <c r="C287" i="2"/>
  <c r="B287" i="2"/>
  <c r="BQ286" i="2"/>
  <c r="BP286" i="2"/>
  <c r="AK286" i="2"/>
  <c r="AA286" i="2"/>
  <c r="Y286" i="2"/>
  <c r="X286" i="2"/>
  <c r="W286" i="2"/>
  <c r="V286" i="2"/>
  <c r="U286" i="2"/>
  <c r="T286" i="2"/>
  <c r="S286" i="2"/>
  <c r="C286" i="2"/>
  <c r="B286" i="2"/>
  <c r="BQ285" i="2"/>
  <c r="BP285" i="2"/>
  <c r="AA285" i="2"/>
  <c r="Y285" i="2"/>
  <c r="C285" i="2"/>
  <c r="B285" i="2"/>
  <c r="BQ284" i="2"/>
  <c r="BP284" i="2"/>
  <c r="AS284" i="2"/>
  <c r="AR284" i="2"/>
  <c r="AL284" i="2"/>
  <c r="AK284" i="2"/>
  <c r="AA284" i="2"/>
  <c r="Y284" i="2"/>
  <c r="X284" i="2"/>
  <c r="W284" i="2"/>
  <c r="V284" i="2"/>
  <c r="U284" i="2"/>
  <c r="T284" i="2"/>
  <c r="S284" i="2"/>
  <c r="C284" i="2"/>
  <c r="B284" i="2"/>
  <c r="BP283" i="2"/>
  <c r="AR283" i="2"/>
  <c r="AK283" i="2"/>
  <c r="X283" i="2"/>
  <c r="W283" i="2"/>
  <c r="V283" i="2"/>
  <c r="U283" i="2"/>
  <c r="T283" i="2"/>
  <c r="H283" i="2"/>
  <c r="S283" i="2" s="1"/>
  <c r="Y283" i="2" s="1"/>
  <c r="E280" i="1" s="1"/>
  <c r="C283" i="2"/>
  <c r="B283" i="2"/>
  <c r="BP282" i="2"/>
  <c r="AR282" i="2"/>
  <c r="AK282" i="2"/>
  <c r="X282" i="2"/>
  <c r="W282" i="2"/>
  <c r="V282" i="2"/>
  <c r="U282" i="2"/>
  <c r="T282" i="2"/>
  <c r="H282" i="2"/>
  <c r="AL282" i="2" s="1"/>
  <c r="C282" i="2"/>
  <c r="B282" i="2"/>
  <c r="BP281" i="2"/>
  <c r="AR281" i="2"/>
  <c r="AK281" i="2"/>
  <c r="X281" i="2"/>
  <c r="W281" i="2"/>
  <c r="V281" i="2"/>
  <c r="U281" i="2"/>
  <c r="T281" i="2"/>
  <c r="H281" i="2"/>
  <c r="S281" i="2" s="1"/>
  <c r="Y281" i="2" s="1"/>
  <c r="E278" i="1" s="1"/>
  <c r="C281" i="2"/>
  <c r="B281" i="2"/>
  <c r="BP280" i="2"/>
  <c r="AW280" i="2"/>
  <c r="AR280" i="2"/>
  <c r="AK280" i="2"/>
  <c r="X280" i="2"/>
  <c r="W280" i="2"/>
  <c r="V280" i="2"/>
  <c r="U280" i="2"/>
  <c r="T280" i="2"/>
  <c r="H280" i="2"/>
  <c r="AL280" i="2" s="1"/>
  <c r="C280" i="2"/>
  <c r="B280" i="2"/>
  <c r="BQ279" i="2"/>
  <c r="BP279" i="2"/>
  <c r="AA279" i="2"/>
  <c r="Y279" i="2"/>
  <c r="C279" i="2"/>
  <c r="B279" i="2"/>
  <c r="BQ278" i="2"/>
  <c r="BP278" i="2"/>
  <c r="AP278" i="2"/>
  <c r="AO278" i="2"/>
  <c r="AA278" i="2"/>
  <c r="Y278" i="2"/>
  <c r="X278" i="2"/>
  <c r="W278" i="2"/>
  <c r="V278" i="2"/>
  <c r="U278" i="2"/>
  <c r="T278" i="2"/>
  <c r="S278" i="2"/>
  <c r="C278" i="2"/>
  <c r="B278" i="2"/>
  <c r="BP277" i="2"/>
  <c r="AO277" i="2"/>
  <c r="X277" i="2"/>
  <c r="W277" i="2"/>
  <c r="V277" i="2"/>
  <c r="U277" i="2"/>
  <c r="T277" i="2"/>
  <c r="H277" i="2"/>
  <c r="S277" i="2" s="1"/>
  <c r="Y277" i="2" s="1"/>
  <c r="E274" i="1" s="1"/>
  <c r="C277" i="2"/>
  <c r="B277" i="2"/>
  <c r="BP276" i="2"/>
  <c r="AO276" i="2"/>
  <c r="X276" i="2"/>
  <c r="W276" i="2"/>
  <c r="V276" i="2"/>
  <c r="U276" i="2"/>
  <c r="T276" i="2"/>
  <c r="H276" i="2"/>
  <c r="AP276" i="2" s="1"/>
  <c r="AA276" i="2" s="1"/>
  <c r="BQ276" i="2" s="1"/>
  <c r="C276" i="2"/>
  <c r="B276" i="2"/>
  <c r="BP275" i="2"/>
  <c r="AO275" i="2"/>
  <c r="X275" i="2"/>
  <c r="W275" i="2"/>
  <c r="V275" i="2"/>
  <c r="U275" i="2"/>
  <c r="T275" i="2"/>
  <c r="H275" i="2"/>
  <c r="S275" i="2" s="1"/>
  <c r="Y275" i="2" s="1"/>
  <c r="E272" i="1" s="1"/>
  <c r="C275" i="2"/>
  <c r="B275" i="2"/>
  <c r="BP274" i="2"/>
  <c r="AS274" i="2"/>
  <c r="AO274" i="2"/>
  <c r="AK274" i="2"/>
  <c r="X274" i="2"/>
  <c r="W274" i="2"/>
  <c r="V274" i="2"/>
  <c r="U274" i="2"/>
  <c r="T274" i="2"/>
  <c r="H274" i="2"/>
  <c r="S274" i="2" s="1"/>
  <c r="Y274" i="2" s="1"/>
  <c r="E271" i="1" s="1"/>
  <c r="C274" i="2"/>
  <c r="B274" i="2"/>
  <c r="BQ273" i="2"/>
  <c r="BP273" i="2"/>
  <c r="AA273" i="2"/>
  <c r="Y273" i="2"/>
  <c r="C273" i="2"/>
  <c r="B273" i="2"/>
  <c r="BQ272" i="2"/>
  <c r="BP272" i="2"/>
  <c r="AA272" i="2"/>
  <c r="Y272" i="2"/>
  <c r="C272" i="2"/>
  <c r="B272" i="2"/>
  <c r="BQ271" i="2"/>
  <c r="BP271" i="2"/>
  <c r="AA271" i="2"/>
  <c r="Y271" i="2"/>
  <c r="X271" i="2"/>
  <c r="W271" i="2"/>
  <c r="V271" i="2"/>
  <c r="U271" i="2"/>
  <c r="T271" i="2"/>
  <c r="S271" i="2"/>
  <c r="C271" i="2"/>
  <c r="B271" i="2"/>
  <c r="BQ270" i="2"/>
  <c r="BP270" i="2"/>
  <c r="AA270" i="2"/>
  <c r="Y270" i="2"/>
  <c r="X270" i="2"/>
  <c r="W270" i="2"/>
  <c r="V270" i="2"/>
  <c r="U270" i="2"/>
  <c r="T270" i="2"/>
  <c r="S270" i="2"/>
  <c r="C270" i="2"/>
  <c r="B270" i="2"/>
  <c r="BQ269" i="2"/>
  <c r="BP269" i="2"/>
  <c r="AA269" i="2"/>
  <c r="Y269" i="2"/>
  <c r="X269" i="2"/>
  <c r="W269" i="2"/>
  <c r="V269" i="2"/>
  <c r="U269" i="2"/>
  <c r="T269" i="2"/>
  <c r="S269" i="2"/>
  <c r="C269" i="2"/>
  <c r="B269" i="2"/>
  <c r="BQ268" i="2"/>
  <c r="BP268" i="2"/>
  <c r="AA268" i="2"/>
  <c r="Y268" i="2"/>
  <c r="X268" i="2"/>
  <c r="W268" i="2"/>
  <c r="V268" i="2"/>
  <c r="U268" i="2"/>
  <c r="T268" i="2"/>
  <c r="S268" i="2"/>
  <c r="C268" i="2"/>
  <c r="B268" i="2"/>
  <c r="BQ267" i="2"/>
  <c r="BP267" i="2"/>
  <c r="AA267" i="2"/>
  <c r="Y267" i="2"/>
  <c r="X267" i="2"/>
  <c r="W267" i="2"/>
  <c r="V267" i="2"/>
  <c r="U267" i="2"/>
  <c r="T267" i="2"/>
  <c r="S267" i="2"/>
  <c r="C267" i="2"/>
  <c r="B267" i="2"/>
  <c r="BQ266" i="2"/>
  <c r="BP266" i="2"/>
  <c r="AA266" i="2"/>
  <c r="Y266" i="2"/>
  <c r="C266" i="2"/>
  <c r="B266" i="2"/>
  <c r="BQ265" i="2"/>
  <c r="BP265" i="2"/>
  <c r="AA265" i="2"/>
  <c r="Y265" i="2"/>
  <c r="X265" i="2"/>
  <c r="W265" i="2"/>
  <c r="V265" i="2"/>
  <c r="U265" i="2"/>
  <c r="T265" i="2"/>
  <c r="S265" i="2"/>
  <c r="C265" i="2"/>
  <c r="B265" i="2"/>
  <c r="BQ264" i="2"/>
  <c r="BP264" i="2"/>
  <c r="AA264" i="2"/>
  <c r="Y264" i="2"/>
  <c r="X264" i="2"/>
  <c r="W264" i="2"/>
  <c r="V264" i="2"/>
  <c r="U264" i="2"/>
  <c r="T264" i="2"/>
  <c r="S264" i="2"/>
  <c r="C264" i="2"/>
  <c r="B264" i="2"/>
  <c r="BQ263" i="2"/>
  <c r="BP263" i="2"/>
  <c r="AA263" i="2"/>
  <c r="Y263" i="2"/>
  <c r="X263" i="2"/>
  <c r="W263" i="2"/>
  <c r="V263" i="2"/>
  <c r="U263" i="2"/>
  <c r="T263" i="2"/>
  <c r="S263" i="2"/>
  <c r="C263" i="2"/>
  <c r="B263" i="2"/>
  <c r="BQ262" i="2"/>
  <c r="BP262" i="2"/>
  <c r="AA262" i="2"/>
  <c r="Y262" i="2"/>
  <c r="X262" i="2"/>
  <c r="W262" i="2"/>
  <c r="V262" i="2"/>
  <c r="U262" i="2"/>
  <c r="T262" i="2"/>
  <c r="S262" i="2"/>
  <c r="C262" i="2"/>
  <c r="B262" i="2"/>
  <c r="BQ261" i="2"/>
  <c r="BP261" i="2"/>
  <c r="AP261" i="2"/>
  <c r="AO261" i="2"/>
  <c r="AA261" i="2"/>
  <c r="Y261" i="2"/>
  <c r="X261" i="2"/>
  <c r="W261" i="2"/>
  <c r="V261" i="2"/>
  <c r="U261" i="2"/>
  <c r="T261" i="2"/>
  <c r="S261" i="2"/>
  <c r="C261" i="2"/>
  <c r="B261" i="2"/>
  <c r="BQ260" i="2"/>
  <c r="BP260" i="2"/>
  <c r="AA260" i="2"/>
  <c r="Y260" i="2"/>
  <c r="C260" i="2"/>
  <c r="B260" i="2"/>
  <c r="BQ259" i="2"/>
  <c r="BP259" i="2"/>
  <c r="AA259" i="2"/>
  <c r="Y259" i="2"/>
  <c r="X259" i="2"/>
  <c r="W259" i="2"/>
  <c r="V259" i="2"/>
  <c r="U259" i="2"/>
  <c r="T259" i="2"/>
  <c r="S259" i="2"/>
  <c r="C259" i="2"/>
  <c r="B259" i="2"/>
  <c r="BQ258" i="2"/>
  <c r="BP258" i="2"/>
  <c r="AA258" i="2"/>
  <c r="Y258" i="2"/>
  <c r="X258" i="2"/>
  <c r="W258" i="2"/>
  <c r="V258" i="2"/>
  <c r="U258" i="2"/>
  <c r="T258" i="2"/>
  <c r="S258" i="2"/>
  <c r="C258" i="2"/>
  <c r="B258" i="2"/>
  <c r="BQ257" i="2"/>
  <c r="BP257" i="2"/>
  <c r="AA257" i="2"/>
  <c r="Y257" i="2"/>
  <c r="X257" i="2"/>
  <c r="W257" i="2"/>
  <c r="V257" i="2"/>
  <c r="U257" i="2"/>
  <c r="T257" i="2"/>
  <c r="S257" i="2"/>
  <c r="C257" i="2"/>
  <c r="B257" i="2"/>
  <c r="BQ256" i="2"/>
  <c r="BP256" i="2"/>
  <c r="AA256" i="2"/>
  <c r="Y256" i="2"/>
  <c r="X256" i="2"/>
  <c r="W256" i="2"/>
  <c r="V256" i="2"/>
  <c r="U256" i="2"/>
  <c r="T256" i="2"/>
  <c r="S256" i="2"/>
  <c r="C256" i="2"/>
  <c r="B256" i="2"/>
  <c r="BQ255" i="2"/>
  <c r="BP255" i="2"/>
  <c r="AA255" i="2"/>
  <c r="Y255" i="2"/>
  <c r="X255" i="2"/>
  <c r="W255" i="2"/>
  <c r="V255" i="2"/>
  <c r="U255" i="2"/>
  <c r="T255" i="2"/>
  <c r="S255" i="2"/>
  <c r="C255" i="2"/>
  <c r="B255" i="2"/>
  <c r="BQ254" i="2"/>
  <c r="BP254" i="2"/>
  <c r="AA254" i="2"/>
  <c r="Y254" i="2"/>
  <c r="C254" i="2"/>
  <c r="B254" i="2"/>
  <c r="BQ253" i="2"/>
  <c r="BP253" i="2"/>
  <c r="AA253" i="2"/>
  <c r="Y253" i="2"/>
  <c r="X253" i="2"/>
  <c r="W253" i="2"/>
  <c r="V253" i="2"/>
  <c r="U253" i="2"/>
  <c r="T253" i="2"/>
  <c r="S253" i="2"/>
  <c r="C253" i="2"/>
  <c r="B253" i="2"/>
  <c r="BQ252" i="2"/>
  <c r="BP252" i="2"/>
  <c r="AA252" i="2"/>
  <c r="Y252" i="2"/>
  <c r="X252" i="2"/>
  <c r="W252" i="2"/>
  <c r="V252" i="2"/>
  <c r="U252" i="2"/>
  <c r="T252" i="2"/>
  <c r="S252" i="2"/>
  <c r="C252" i="2"/>
  <c r="B252" i="2"/>
  <c r="BQ251" i="2"/>
  <c r="BP251" i="2"/>
  <c r="AA251" i="2"/>
  <c r="Y251" i="2"/>
  <c r="X251" i="2"/>
  <c r="W251" i="2"/>
  <c r="V251" i="2"/>
  <c r="U251" i="2"/>
  <c r="T251" i="2"/>
  <c r="S251" i="2"/>
  <c r="C251" i="2"/>
  <c r="B251" i="2"/>
  <c r="BQ250" i="2"/>
  <c r="BP250" i="2"/>
  <c r="AA250" i="2"/>
  <c r="Y250" i="2"/>
  <c r="X250" i="2"/>
  <c r="W250" i="2"/>
  <c r="V250" i="2"/>
  <c r="U250" i="2"/>
  <c r="T250" i="2"/>
  <c r="S250" i="2"/>
  <c r="C250" i="2"/>
  <c r="B250" i="2"/>
  <c r="BQ249" i="2"/>
  <c r="BP249" i="2"/>
  <c r="AA249" i="2"/>
  <c r="Y249" i="2"/>
  <c r="X249" i="2"/>
  <c r="W249" i="2"/>
  <c r="V249" i="2"/>
  <c r="U249" i="2"/>
  <c r="T249" i="2"/>
  <c r="S249" i="2"/>
  <c r="C249" i="2"/>
  <c r="B249" i="2"/>
  <c r="BQ248" i="2"/>
  <c r="BP248" i="2"/>
  <c r="AA248" i="2"/>
  <c r="Y248" i="2"/>
  <c r="C248" i="2"/>
  <c r="B248" i="2"/>
  <c r="BQ247" i="2"/>
  <c r="BP247" i="2"/>
  <c r="AP247" i="2"/>
  <c r="AO247" i="2"/>
  <c r="AA247" i="2"/>
  <c r="Y247" i="2"/>
  <c r="X247" i="2"/>
  <c r="W247" i="2"/>
  <c r="V247" i="2"/>
  <c r="U247" i="2"/>
  <c r="T247" i="2"/>
  <c r="S247" i="2"/>
  <c r="C247" i="2"/>
  <c r="B247" i="2"/>
  <c r="BQ246" i="2"/>
  <c r="BP246" i="2"/>
  <c r="AP246" i="2"/>
  <c r="AO246" i="2"/>
  <c r="AA246" i="2"/>
  <c r="Y246" i="2"/>
  <c r="X246" i="2"/>
  <c r="W246" i="2"/>
  <c r="V246" i="2"/>
  <c r="U246" i="2"/>
  <c r="T246" i="2"/>
  <c r="S246" i="2"/>
  <c r="C246" i="2"/>
  <c r="B246" i="2"/>
  <c r="BQ245" i="2"/>
  <c r="BP245" i="2"/>
  <c r="AP245" i="2"/>
  <c r="AO245" i="2"/>
  <c r="AA245" i="2"/>
  <c r="Y245" i="2"/>
  <c r="X245" i="2"/>
  <c r="W245" i="2"/>
  <c r="V245" i="2"/>
  <c r="U245" i="2"/>
  <c r="T245" i="2"/>
  <c r="S245" i="2"/>
  <c r="C245" i="2"/>
  <c r="B245" i="2"/>
  <c r="BQ244" i="2"/>
  <c r="BP244" i="2"/>
  <c r="AP244" i="2"/>
  <c r="AO244" i="2"/>
  <c r="AA244" i="2"/>
  <c r="Y244" i="2"/>
  <c r="X244" i="2"/>
  <c r="W244" i="2"/>
  <c r="V244" i="2"/>
  <c r="U244" i="2"/>
  <c r="T244" i="2"/>
  <c r="S244" i="2"/>
  <c r="C244" i="2"/>
  <c r="B244" i="2"/>
  <c r="BQ243" i="2"/>
  <c r="BP243" i="2"/>
  <c r="AP243" i="2"/>
  <c r="AO243" i="2"/>
  <c r="AK243" i="2"/>
  <c r="AA243" i="2"/>
  <c r="Y243" i="2"/>
  <c r="X243" i="2"/>
  <c r="W243" i="2"/>
  <c r="V243" i="2"/>
  <c r="U243" i="2"/>
  <c r="T243" i="2"/>
  <c r="S243" i="2"/>
  <c r="C243" i="2"/>
  <c r="B243" i="2"/>
  <c r="BQ242" i="2"/>
  <c r="BP242" i="2"/>
  <c r="AA242" i="2"/>
  <c r="Y242" i="2"/>
  <c r="C242" i="2"/>
  <c r="B242" i="2"/>
  <c r="BQ241" i="2"/>
  <c r="BP241" i="2"/>
  <c r="AK241" i="2"/>
  <c r="AA241" i="2"/>
  <c r="Y241" i="2"/>
  <c r="X241" i="2"/>
  <c r="W241" i="2"/>
  <c r="V241" i="2"/>
  <c r="U241" i="2"/>
  <c r="T241" i="2"/>
  <c r="S241" i="2"/>
  <c r="C241" i="2"/>
  <c r="B241" i="2"/>
  <c r="BQ240" i="2"/>
  <c r="BP240" i="2"/>
  <c r="AK240" i="2"/>
  <c r="AA240" i="2"/>
  <c r="Y240" i="2"/>
  <c r="X240" i="2"/>
  <c r="W240" i="2"/>
  <c r="V240" i="2"/>
  <c r="U240" i="2"/>
  <c r="T240" i="2"/>
  <c r="S240" i="2"/>
  <c r="C240" i="2"/>
  <c r="B240" i="2"/>
  <c r="BQ239" i="2"/>
  <c r="BP239" i="2"/>
  <c r="AP239" i="2"/>
  <c r="AL239" i="2"/>
  <c r="AK239" i="2"/>
  <c r="AA239" i="2"/>
  <c r="Y239" i="2"/>
  <c r="X239" i="2"/>
  <c r="W239" i="2"/>
  <c r="V239" i="2"/>
  <c r="U239" i="2"/>
  <c r="T239" i="2"/>
  <c r="S239" i="2"/>
  <c r="C239" i="2"/>
  <c r="B239" i="2"/>
  <c r="BQ238" i="2"/>
  <c r="BP238" i="2"/>
  <c r="AP238" i="2"/>
  <c r="AL238" i="2"/>
  <c r="AK238" i="2"/>
  <c r="AA238" i="2"/>
  <c r="Y238" i="2"/>
  <c r="X238" i="2"/>
  <c r="W238" i="2"/>
  <c r="V238" i="2"/>
  <c r="U238" i="2"/>
  <c r="T238" i="2"/>
  <c r="S238" i="2"/>
  <c r="C238" i="2"/>
  <c r="B238" i="2"/>
  <c r="BQ237" i="2"/>
  <c r="BP237" i="2"/>
  <c r="AK237" i="2"/>
  <c r="AA237" i="2"/>
  <c r="Y237" i="2"/>
  <c r="X237" i="2"/>
  <c r="W237" i="2"/>
  <c r="V237" i="2"/>
  <c r="U237" i="2"/>
  <c r="T237" i="2"/>
  <c r="S237" i="2"/>
  <c r="C237" i="2"/>
  <c r="B237" i="2"/>
  <c r="BQ236" i="2"/>
  <c r="BP236" i="2"/>
  <c r="AA236" i="2"/>
  <c r="Y236" i="2"/>
  <c r="C236" i="2"/>
  <c r="B236" i="2"/>
  <c r="BQ235" i="2"/>
  <c r="BP235" i="2"/>
  <c r="AX235" i="2"/>
  <c r="AW235" i="2"/>
  <c r="AS235" i="2"/>
  <c r="AP235" i="2"/>
  <c r="AO235" i="2"/>
  <c r="AK235" i="2"/>
  <c r="AA235" i="2"/>
  <c r="Y235" i="2"/>
  <c r="X235" i="2"/>
  <c r="W235" i="2"/>
  <c r="V235" i="2"/>
  <c r="U235" i="2"/>
  <c r="T235" i="2"/>
  <c r="S235" i="2"/>
  <c r="C235" i="2"/>
  <c r="B235" i="2"/>
  <c r="BP234" i="2"/>
  <c r="AW234" i="2"/>
  <c r="AS234" i="2"/>
  <c r="AO234" i="2"/>
  <c r="AK234" i="2"/>
  <c r="X234" i="2"/>
  <c r="W234" i="2"/>
  <c r="V234" i="2"/>
  <c r="U234" i="2"/>
  <c r="T234" i="2"/>
  <c r="H234" i="2"/>
  <c r="AX234" i="2" s="1"/>
  <c r="C234" i="2"/>
  <c r="B234" i="2"/>
  <c r="BP233" i="2"/>
  <c r="AW233" i="2"/>
  <c r="AS233" i="2"/>
  <c r="AO233" i="2"/>
  <c r="AK233" i="2"/>
  <c r="X233" i="2"/>
  <c r="W233" i="2"/>
  <c r="V233" i="2"/>
  <c r="U233" i="2"/>
  <c r="T233" i="2"/>
  <c r="H233" i="2"/>
  <c r="AX233" i="2" s="1"/>
  <c r="C233" i="2"/>
  <c r="B233" i="2"/>
  <c r="BP232" i="2"/>
  <c r="AW232" i="2"/>
  <c r="AS232" i="2"/>
  <c r="AO232" i="2"/>
  <c r="AK232" i="2"/>
  <c r="X232" i="2"/>
  <c r="W232" i="2"/>
  <c r="V232" i="2"/>
  <c r="U232" i="2"/>
  <c r="T232" i="2"/>
  <c r="H232" i="2"/>
  <c r="S232" i="2" s="1"/>
  <c r="Y232" i="2" s="1"/>
  <c r="E229" i="1" s="1"/>
  <c r="C232" i="2"/>
  <c r="B232" i="2"/>
  <c r="BP231" i="2"/>
  <c r="AW231" i="2"/>
  <c r="AS231" i="2"/>
  <c r="AO231" i="2"/>
  <c r="AK231" i="2"/>
  <c r="X231" i="2"/>
  <c r="W231" i="2"/>
  <c r="V231" i="2"/>
  <c r="U231" i="2"/>
  <c r="T231" i="2"/>
  <c r="H231" i="2"/>
  <c r="AX231" i="2" s="1"/>
  <c r="C231" i="2"/>
  <c r="B231" i="2"/>
  <c r="BQ230" i="2"/>
  <c r="BP230" i="2"/>
  <c r="AA230" i="2"/>
  <c r="Y230" i="2"/>
  <c r="C230" i="2"/>
  <c r="B230" i="2"/>
  <c r="BQ229" i="2"/>
  <c r="BP229" i="2"/>
  <c r="AP229" i="2"/>
  <c r="AO229" i="2"/>
  <c r="AA229" i="2"/>
  <c r="Y229" i="2"/>
  <c r="X229" i="2"/>
  <c r="W229" i="2"/>
  <c r="V229" i="2"/>
  <c r="U229" i="2"/>
  <c r="T229" i="2"/>
  <c r="S229" i="2"/>
  <c r="C229" i="2"/>
  <c r="B229" i="2"/>
  <c r="BP228" i="2"/>
  <c r="AO228" i="2"/>
  <c r="X228" i="2"/>
  <c r="W228" i="2"/>
  <c r="V228" i="2"/>
  <c r="U228" i="2"/>
  <c r="T228" i="2"/>
  <c r="H228" i="2"/>
  <c r="S228" i="2" s="1"/>
  <c r="Y228" i="2" s="1"/>
  <c r="E225" i="1" s="1"/>
  <c r="C228" i="2"/>
  <c r="B228" i="2"/>
  <c r="BP227" i="2"/>
  <c r="AO227" i="2"/>
  <c r="X227" i="2"/>
  <c r="W227" i="2"/>
  <c r="V227" i="2"/>
  <c r="U227" i="2"/>
  <c r="T227" i="2"/>
  <c r="H227" i="2"/>
  <c r="S227" i="2" s="1"/>
  <c r="Y227" i="2" s="1"/>
  <c r="E224" i="1" s="1"/>
  <c r="C227" i="2"/>
  <c r="B227" i="2"/>
  <c r="BP226" i="2"/>
  <c r="AO226" i="2"/>
  <c r="X226" i="2"/>
  <c r="W226" i="2"/>
  <c r="V226" i="2"/>
  <c r="U226" i="2"/>
  <c r="T226" i="2"/>
  <c r="H226" i="2"/>
  <c r="S226" i="2" s="1"/>
  <c r="Y226" i="2" s="1"/>
  <c r="E223" i="1" s="1"/>
  <c r="C226" i="2"/>
  <c r="B226" i="2"/>
  <c r="BP225" i="2"/>
  <c r="AW225" i="2"/>
  <c r="AS225" i="2"/>
  <c r="AO225" i="2"/>
  <c r="AK225" i="2"/>
  <c r="X225" i="2"/>
  <c r="W225" i="2"/>
  <c r="V225" i="2"/>
  <c r="U225" i="2"/>
  <c r="T225" i="2"/>
  <c r="H225" i="2"/>
  <c r="S225" i="2" s="1"/>
  <c r="Y225" i="2" s="1"/>
  <c r="E222" i="1" s="1"/>
  <c r="C225" i="2"/>
  <c r="B225" i="2"/>
  <c r="BP224" i="2"/>
  <c r="AA224" i="2"/>
  <c r="Y224" i="2"/>
  <c r="C224" i="2"/>
  <c r="B224" i="2"/>
  <c r="BP223" i="2"/>
  <c r="AA223" i="2"/>
  <c r="Y223" i="2"/>
  <c r="C223" i="2"/>
  <c r="B223" i="2"/>
  <c r="BQ222" i="2"/>
  <c r="BP222" i="2"/>
  <c r="AA222" i="2"/>
  <c r="Y222" i="2"/>
  <c r="X222" i="2"/>
  <c r="W222" i="2"/>
  <c r="V222" i="2"/>
  <c r="U222" i="2"/>
  <c r="T222" i="2"/>
  <c r="S222" i="2"/>
  <c r="C222" i="2"/>
  <c r="B222" i="2"/>
  <c r="BQ221" i="2"/>
  <c r="BP221" i="2"/>
  <c r="AA221" i="2"/>
  <c r="Y221" i="2"/>
  <c r="X221" i="2"/>
  <c r="W221" i="2"/>
  <c r="V221" i="2"/>
  <c r="U221" i="2"/>
  <c r="T221" i="2"/>
  <c r="S221" i="2"/>
  <c r="C221" i="2"/>
  <c r="B221" i="2"/>
  <c r="BQ220" i="2"/>
  <c r="BP220" i="2"/>
  <c r="AA220" i="2"/>
  <c r="Y220" i="2"/>
  <c r="X220" i="2"/>
  <c r="W220" i="2"/>
  <c r="V220" i="2"/>
  <c r="U220" i="2"/>
  <c r="T220" i="2"/>
  <c r="S220" i="2"/>
  <c r="C220" i="2"/>
  <c r="B220" i="2"/>
  <c r="BQ219" i="2"/>
  <c r="BP219" i="2"/>
  <c r="AA219" i="2"/>
  <c r="Y219" i="2"/>
  <c r="X219" i="2"/>
  <c r="W219" i="2"/>
  <c r="V219" i="2"/>
  <c r="U219" i="2"/>
  <c r="T219" i="2"/>
  <c r="S219" i="2"/>
  <c r="C219" i="2"/>
  <c r="B219" i="2"/>
  <c r="BQ218" i="2"/>
  <c r="BP218" i="2"/>
  <c r="AK218" i="2"/>
  <c r="AA218" i="2"/>
  <c r="Y218" i="2"/>
  <c r="X218" i="2"/>
  <c r="W218" i="2"/>
  <c r="V218" i="2"/>
  <c r="U218" i="2"/>
  <c r="T218" i="2"/>
  <c r="S218" i="2"/>
  <c r="C218" i="2"/>
  <c r="B218" i="2"/>
  <c r="BP217" i="2"/>
  <c r="AA217" i="2"/>
  <c r="Y217" i="2"/>
  <c r="C217" i="2"/>
  <c r="B217" i="2"/>
  <c r="BQ216" i="2"/>
  <c r="BP216" i="2"/>
  <c r="AA216" i="2"/>
  <c r="Y216" i="2"/>
  <c r="X216" i="2"/>
  <c r="W216" i="2"/>
  <c r="V216" i="2"/>
  <c r="U216" i="2"/>
  <c r="T216" i="2"/>
  <c r="S216" i="2"/>
  <c r="C216" i="2"/>
  <c r="B216" i="2"/>
  <c r="BQ215" i="2"/>
  <c r="BP215" i="2"/>
  <c r="AA215" i="2"/>
  <c r="Y215" i="2"/>
  <c r="X215" i="2"/>
  <c r="W215" i="2"/>
  <c r="V215" i="2"/>
  <c r="U215" i="2"/>
  <c r="T215" i="2"/>
  <c r="S215" i="2"/>
  <c r="C215" i="2"/>
  <c r="B215" i="2"/>
  <c r="BQ214" i="2"/>
  <c r="BP214" i="2"/>
  <c r="AA214" i="2"/>
  <c r="Y214" i="2"/>
  <c r="X214" i="2"/>
  <c r="W214" i="2"/>
  <c r="V214" i="2"/>
  <c r="U214" i="2"/>
  <c r="T214" i="2"/>
  <c r="S214" i="2"/>
  <c r="C214" i="2"/>
  <c r="B214" i="2"/>
  <c r="BQ213" i="2"/>
  <c r="BP213" i="2"/>
  <c r="AA213" i="2"/>
  <c r="Y213" i="2"/>
  <c r="X213" i="2"/>
  <c r="W213" i="2"/>
  <c r="V213" i="2"/>
  <c r="U213" i="2"/>
  <c r="T213" i="2"/>
  <c r="S213" i="2"/>
  <c r="C213" i="2"/>
  <c r="B213" i="2"/>
  <c r="BQ212" i="2"/>
  <c r="BP212" i="2"/>
  <c r="AA212" i="2"/>
  <c r="Y212" i="2"/>
  <c r="X212" i="2"/>
  <c r="W212" i="2"/>
  <c r="V212" i="2"/>
  <c r="U212" i="2"/>
  <c r="T212" i="2"/>
  <c r="S212" i="2"/>
  <c r="C212" i="2"/>
  <c r="B212" i="2"/>
  <c r="BP211" i="2"/>
  <c r="AA211" i="2"/>
  <c r="Y211" i="2"/>
  <c r="C211" i="2"/>
  <c r="B211" i="2"/>
  <c r="BQ210" i="2"/>
  <c r="BP210" i="2"/>
  <c r="AA210" i="2"/>
  <c r="Y210" i="2"/>
  <c r="X210" i="2"/>
  <c r="W210" i="2"/>
  <c r="V210" i="2"/>
  <c r="U210" i="2"/>
  <c r="T210" i="2"/>
  <c r="S210" i="2"/>
  <c r="C210" i="2"/>
  <c r="B210" i="2"/>
  <c r="BQ209" i="2"/>
  <c r="BP209" i="2"/>
  <c r="AA209" i="2"/>
  <c r="Y209" i="2"/>
  <c r="X209" i="2"/>
  <c r="W209" i="2"/>
  <c r="V209" i="2"/>
  <c r="U209" i="2"/>
  <c r="T209" i="2"/>
  <c r="S209" i="2"/>
  <c r="C209" i="2"/>
  <c r="B209" i="2"/>
  <c r="BQ208" i="2"/>
  <c r="BP208" i="2"/>
  <c r="AA208" i="2"/>
  <c r="Y208" i="2"/>
  <c r="X208" i="2"/>
  <c r="W208" i="2"/>
  <c r="V208" i="2"/>
  <c r="U208" i="2"/>
  <c r="T208" i="2"/>
  <c r="S208" i="2"/>
  <c r="C208" i="2"/>
  <c r="B208" i="2"/>
  <c r="BQ207" i="2"/>
  <c r="BP207" i="2"/>
  <c r="AA207" i="2"/>
  <c r="Y207" i="2"/>
  <c r="X207" i="2"/>
  <c r="W207" i="2"/>
  <c r="V207" i="2"/>
  <c r="U207" i="2"/>
  <c r="T207" i="2"/>
  <c r="S207" i="2"/>
  <c r="C207" i="2"/>
  <c r="B207" i="2"/>
  <c r="BQ206" i="2"/>
  <c r="BP206" i="2"/>
  <c r="AA206" i="2"/>
  <c r="Y206" i="2"/>
  <c r="X206" i="2"/>
  <c r="W206" i="2"/>
  <c r="V206" i="2"/>
  <c r="U206" i="2"/>
  <c r="T206" i="2"/>
  <c r="S206" i="2"/>
  <c r="C206" i="2"/>
  <c r="B206" i="2"/>
  <c r="BP205" i="2"/>
  <c r="AA205" i="2"/>
  <c r="Y205" i="2"/>
  <c r="C205" i="2"/>
  <c r="B205" i="2"/>
  <c r="BQ204" i="2"/>
  <c r="BP204" i="2"/>
  <c r="AL204" i="2"/>
  <c r="AK204" i="2"/>
  <c r="AA204" i="2"/>
  <c r="Y204" i="2"/>
  <c r="X204" i="2"/>
  <c r="W204" i="2"/>
  <c r="V204" i="2"/>
  <c r="U204" i="2"/>
  <c r="T204" i="2"/>
  <c r="S204" i="2"/>
  <c r="C204" i="2"/>
  <c r="B204" i="2"/>
  <c r="BP203" i="2"/>
  <c r="AK203" i="2"/>
  <c r="X203" i="2"/>
  <c r="W203" i="2"/>
  <c r="V203" i="2"/>
  <c r="U203" i="2"/>
  <c r="T203" i="2"/>
  <c r="H203" i="2"/>
  <c r="AL203" i="2" s="1"/>
  <c r="AA203" i="2" s="1"/>
  <c r="BQ203" i="2" s="1"/>
  <c r="C203" i="2"/>
  <c r="B203" i="2"/>
  <c r="BP202" i="2"/>
  <c r="AK202" i="2"/>
  <c r="X202" i="2"/>
  <c r="W202" i="2"/>
  <c r="V202" i="2"/>
  <c r="U202" i="2"/>
  <c r="T202" i="2"/>
  <c r="H202" i="2"/>
  <c r="S202" i="2" s="1"/>
  <c r="Y202" i="2" s="1"/>
  <c r="E199" i="1" s="1"/>
  <c r="C202" i="2"/>
  <c r="B202" i="2"/>
  <c r="BP201" i="2"/>
  <c r="AK201" i="2"/>
  <c r="X201" i="2"/>
  <c r="W201" i="2"/>
  <c r="V201" i="2"/>
  <c r="U201" i="2"/>
  <c r="T201" i="2"/>
  <c r="H201" i="2"/>
  <c r="S201" i="2" s="1"/>
  <c r="Y201" i="2" s="1"/>
  <c r="E198" i="1" s="1"/>
  <c r="C201" i="2"/>
  <c r="B201" i="2"/>
  <c r="BP200" i="2"/>
  <c r="AK200" i="2"/>
  <c r="X200" i="2"/>
  <c r="W200" i="2"/>
  <c r="V200" i="2"/>
  <c r="U200" i="2"/>
  <c r="T200" i="2"/>
  <c r="H200" i="2"/>
  <c r="S200" i="2" s="1"/>
  <c r="Y200" i="2" s="1"/>
  <c r="E197" i="1" s="1"/>
  <c r="C200" i="2"/>
  <c r="B200" i="2"/>
  <c r="BP199" i="2"/>
  <c r="AA199" i="2"/>
  <c r="Y199" i="2"/>
  <c r="C199" i="2"/>
  <c r="B199" i="2"/>
  <c r="BQ198" i="2"/>
  <c r="BP198" i="2"/>
  <c r="AK198" i="2"/>
  <c r="AA198" i="2"/>
  <c r="Y198" i="2"/>
  <c r="X198" i="2"/>
  <c r="W198" i="2"/>
  <c r="V198" i="2"/>
  <c r="U198" i="2"/>
  <c r="T198" i="2"/>
  <c r="S198" i="2"/>
  <c r="C198" i="2"/>
  <c r="B198" i="2"/>
  <c r="BQ197" i="2"/>
  <c r="BP197" i="2"/>
  <c r="AK197" i="2"/>
  <c r="AA197" i="2"/>
  <c r="Y197" i="2"/>
  <c r="X197" i="2"/>
  <c r="W197" i="2"/>
  <c r="V197" i="2"/>
  <c r="U197" i="2"/>
  <c r="T197" i="2"/>
  <c r="S197" i="2"/>
  <c r="C197" i="2"/>
  <c r="B197" i="2"/>
  <c r="BQ196" i="2"/>
  <c r="BP196" i="2"/>
  <c r="AP196" i="2"/>
  <c r="AL196" i="2"/>
  <c r="AK196" i="2"/>
  <c r="AA196" i="2"/>
  <c r="Y196" i="2"/>
  <c r="X196" i="2"/>
  <c r="W196" i="2"/>
  <c r="V196" i="2"/>
  <c r="U196" i="2"/>
  <c r="T196" i="2"/>
  <c r="S196" i="2"/>
  <c r="C196" i="2"/>
  <c r="B196" i="2"/>
  <c r="BQ195" i="2"/>
  <c r="BP195" i="2"/>
  <c r="AP195" i="2"/>
  <c r="AL195" i="2"/>
  <c r="AK195" i="2"/>
  <c r="AA195" i="2"/>
  <c r="Y195" i="2"/>
  <c r="X195" i="2"/>
  <c r="W195" i="2"/>
  <c r="V195" i="2"/>
  <c r="U195" i="2"/>
  <c r="T195" i="2"/>
  <c r="S195" i="2"/>
  <c r="C195" i="2"/>
  <c r="B195" i="2"/>
  <c r="BQ194" i="2"/>
  <c r="BP194" i="2"/>
  <c r="AK194" i="2"/>
  <c r="AA194" i="2"/>
  <c r="Y194" i="2"/>
  <c r="X194" i="2"/>
  <c r="W194" i="2"/>
  <c r="V194" i="2"/>
  <c r="U194" i="2"/>
  <c r="T194" i="2"/>
  <c r="S194" i="2"/>
  <c r="C194" i="2"/>
  <c r="B194" i="2"/>
  <c r="BP193" i="2"/>
  <c r="AA193" i="2"/>
  <c r="Y193" i="2"/>
  <c r="C193" i="2"/>
  <c r="B193" i="2"/>
  <c r="BP192" i="2"/>
  <c r="BB192" i="2"/>
  <c r="BA192" i="2"/>
  <c r="AT192" i="2"/>
  <c r="AS192" i="2"/>
  <c r="AK192" i="2"/>
  <c r="AA192" i="2"/>
  <c r="BQ192" i="2" s="1"/>
  <c r="X192" i="2"/>
  <c r="W192" i="2"/>
  <c r="V192" i="2"/>
  <c r="U192" i="2"/>
  <c r="T192" i="2"/>
  <c r="S192" i="2"/>
  <c r="Y192" i="2" s="1"/>
  <c r="E189" i="1" s="1"/>
  <c r="C192" i="2"/>
  <c r="B192" i="2"/>
  <c r="BP191" i="2"/>
  <c r="BA191" i="2"/>
  <c r="AS191" i="2"/>
  <c r="AK191" i="2"/>
  <c r="X191" i="2"/>
  <c r="W191" i="2"/>
  <c r="V191" i="2"/>
  <c r="U191" i="2"/>
  <c r="T191" i="2"/>
  <c r="H191" i="2"/>
  <c r="BB191" i="2" s="1"/>
  <c r="C191" i="2"/>
  <c r="B191" i="2"/>
  <c r="BP190" i="2"/>
  <c r="BA190" i="2"/>
  <c r="AS190" i="2"/>
  <c r="AK190" i="2"/>
  <c r="X190" i="2"/>
  <c r="W190" i="2"/>
  <c r="V190" i="2"/>
  <c r="U190" i="2"/>
  <c r="T190" i="2"/>
  <c r="C190" i="2"/>
  <c r="B190" i="2"/>
  <c r="BP189" i="2"/>
  <c r="BA189" i="2"/>
  <c r="AS189" i="2"/>
  <c r="AK189" i="2"/>
  <c r="X189" i="2"/>
  <c r="W189" i="2"/>
  <c r="V189" i="2"/>
  <c r="U189" i="2"/>
  <c r="T189" i="2"/>
  <c r="BB189" i="2"/>
  <c r="C189" i="2"/>
  <c r="B189" i="2"/>
  <c r="BP188" i="2"/>
  <c r="BA188" i="2"/>
  <c r="AS188" i="2"/>
  <c r="AK188" i="2"/>
  <c r="X188" i="2"/>
  <c r="W188" i="2"/>
  <c r="V188" i="2"/>
  <c r="U188" i="2"/>
  <c r="T188" i="2"/>
  <c r="C188" i="2"/>
  <c r="B188" i="2"/>
  <c r="BP187" i="2"/>
  <c r="AA187" i="2"/>
  <c r="Y187" i="2"/>
  <c r="C187" i="2"/>
  <c r="B187" i="2"/>
  <c r="BQ186" i="2"/>
  <c r="BP186" i="2"/>
  <c r="AT186" i="2"/>
  <c r="AS186" i="2"/>
  <c r="AA186" i="2"/>
  <c r="Y186" i="2"/>
  <c r="X186" i="2"/>
  <c r="W186" i="2"/>
  <c r="V186" i="2"/>
  <c r="U186" i="2"/>
  <c r="T186" i="2"/>
  <c r="S186" i="2"/>
  <c r="C186" i="2"/>
  <c r="B186" i="2"/>
  <c r="BP185" i="2"/>
  <c r="AS185" i="2"/>
  <c r="X185" i="2"/>
  <c r="W185" i="2"/>
  <c r="V185" i="2"/>
  <c r="U185" i="2"/>
  <c r="T185" i="2"/>
  <c r="H185" i="2"/>
  <c r="AT185" i="2" s="1"/>
  <c r="AA185" i="2" s="1"/>
  <c r="BQ185" i="2" s="1"/>
  <c r="C185" i="2"/>
  <c r="B185" i="2"/>
  <c r="BP184" i="2"/>
  <c r="AS184" i="2"/>
  <c r="X184" i="2"/>
  <c r="W184" i="2"/>
  <c r="V184" i="2"/>
  <c r="U184" i="2"/>
  <c r="T184" i="2"/>
  <c r="H184" i="2"/>
  <c r="AT184" i="2" s="1"/>
  <c r="AA184" i="2" s="1"/>
  <c r="BQ184" i="2" s="1"/>
  <c r="C184" i="2"/>
  <c r="B184" i="2"/>
  <c r="BP183" i="2"/>
  <c r="AS183" i="2"/>
  <c r="X183" i="2"/>
  <c r="W183" i="2"/>
  <c r="V183" i="2"/>
  <c r="U183" i="2"/>
  <c r="T183" i="2"/>
  <c r="H183" i="2"/>
  <c r="AT183" i="2" s="1"/>
  <c r="AA183" i="2" s="1"/>
  <c r="BQ183" i="2" s="1"/>
  <c r="C183" i="2"/>
  <c r="B183" i="2"/>
  <c r="BP182" i="2"/>
  <c r="AS182" i="2"/>
  <c r="AK182" i="2"/>
  <c r="X182" i="2"/>
  <c r="W182" i="2"/>
  <c r="V182" i="2"/>
  <c r="U182" i="2"/>
  <c r="T182" i="2"/>
  <c r="H182" i="2"/>
  <c r="S182" i="2" s="1"/>
  <c r="Y182" i="2" s="1"/>
  <c r="E179" i="1" s="1"/>
  <c r="C182" i="2"/>
  <c r="B182" i="2"/>
  <c r="BP181" i="2"/>
  <c r="AA181" i="2"/>
  <c r="Y181" i="2"/>
  <c r="C181" i="2"/>
  <c r="B181" i="2"/>
  <c r="BP180" i="2"/>
  <c r="AA180" i="2"/>
  <c r="Y180" i="2"/>
  <c r="C180" i="2"/>
  <c r="B180" i="2"/>
  <c r="BP179" i="2"/>
  <c r="AA179" i="2"/>
  <c r="Y179" i="2"/>
  <c r="X179" i="2"/>
  <c r="W179" i="2"/>
  <c r="V179" i="2"/>
  <c r="U179" i="2"/>
  <c r="T179" i="2"/>
  <c r="S179" i="2"/>
  <c r="C179" i="2"/>
  <c r="B179" i="2"/>
  <c r="BP178" i="2"/>
  <c r="AA178" i="2"/>
  <c r="Y178" i="2"/>
  <c r="X178" i="2"/>
  <c r="W178" i="2"/>
  <c r="V178" i="2"/>
  <c r="U178" i="2"/>
  <c r="T178" i="2"/>
  <c r="S178" i="2"/>
  <c r="C178" i="2"/>
  <c r="B178" i="2"/>
  <c r="BP177" i="2"/>
  <c r="AA177" i="2"/>
  <c r="Y177" i="2"/>
  <c r="X177" i="2"/>
  <c r="W177" i="2"/>
  <c r="V177" i="2"/>
  <c r="U177" i="2"/>
  <c r="T177" i="2"/>
  <c r="S177" i="2"/>
  <c r="C177" i="2"/>
  <c r="B177" i="2"/>
  <c r="BP176" i="2"/>
  <c r="AA176" i="2"/>
  <c r="Y176" i="2"/>
  <c r="X176" i="2"/>
  <c r="W176" i="2"/>
  <c r="V176" i="2"/>
  <c r="U176" i="2"/>
  <c r="T176" i="2"/>
  <c r="S176" i="2"/>
  <c r="C176" i="2"/>
  <c r="B176" i="2"/>
  <c r="BQ175" i="2"/>
  <c r="BP175" i="2"/>
  <c r="AA175" i="2"/>
  <c r="Y175" i="2"/>
  <c r="X175" i="2"/>
  <c r="W175" i="2"/>
  <c r="V175" i="2"/>
  <c r="U175" i="2"/>
  <c r="T175" i="2"/>
  <c r="S175" i="2"/>
  <c r="C175" i="2"/>
  <c r="B175" i="2"/>
  <c r="BP174" i="2"/>
  <c r="AA174" i="2"/>
  <c r="Y174" i="2"/>
  <c r="C174" i="2"/>
  <c r="B174" i="2"/>
  <c r="BP173" i="2"/>
  <c r="AA173" i="2"/>
  <c r="Y173" i="2"/>
  <c r="X173" i="2"/>
  <c r="W173" i="2"/>
  <c r="V173" i="2"/>
  <c r="U173" i="2"/>
  <c r="T173" i="2"/>
  <c r="S173" i="2"/>
  <c r="C173" i="2"/>
  <c r="B173" i="2"/>
  <c r="BP172" i="2"/>
  <c r="AA172" i="2"/>
  <c r="Y172" i="2"/>
  <c r="X172" i="2"/>
  <c r="W172" i="2"/>
  <c r="V172" i="2"/>
  <c r="U172" i="2"/>
  <c r="T172" i="2"/>
  <c r="S172" i="2"/>
  <c r="C172" i="2"/>
  <c r="B172" i="2"/>
  <c r="BP171" i="2"/>
  <c r="AA171" i="2"/>
  <c r="Y171" i="2"/>
  <c r="X171" i="2"/>
  <c r="W171" i="2"/>
  <c r="V171" i="2"/>
  <c r="U171" i="2"/>
  <c r="T171" i="2"/>
  <c r="S171" i="2"/>
  <c r="C171" i="2"/>
  <c r="B171" i="2"/>
  <c r="BP170" i="2"/>
  <c r="AA170" i="2"/>
  <c r="Y170" i="2"/>
  <c r="X170" i="2"/>
  <c r="W170" i="2"/>
  <c r="V170" i="2"/>
  <c r="U170" i="2"/>
  <c r="T170" i="2"/>
  <c r="S170" i="2"/>
  <c r="C170" i="2"/>
  <c r="B170" i="2"/>
  <c r="BQ169" i="2"/>
  <c r="BP169" i="2"/>
  <c r="AA169" i="2"/>
  <c r="Y169" i="2"/>
  <c r="X169" i="2"/>
  <c r="W169" i="2"/>
  <c r="V169" i="2"/>
  <c r="U169" i="2"/>
  <c r="T169" i="2"/>
  <c r="S169" i="2"/>
  <c r="C169" i="2"/>
  <c r="B169" i="2"/>
  <c r="BP168" i="2"/>
  <c r="AA168" i="2"/>
  <c r="Y168" i="2"/>
  <c r="C168" i="2"/>
  <c r="B168" i="2"/>
  <c r="BP167" i="2"/>
  <c r="AA167" i="2"/>
  <c r="Y167" i="2"/>
  <c r="X167" i="2"/>
  <c r="W167" i="2"/>
  <c r="V167" i="2"/>
  <c r="U167" i="2"/>
  <c r="T167" i="2"/>
  <c r="S167" i="2"/>
  <c r="C167" i="2"/>
  <c r="B167" i="2"/>
  <c r="BP166" i="2"/>
  <c r="AA166" i="2"/>
  <c r="Y166" i="2"/>
  <c r="X166" i="2"/>
  <c r="W166" i="2"/>
  <c r="V166" i="2"/>
  <c r="U166" i="2"/>
  <c r="T166" i="2"/>
  <c r="S166" i="2"/>
  <c r="C166" i="2"/>
  <c r="B166" i="2"/>
  <c r="BP165" i="2"/>
  <c r="AA165" i="2"/>
  <c r="Y165" i="2"/>
  <c r="X165" i="2"/>
  <c r="W165" i="2"/>
  <c r="V165" i="2"/>
  <c r="U165" i="2"/>
  <c r="T165" i="2"/>
  <c r="S165" i="2"/>
  <c r="C165" i="2"/>
  <c r="B165" i="2"/>
  <c r="BP164" i="2"/>
  <c r="AA164" i="2"/>
  <c r="Y164" i="2"/>
  <c r="X164" i="2"/>
  <c r="W164" i="2"/>
  <c r="V164" i="2"/>
  <c r="U164" i="2"/>
  <c r="T164" i="2"/>
  <c r="S164" i="2"/>
  <c r="C164" i="2"/>
  <c r="B164" i="2"/>
  <c r="BQ163" i="2"/>
  <c r="BP163" i="2"/>
  <c r="AA163" i="2"/>
  <c r="Y163" i="2"/>
  <c r="X163" i="2"/>
  <c r="W163" i="2"/>
  <c r="V163" i="2"/>
  <c r="U163" i="2"/>
  <c r="T163" i="2"/>
  <c r="S163" i="2"/>
  <c r="C163" i="2"/>
  <c r="B163" i="2"/>
  <c r="BP162" i="2"/>
  <c r="AA162" i="2"/>
  <c r="Y162" i="2"/>
  <c r="C162" i="2"/>
  <c r="B162" i="2"/>
  <c r="BP161" i="2"/>
  <c r="AA161" i="2"/>
  <c r="Y161" i="2"/>
  <c r="X161" i="2"/>
  <c r="W161" i="2"/>
  <c r="V161" i="2"/>
  <c r="U161" i="2"/>
  <c r="T161" i="2"/>
  <c r="S161" i="2"/>
  <c r="C161" i="2"/>
  <c r="B161" i="2"/>
  <c r="BP160" i="2"/>
  <c r="AA160" i="2"/>
  <c r="Y160" i="2"/>
  <c r="X160" i="2"/>
  <c r="W160" i="2"/>
  <c r="V160" i="2"/>
  <c r="U160" i="2"/>
  <c r="T160" i="2"/>
  <c r="S160" i="2"/>
  <c r="C160" i="2"/>
  <c r="B160" i="2"/>
  <c r="BP159" i="2"/>
  <c r="AA159" i="2"/>
  <c r="Y159" i="2"/>
  <c r="X159" i="2"/>
  <c r="W159" i="2"/>
  <c r="V159" i="2"/>
  <c r="U159" i="2"/>
  <c r="T159" i="2"/>
  <c r="S159" i="2"/>
  <c r="C159" i="2"/>
  <c r="B159" i="2"/>
  <c r="BP158" i="2"/>
  <c r="AA158" i="2"/>
  <c r="Y158" i="2"/>
  <c r="X158" i="2"/>
  <c r="W158" i="2"/>
  <c r="V158" i="2"/>
  <c r="U158" i="2"/>
  <c r="T158" i="2"/>
  <c r="S158" i="2"/>
  <c r="C158" i="2"/>
  <c r="B158" i="2"/>
  <c r="BQ157" i="2"/>
  <c r="BP157" i="2"/>
  <c r="AA157" i="2"/>
  <c r="Y157" i="2"/>
  <c r="X157" i="2"/>
  <c r="W157" i="2"/>
  <c r="V157" i="2"/>
  <c r="U157" i="2"/>
  <c r="T157" i="2"/>
  <c r="S157" i="2"/>
  <c r="C157" i="2"/>
  <c r="B157" i="2"/>
  <c r="BP156" i="2"/>
  <c r="AA156" i="2"/>
  <c r="Y156" i="2"/>
  <c r="C156" i="2"/>
  <c r="B156" i="2"/>
  <c r="BP155" i="2"/>
  <c r="AA155" i="2"/>
  <c r="Y155" i="2"/>
  <c r="X155" i="2"/>
  <c r="W155" i="2"/>
  <c r="V155" i="2"/>
  <c r="U155" i="2"/>
  <c r="T155" i="2"/>
  <c r="S155" i="2"/>
  <c r="C155" i="2"/>
  <c r="B155" i="2"/>
  <c r="BP154" i="2"/>
  <c r="AA154" i="2"/>
  <c r="Y154" i="2"/>
  <c r="X154" i="2"/>
  <c r="W154" i="2"/>
  <c r="V154" i="2"/>
  <c r="U154" i="2"/>
  <c r="T154" i="2"/>
  <c r="S154" i="2"/>
  <c r="C154" i="2"/>
  <c r="B154" i="2"/>
  <c r="BP153" i="2"/>
  <c r="AA153" i="2"/>
  <c r="Y153" i="2"/>
  <c r="X153" i="2"/>
  <c r="W153" i="2"/>
  <c r="V153" i="2"/>
  <c r="U153" i="2"/>
  <c r="T153" i="2"/>
  <c r="S153" i="2"/>
  <c r="C153" i="2"/>
  <c r="B153" i="2"/>
  <c r="BP152" i="2"/>
  <c r="AA152" i="2"/>
  <c r="Y152" i="2"/>
  <c r="X152" i="2"/>
  <c r="W152" i="2"/>
  <c r="V152" i="2"/>
  <c r="U152" i="2"/>
  <c r="T152" i="2"/>
  <c r="S152" i="2"/>
  <c r="C152" i="2"/>
  <c r="B152" i="2"/>
  <c r="BQ151" i="2"/>
  <c r="BP151" i="2"/>
  <c r="AA151" i="2"/>
  <c r="Y151" i="2"/>
  <c r="X151" i="2"/>
  <c r="W151" i="2"/>
  <c r="V151" i="2"/>
  <c r="U151" i="2"/>
  <c r="T151" i="2"/>
  <c r="S151" i="2"/>
  <c r="C151" i="2"/>
  <c r="B151" i="2"/>
  <c r="BP150" i="2"/>
  <c r="AA150" i="2"/>
  <c r="Y150" i="2"/>
  <c r="C150" i="2"/>
  <c r="B150" i="2"/>
  <c r="BP149" i="2"/>
  <c r="AA149" i="2"/>
  <c r="Y149" i="2"/>
  <c r="X149" i="2"/>
  <c r="W149" i="2"/>
  <c r="V149" i="2"/>
  <c r="U149" i="2"/>
  <c r="T149" i="2"/>
  <c r="S149" i="2"/>
  <c r="C149" i="2"/>
  <c r="B149" i="2"/>
  <c r="BP148" i="2"/>
  <c r="AA148" i="2"/>
  <c r="Y148" i="2"/>
  <c r="X148" i="2"/>
  <c r="W148" i="2"/>
  <c r="V148" i="2"/>
  <c r="U148" i="2"/>
  <c r="T148" i="2"/>
  <c r="S148" i="2"/>
  <c r="C148" i="2"/>
  <c r="B148" i="2"/>
  <c r="BP147" i="2"/>
  <c r="AA147" i="2"/>
  <c r="Y147" i="2"/>
  <c r="X147" i="2"/>
  <c r="W147" i="2"/>
  <c r="V147" i="2"/>
  <c r="U147" i="2"/>
  <c r="T147" i="2"/>
  <c r="S147" i="2"/>
  <c r="C147" i="2"/>
  <c r="B147" i="2"/>
  <c r="BP146" i="2"/>
  <c r="AA146" i="2"/>
  <c r="Y146" i="2"/>
  <c r="X146" i="2"/>
  <c r="W146" i="2"/>
  <c r="V146" i="2"/>
  <c r="U146" i="2"/>
  <c r="T146" i="2"/>
  <c r="S146" i="2"/>
  <c r="C146" i="2"/>
  <c r="B146" i="2"/>
  <c r="BQ145" i="2"/>
  <c r="BP145" i="2"/>
  <c r="AA145" i="2"/>
  <c r="Y145" i="2"/>
  <c r="X145" i="2"/>
  <c r="W145" i="2"/>
  <c r="V145" i="2"/>
  <c r="U145" i="2"/>
  <c r="T145" i="2"/>
  <c r="S145" i="2"/>
  <c r="C145" i="2"/>
  <c r="B145" i="2"/>
  <c r="BP144" i="2"/>
  <c r="AA144" i="2"/>
  <c r="Y144" i="2"/>
  <c r="C144" i="2"/>
  <c r="B144" i="2"/>
  <c r="BP143" i="2"/>
  <c r="AA143" i="2"/>
  <c r="Y143" i="2"/>
  <c r="X143" i="2"/>
  <c r="W143" i="2"/>
  <c r="V143" i="2"/>
  <c r="U143" i="2"/>
  <c r="T143" i="2"/>
  <c r="S143" i="2"/>
  <c r="C143" i="2"/>
  <c r="B143" i="2"/>
  <c r="BP142" i="2"/>
  <c r="AA142" i="2"/>
  <c r="Y142" i="2"/>
  <c r="X142" i="2"/>
  <c r="W142" i="2"/>
  <c r="V142" i="2"/>
  <c r="U142" i="2"/>
  <c r="T142" i="2"/>
  <c r="S142" i="2"/>
  <c r="C142" i="2"/>
  <c r="B142" i="2"/>
  <c r="BP141" i="2"/>
  <c r="AA141" i="2"/>
  <c r="Y141" i="2"/>
  <c r="X141" i="2"/>
  <c r="W141" i="2"/>
  <c r="V141" i="2"/>
  <c r="U141" i="2"/>
  <c r="T141" i="2"/>
  <c r="S141" i="2"/>
  <c r="C141" i="2"/>
  <c r="B141" i="2"/>
  <c r="BP140" i="2"/>
  <c r="AA140" i="2"/>
  <c r="Y140" i="2"/>
  <c r="X140" i="2"/>
  <c r="W140" i="2"/>
  <c r="V140" i="2"/>
  <c r="U140" i="2"/>
  <c r="T140" i="2"/>
  <c r="S140" i="2"/>
  <c r="C140" i="2"/>
  <c r="B140" i="2"/>
  <c r="BQ139" i="2"/>
  <c r="BP139" i="2"/>
  <c r="AA139" i="2"/>
  <c r="Y139" i="2"/>
  <c r="X139" i="2"/>
  <c r="W139" i="2"/>
  <c r="V139" i="2"/>
  <c r="U139" i="2"/>
  <c r="T139" i="2"/>
  <c r="S139" i="2"/>
  <c r="C139" i="2"/>
  <c r="B139" i="2"/>
  <c r="BP138" i="2"/>
  <c r="AA138" i="2"/>
  <c r="Y138" i="2"/>
  <c r="C138" i="2"/>
  <c r="B138" i="2"/>
  <c r="BP137" i="2"/>
  <c r="AA137" i="2"/>
  <c r="Y137" i="2"/>
  <c r="C137" i="2"/>
  <c r="B137" i="2"/>
  <c r="BP136" i="2"/>
  <c r="AA136" i="2"/>
  <c r="Y136" i="2"/>
  <c r="X136" i="2"/>
  <c r="W136" i="2"/>
  <c r="V136" i="2"/>
  <c r="U136" i="2"/>
  <c r="T136" i="2"/>
  <c r="S136" i="2"/>
  <c r="C136" i="2"/>
  <c r="B136" i="2"/>
  <c r="BP135" i="2"/>
  <c r="AA135" i="2"/>
  <c r="Y135" i="2"/>
  <c r="X135" i="2"/>
  <c r="W135" i="2"/>
  <c r="V135" i="2"/>
  <c r="U135" i="2"/>
  <c r="T135" i="2"/>
  <c r="S135" i="2"/>
  <c r="C135" i="2"/>
  <c r="B135" i="2"/>
  <c r="BP134" i="2"/>
  <c r="AA134" i="2"/>
  <c r="Y134" i="2"/>
  <c r="X134" i="2"/>
  <c r="W134" i="2"/>
  <c r="V134" i="2"/>
  <c r="U134" i="2"/>
  <c r="T134" i="2"/>
  <c r="S134" i="2"/>
  <c r="C134" i="2"/>
  <c r="B134" i="2"/>
  <c r="BP133" i="2"/>
  <c r="AA133" i="2"/>
  <c r="Y133" i="2"/>
  <c r="X133" i="2"/>
  <c r="W133" i="2"/>
  <c r="V133" i="2"/>
  <c r="U133" i="2"/>
  <c r="T133" i="2"/>
  <c r="S133" i="2"/>
  <c r="C133" i="2"/>
  <c r="B133" i="2"/>
  <c r="BQ132" i="2"/>
  <c r="BP132" i="2"/>
  <c r="AA132" i="2"/>
  <c r="Y132" i="2"/>
  <c r="X132" i="2"/>
  <c r="W132" i="2"/>
  <c r="V132" i="2"/>
  <c r="U132" i="2"/>
  <c r="T132" i="2"/>
  <c r="S132" i="2"/>
  <c r="C132" i="2"/>
  <c r="B132" i="2"/>
  <c r="BP131" i="2"/>
  <c r="AA131" i="2"/>
  <c r="Y131" i="2"/>
  <c r="C131" i="2"/>
  <c r="B131" i="2"/>
  <c r="BP130" i="2"/>
  <c r="AA130" i="2"/>
  <c r="Y130" i="2"/>
  <c r="X130" i="2"/>
  <c r="W130" i="2"/>
  <c r="V130" i="2"/>
  <c r="U130" i="2"/>
  <c r="T130" i="2"/>
  <c r="S130" i="2"/>
  <c r="C130" i="2"/>
  <c r="B130" i="2"/>
  <c r="BP129" i="2"/>
  <c r="AA129" i="2"/>
  <c r="Y129" i="2"/>
  <c r="X129" i="2"/>
  <c r="W129" i="2"/>
  <c r="V129" i="2"/>
  <c r="U129" i="2"/>
  <c r="T129" i="2"/>
  <c r="S129" i="2"/>
  <c r="C129" i="2"/>
  <c r="B129" i="2"/>
  <c r="BP128" i="2"/>
  <c r="AA128" i="2"/>
  <c r="Y128" i="2"/>
  <c r="X128" i="2"/>
  <c r="W128" i="2"/>
  <c r="V128" i="2"/>
  <c r="U128" i="2"/>
  <c r="T128" i="2"/>
  <c r="S128" i="2"/>
  <c r="C128" i="2"/>
  <c r="B128" i="2"/>
  <c r="BP127" i="2"/>
  <c r="AA127" i="2"/>
  <c r="Y127" i="2"/>
  <c r="X127" i="2"/>
  <c r="W127" i="2"/>
  <c r="V127" i="2"/>
  <c r="U127" i="2"/>
  <c r="T127" i="2"/>
  <c r="S127" i="2"/>
  <c r="C127" i="2"/>
  <c r="B127" i="2"/>
  <c r="BQ126" i="2"/>
  <c r="BP126" i="2"/>
  <c r="AA126" i="2"/>
  <c r="Y126" i="2"/>
  <c r="X126" i="2"/>
  <c r="W126" i="2"/>
  <c r="V126" i="2"/>
  <c r="U126" i="2"/>
  <c r="T126" i="2"/>
  <c r="S126" i="2"/>
  <c r="C126" i="2"/>
  <c r="B126" i="2"/>
  <c r="BP125" i="2"/>
  <c r="AA125" i="2"/>
  <c r="Y125" i="2"/>
  <c r="C125" i="2"/>
  <c r="B125" i="2"/>
  <c r="BP124" i="2"/>
  <c r="AA124" i="2"/>
  <c r="Y124" i="2"/>
  <c r="X124" i="2"/>
  <c r="W124" i="2"/>
  <c r="V124" i="2"/>
  <c r="U124" i="2"/>
  <c r="T124" i="2"/>
  <c r="S124" i="2"/>
  <c r="C124" i="2"/>
  <c r="B124" i="2"/>
  <c r="BP123" i="2"/>
  <c r="AA123" i="2"/>
  <c r="Y123" i="2"/>
  <c r="X123" i="2"/>
  <c r="W123" i="2"/>
  <c r="V123" i="2"/>
  <c r="U123" i="2"/>
  <c r="T123" i="2"/>
  <c r="S123" i="2"/>
  <c r="C123" i="2"/>
  <c r="B123" i="2"/>
  <c r="BP122" i="2"/>
  <c r="AA122" i="2"/>
  <c r="Y122" i="2"/>
  <c r="X122" i="2"/>
  <c r="W122" i="2"/>
  <c r="V122" i="2"/>
  <c r="U122" i="2"/>
  <c r="T122" i="2"/>
  <c r="S122" i="2"/>
  <c r="C122" i="2"/>
  <c r="B122" i="2"/>
  <c r="BP121" i="2"/>
  <c r="AA121" i="2"/>
  <c r="Y121" i="2"/>
  <c r="X121" i="2"/>
  <c r="W121" i="2"/>
  <c r="V121" i="2"/>
  <c r="U121" i="2"/>
  <c r="T121" i="2"/>
  <c r="S121" i="2"/>
  <c r="C121" i="2"/>
  <c r="B121" i="2"/>
  <c r="BQ120" i="2"/>
  <c r="BP120" i="2"/>
  <c r="AA120" i="2"/>
  <c r="Y120" i="2"/>
  <c r="X120" i="2"/>
  <c r="W120" i="2"/>
  <c r="V120" i="2"/>
  <c r="U120" i="2"/>
  <c r="T120" i="2"/>
  <c r="S120" i="2"/>
  <c r="C120" i="2"/>
  <c r="B120" i="2"/>
  <c r="BP119" i="2"/>
  <c r="AA119" i="2"/>
  <c r="Y119" i="2"/>
  <c r="C119" i="2"/>
  <c r="B119" i="2"/>
  <c r="BP118" i="2"/>
  <c r="AA118" i="2"/>
  <c r="Y118" i="2"/>
  <c r="X118" i="2"/>
  <c r="W118" i="2"/>
  <c r="V118" i="2"/>
  <c r="U118" i="2"/>
  <c r="T118" i="2"/>
  <c r="S118" i="2"/>
  <c r="C118" i="2"/>
  <c r="B118" i="2"/>
  <c r="BP117" i="2"/>
  <c r="AA117" i="2"/>
  <c r="Y117" i="2"/>
  <c r="X117" i="2"/>
  <c r="W117" i="2"/>
  <c r="V117" i="2"/>
  <c r="U117" i="2"/>
  <c r="T117" i="2"/>
  <c r="S117" i="2"/>
  <c r="C117" i="2"/>
  <c r="B117" i="2"/>
  <c r="BP116" i="2"/>
  <c r="AA116" i="2"/>
  <c r="Y116" i="2"/>
  <c r="X116" i="2"/>
  <c r="W116" i="2"/>
  <c r="V116" i="2"/>
  <c r="U116" i="2"/>
  <c r="T116" i="2"/>
  <c r="S116" i="2"/>
  <c r="C116" i="2"/>
  <c r="B116" i="2"/>
  <c r="BP115" i="2"/>
  <c r="AA115" i="2"/>
  <c r="Y115" i="2"/>
  <c r="X115" i="2"/>
  <c r="W115" i="2"/>
  <c r="V115" i="2"/>
  <c r="U115" i="2"/>
  <c r="T115" i="2"/>
  <c r="S115" i="2"/>
  <c r="C115" i="2"/>
  <c r="B115" i="2"/>
  <c r="BQ114" i="2"/>
  <c r="BP114" i="2"/>
  <c r="AA114" i="2"/>
  <c r="Y114" i="2"/>
  <c r="X114" i="2"/>
  <c r="W114" i="2"/>
  <c r="V114" i="2"/>
  <c r="U114" i="2"/>
  <c r="T114" i="2"/>
  <c r="S114" i="2"/>
  <c r="C114" i="2"/>
  <c r="B114" i="2"/>
  <c r="BP113" i="2"/>
  <c r="AA113" i="2"/>
  <c r="Y113" i="2"/>
  <c r="C113" i="2"/>
  <c r="B113" i="2"/>
  <c r="BP112" i="2"/>
  <c r="AA112" i="2"/>
  <c r="Y112" i="2"/>
  <c r="X112" i="2"/>
  <c r="W112" i="2"/>
  <c r="V112" i="2"/>
  <c r="U112" i="2"/>
  <c r="T112" i="2"/>
  <c r="S112" i="2"/>
  <c r="C112" i="2"/>
  <c r="B112" i="2"/>
  <c r="BP111" i="2"/>
  <c r="AA111" i="2"/>
  <c r="Y111" i="2"/>
  <c r="X111" i="2"/>
  <c r="W111" i="2"/>
  <c r="V111" i="2"/>
  <c r="U111" i="2"/>
  <c r="T111" i="2"/>
  <c r="S111" i="2"/>
  <c r="C111" i="2"/>
  <c r="B111" i="2"/>
  <c r="BP110" i="2"/>
  <c r="AA110" i="2"/>
  <c r="Y110" i="2"/>
  <c r="X110" i="2"/>
  <c r="W110" i="2"/>
  <c r="V110" i="2"/>
  <c r="U110" i="2"/>
  <c r="T110" i="2"/>
  <c r="S110" i="2"/>
  <c r="C110" i="2"/>
  <c r="B110" i="2"/>
  <c r="BP109" i="2"/>
  <c r="AA109" i="2"/>
  <c r="Y109" i="2"/>
  <c r="X109" i="2"/>
  <c r="W109" i="2"/>
  <c r="V109" i="2"/>
  <c r="U109" i="2"/>
  <c r="T109" i="2"/>
  <c r="S109" i="2"/>
  <c r="C109" i="2"/>
  <c r="B109" i="2"/>
  <c r="BQ108" i="2"/>
  <c r="BP108" i="2"/>
  <c r="AA108" i="2"/>
  <c r="Y108" i="2"/>
  <c r="X108" i="2"/>
  <c r="W108" i="2"/>
  <c r="V108" i="2"/>
  <c r="U108" i="2"/>
  <c r="T108" i="2"/>
  <c r="S108" i="2"/>
  <c r="C108" i="2"/>
  <c r="B108" i="2"/>
  <c r="BP107" i="2"/>
  <c r="AA107" i="2"/>
  <c r="Y107" i="2"/>
  <c r="C107" i="2"/>
  <c r="B107" i="2"/>
  <c r="BP106" i="2"/>
  <c r="AA106" i="2"/>
  <c r="Y106" i="2"/>
  <c r="X106" i="2"/>
  <c r="W106" i="2"/>
  <c r="V106" i="2"/>
  <c r="U106" i="2"/>
  <c r="T106" i="2"/>
  <c r="S106" i="2"/>
  <c r="C106" i="2"/>
  <c r="B106" i="2"/>
  <c r="BP105" i="2"/>
  <c r="AA105" i="2"/>
  <c r="Y105" i="2"/>
  <c r="X105" i="2"/>
  <c r="W105" i="2"/>
  <c r="V105" i="2"/>
  <c r="U105" i="2"/>
  <c r="T105" i="2"/>
  <c r="S105" i="2"/>
  <c r="C105" i="2"/>
  <c r="B105" i="2"/>
  <c r="BP104" i="2"/>
  <c r="AA104" i="2"/>
  <c r="Y104" i="2"/>
  <c r="X104" i="2"/>
  <c r="W104" i="2"/>
  <c r="V104" i="2"/>
  <c r="U104" i="2"/>
  <c r="T104" i="2"/>
  <c r="S104" i="2"/>
  <c r="C104" i="2"/>
  <c r="B104" i="2"/>
  <c r="BP103" i="2"/>
  <c r="AA103" i="2"/>
  <c r="Y103" i="2"/>
  <c r="X103" i="2"/>
  <c r="W103" i="2"/>
  <c r="V103" i="2"/>
  <c r="U103" i="2"/>
  <c r="T103" i="2"/>
  <c r="S103" i="2"/>
  <c r="C103" i="2"/>
  <c r="B103" i="2"/>
  <c r="BQ102" i="2"/>
  <c r="BP102" i="2"/>
  <c r="AA102" i="2"/>
  <c r="Y102" i="2"/>
  <c r="X102" i="2"/>
  <c r="W102" i="2"/>
  <c r="V102" i="2"/>
  <c r="U102" i="2"/>
  <c r="T102" i="2"/>
  <c r="S102" i="2"/>
  <c r="C102" i="2"/>
  <c r="B102" i="2"/>
  <c r="BP101" i="2"/>
  <c r="AA101" i="2"/>
  <c r="Y101" i="2"/>
  <c r="C101" i="2"/>
  <c r="B101" i="2"/>
  <c r="BP100" i="2"/>
  <c r="AA100" i="2"/>
  <c r="Y100" i="2"/>
  <c r="X100" i="2"/>
  <c r="W100" i="2"/>
  <c r="V100" i="2"/>
  <c r="U100" i="2"/>
  <c r="T100" i="2"/>
  <c r="S100" i="2"/>
  <c r="C100" i="2"/>
  <c r="B100" i="2"/>
  <c r="BP99" i="2"/>
  <c r="AA99" i="2"/>
  <c r="Y99" i="2"/>
  <c r="X99" i="2"/>
  <c r="W99" i="2"/>
  <c r="V99" i="2"/>
  <c r="U99" i="2"/>
  <c r="T99" i="2"/>
  <c r="S99" i="2"/>
  <c r="C99" i="2"/>
  <c r="B99" i="2"/>
  <c r="BP98" i="2"/>
  <c r="AA98" i="2"/>
  <c r="Y98" i="2"/>
  <c r="X98" i="2"/>
  <c r="W98" i="2"/>
  <c r="V98" i="2"/>
  <c r="U98" i="2"/>
  <c r="T98" i="2"/>
  <c r="S98" i="2"/>
  <c r="C98" i="2"/>
  <c r="B98" i="2"/>
  <c r="BP97" i="2"/>
  <c r="AA97" i="2"/>
  <c r="Y97" i="2"/>
  <c r="X97" i="2"/>
  <c r="W97" i="2"/>
  <c r="V97" i="2"/>
  <c r="U97" i="2"/>
  <c r="T97" i="2"/>
  <c r="S97" i="2"/>
  <c r="C97" i="2"/>
  <c r="B97" i="2"/>
  <c r="BQ96" i="2"/>
  <c r="BP96" i="2"/>
  <c r="AA96" i="2"/>
  <c r="Y96" i="2"/>
  <c r="X96" i="2"/>
  <c r="W96" i="2"/>
  <c r="V96" i="2"/>
  <c r="U96" i="2"/>
  <c r="T96" i="2"/>
  <c r="S96" i="2"/>
  <c r="C96" i="2"/>
  <c r="B96" i="2"/>
  <c r="BP95" i="2"/>
  <c r="AA95" i="2"/>
  <c r="Y95" i="2"/>
  <c r="C95" i="2"/>
  <c r="B95" i="2"/>
  <c r="BP94" i="2"/>
  <c r="AA94" i="2"/>
  <c r="Y94" i="2"/>
  <c r="C94" i="2"/>
  <c r="B94" i="2"/>
  <c r="BP93" i="2"/>
  <c r="AA93" i="2"/>
  <c r="Y93" i="2"/>
  <c r="X93" i="2"/>
  <c r="W93" i="2"/>
  <c r="V93" i="2"/>
  <c r="U93" i="2"/>
  <c r="T93" i="2"/>
  <c r="S93" i="2"/>
  <c r="C93" i="2"/>
  <c r="B93" i="2"/>
  <c r="BP92" i="2"/>
  <c r="AA92" i="2"/>
  <c r="Y92" i="2"/>
  <c r="X92" i="2"/>
  <c r="W92" i="2"/>
  <c r="V92" i="2"/>
  <c r="U92" i="2"/>
  <c r="T92" i="2"/>
  <c r="S92" i="2"/>
  <c r="C92" i="2"/>
  <c r="B92" i="2"/>
  <c r="BP91" i="2"/>
  <c r="AA91" i="2"/>
  <c r="Y91" i="2"/>
  <c r="X91" i="2"/>
  <c r="W91" i="2"/>
  <c r="V91" i="2"/>
  <c r="U91" i="2"/>
  <c r="T91" i="2"/>
  <c r="S91" i="2"/>
  <c r="C91" i="2"/>
  <c r="B91" i="2"/>
  <c r="BP90" i="2"/>
  <c r="AA90" i="2"/>
  <c r="Y90" i="2"/>
  <c r="X90" i="2"/>
  <c r="W90" i="2"/>
  <c r="V90" i="2"/>
  <c r="U90" i="2"/>
  <c r="T90" i="2"/>
  <c r="S90" i="2"/>
  <c r="C90" i="2"/>
  <c r="B90" i="2"/>
  <c r="BQ89" i="2"/>
  <c r="BP89" i="2"/>
  <c r="AA89" i="2"/>
  <c r="Y89" i="2"/>
  <c r="X89" i="2"/>
  <c r="W89" i="2"/>
  <c r="V89" i="2"/>
  <c r="U89" i="2"/>
  <c r="T89" i="2"/>
  <c r="S89" i="2"/>
  <c r="C89" i="2"/>
  <c r="B89" i="2"/>
  <c r="BP88" i="2"/>
  <c r="AA88" i="2"/>
  <c r="Y88" i="2"/>
  <c r="C88" i="2"/>
  <c r="B88" i="2"/>
  <c r="BP87" i="2"/>
  <c r="AA87" i="2"/>
  <c r="Y87" i="2"/>
  <c r="X87" i="2"/>
  <c r="W87" i="2"/>
  <c r="V87" i="2"/>
  <c r="U87" i="2"/>
  <c r="T87" i="2"/>
  <c r="S87" i="2"/>
  <c r="C87" i="2"/>
  <c r="B87" i="2"/>
  <c r="BP86" i="2"/>
  <c r="AA86" i="2"/>
  <c r="Y86" i="2"/>
  <c r="X86" i="2"/>
  <c r="W86" i="2"/>
  <c r="V86" i="2"/>
  <c r="U86" i="2"/>
  <c r="T86" i="2"/>
  <c r="S86" i="2"/>
  <c r="C86" i="2"/>
  <c r="B86" i="2"/>
  <c r="BP85" i="2"/>
  <c r="AA85" i="2"/>
  <c r="Y85" i="2"/>
  <c r="X85" i="2"/>
  <c r="W85" i="2"/>
  <c r="V85" i="2"/>
  <c r="U85" i="2"/>
  <c r="T85" i="2"/>
  <c r="S85" i="2"/>
  <c r="C85" i="2"/>
  <c r="B85" i="2"/>
  <c r="BP84" i="2"/>
  <c r="AA84" i="2"/>
  <c r="Y84" i="2"/>
  <c r="X84" i="2"/>
  <c r="W84" i="2"/>
  <c r="V84" i="2"/>
  <c r="U84" i="2"/>
  <c r="T84" i="2"/>
  <c r="S84" i="2"/>
  <c r="C84" i="2"/>
  <c r="B84" i="2"/>
  <c r="BQ83" i="2"/>
  <c r="BP83" i="2"/>
  <c r="AA83" i="2"/>
  <c r="Y83" i="2"/>
  <c r="X83" i="2"/>
  <c r="W83" i="2"/>
  <c r="V83" i="2"/>
  <c r="U83" i="2"/>
  <c r="T83" i="2"/>
  <c r="S83" i="2"/>
  <c r="C83" i="2"/>
  <c r="B83" i="2"/>
  <c r="BP82" i="2"/>
  <c r="AA82" i="2"/>
  <c r="Y82" i="2"/>
  <c r="C82" i="2"/>
  <c r="B82" i="2"/>
  <c r="BP81" i="2"/>
  <c r="AA81" i="2"/>
  <c r="Y81" i="2"/>
  <c r="X81" i="2"/>
  <c r="W81" i="2"/>
  <c r="V81" i="2"/>
  <c r="U81" i="2"/>
  <c r="T81" i="2"/>
  <c r="S81" i="2"/>
  <c r="C81" i="2"/>
  <c r="B81" i="2"/>
  <c r="BP80" i="2"/>
  <c r="AA80" i="2"/>
  <c r="Y80" i="2"/>
  <c r="X80" i="2"/>
  <c r="W80" i="2"/>
  <c r="V80" i="2"/>
  <c r="U80" i="2"/>
  <c r="T80" i="2"/>
  <c r="S80" i="2"/>
  <c r="C80" i="2"/>
  <c r="B80" i="2"/>
  <c r="BP79" i="2"/>
  <c r="AA79" i="2"/>
  <c r="Y79" i="2"/>
  <c r="X79" i="2"/>
  <c r="W79" i="2"/>
  <c r="V79" i="2"/>
  <c r="U79" i="2"/>
  <c r="T79" i="2"/>
  <c r="S79" i="2"/>
  <c r="C79" i="2"/>
  <c r="B79" i="2"/>
  <c r="BP78" i="2"/>
  <c r="AA78" i="2"/>
  <c r="Y78" i="2"/>
  <c r="X78" i="2"/>
  <c r="W78" i="2"/>
  <c r="V78" i="2"/>
  <c r="U78" i="2"/>
  <c r="T78" i="2"/>
  <c r="S78" i="2"/>
  <c r="C78" i="2"/>
  <c r="B78" i="2"/>
  <c r="BQ77" i="2"/>
  <c r="BP77" i="2"/>
  <c r="AA77" i="2"/>
  <c r="Y77" i="2"/>
  <c r="X77" i="2"/>
  <c r="W77" i="2"/>
  <c r="V77" i="2"/>
  <c r="U77" i="2"/>
  <c r="T77" i="2"/>
  <c r="S77" i="2"/>
  <c r="C77" i="2"/>
  <c r="B77" i="2"/>
  <c r="BP76" i="2"/>
  <c r="AA76" i="2"/>
  <c r="Y76" i="2"/>
  <c r="C76" i="2"/>
  <c r="B76" i="2"/>
  <c r="BP75" i="2"/>
  <c r="AA75" i="2"/>
  <c r="Y75" i="2"/>
  <c r="X75" i="2"/>
  <c r="W75" i="2"/>
  <c r="V75" i="2"/>
  <c r="U75" i="2"/>
  <c r="T75" i="2"/>
  <c r="S75" i="2"/>
  <c r="C75" i="2"/>
  <c r="B75" i="2"/>
  <c r="BP74" i="2"/>
  <c r="AA74" i="2"/>
  <c r="Y74" i="2"/>
  <c r="X74" i="2"/>
  <c r="W74" i="2"/>
  <c r="V74" i="2"/>
  <c r="U74" i="2"/>
  <c r="T74" i="2"/>
  <c r="S74" i="2"/>
  <c r="C74" i="2"/>
  <c r="B74" i="2"/>
  <c r="BP73" i="2"/>
  <c r="AA73" i="2"/>
  <c r="Y73" i="2"/>
  <c r="X73" i="2"/>
  <c r="W73" i="2"/>
  <c r="V73" i="2"/>
  <c r="U73" i="2"/>
  <c r="T73" i="2"/>
  <c r="S73" i="2"/>
  <c r="C73" i="2"/>
  <c r="B73" i="2"/>
  <c r="BP72" i="2"/>
  <c r="AA72" i="2"/>
  <c r="Y72" i="2"/>
  <c r="X72" i="2"/>
  <c r="W72" i="2"/>
  <c r="V72" i="2"/>
  <c r="U72" i="2"/>
  <c r="T72" i="2"/>
  <c r="S72" i="2"/>
  <c r="C72" i="2"/>
  <c r="B72" i="2"/>
  <c r="BQ71" i="2"/>
  <c r="BP71" i="2"/>
  <c r="AA71" i="2"/>
  <c r="Y71" i="2"/>
  <c r="X71" i="2"/>
  <c r="W71" i="2"/>
  <c r="V71" i="2"/>
  <c r="U71" i="2"/>
  <c r="T71" i="2"/>
  <c r="S71" i="2"/>
  <c r="C71" i="2"/>
  <c r="B71" i="2"/>
  <c r="BP70" i="2"/>
  <c r="AA70" i="2"/>
  <c r="Y70" i="2"/>
  <c r="C70" i="2"/>
  <c r="B70" i="2"/>
  <c r="BP69" i="2"/>
  <c r="AA69" i="2"/>
  <c r="Y69" i="2"/>
  <c r="X69" i="2"/>
  <c r="W69" i="2"/>
  <c r="V69" i="2"/>
  <c r="U69" i="2"/>
  <c r="T69" i="2"/>
  <c r="S69" i="2"/>
  <c r="C69" i="2"/>
  <c r="B69" i="2"/>
  <c r="BP68" i="2"/>
  <c r="AA68" i="2"/>
  <c r="Y68" i="2"/>
  <c r="X68" i="2"/>
  <c r="W68" i="2"/>
  <c r="V68" i="2"/>
  <c r="U68" i="2"/>
  <c r="T68" i="2"/>
  <c r="S68" i="2"/>
  <c r="C68" i="2"/>
  <c r="B68" i="2"/>
  <c r="BP67" i="2"/>
  <c r="AA67" i="2"/>
  <c r="Y67" i="2"/>
  <c r="X67" i="2"/>
  <c r="W67" i="2"/>
  <c r="V67" i="2"/>
  <c r="U67" i="2"/>
  <c r="T67" i="2"/>
  <c r="S67" i="2"/>
  <c r="C67" i="2"/>
  <c r="B67" i="2"/>
  <c r="BP66" i="2"/>
  <c r="AA66" i="2"/>
  <c r="Y66" i="2"/>
  <c r="X66" i="2"/>
  <c r="W66" i="2"/>
  <c r="V66" i="2"/>
  <c r="U66" i="2"/>
  <c r="T66" i="2"/>
  <c r="S66" i="2"/>
  <c r="C66" i="2"/>
  <c r="B66" i="2"/>
  <c r="BQ65" i="2"/>
  <c r="BP65" i="2"/>
  <c r="AA65" i="2"/>
  <c r="Y65" i="2"/>
  <c r="X65" i="2"/>
  <c r="W65" i="2"/>
  <c r="V65" i="2"/>
  <c r="U65" i="2"/>
  <c r="T65" i="2"/>
  <c r="S65" i="2"/>
  <c r="C65" i="2"/>
  <c r="B65" i="2"/>
  <c r="BP64" i="2"/>
  <c r="AA64" i="2"/>
  <c r="Y64" i="2"/>
  <c r="C64" i="2"/>
  <c r="B64" i="2"/>
  <c r="BP63" i="2"/>
  <c r="AA63" i="2"/>
  <c r="Y63" i="2"/>
  <c r="X63" i="2"/>
  <c r="W63" i="2"/>
  <c r="V63" i="2"/>
  <c r="U63" i="2"/>
  <c r="T63" i="2"/>
  <c r="S63" i="2"/>
  <c r="C63" i="2"/>
  <c r="B63" i="2"/>
  <c r="BP62" i="2"/>
  <c r="AA62" i="2"/>
  <c r="Y62" i="2"/>
  <c r="X62" i="2"/>
  <c r="W62" i="2"/>
  <c r="V62" i="2"/>
  <c r="U62" i="2"/>
  <c r="T62" i="2"/>
  <c r="S62" i="2"/>
  <c r="C62" i="2"/>
  <c r="B62" i="2"/>
  <c r="BP61" i="2"/>
  <c r="AA61" i="2"/>
  <c r="Y61" i="2"/>
  <c r="X61" i="2"/>
  <c r="W61" i="2"/>
  <c r="V61" i="2"/>
  <c r="U61" i="2"/>
  <c r="T61" i="2"/>
  <c r="S61" i="2"/>
  <c r="C61" i="2"/>
  <c r="B61" i="2"/>
  <c r="BP60" i="2"/>
  <c r="AA60" i="2"/>
  <c r="Y60" i="2"/>
  <c r="X60" i="2"/>
  <c r="W60" i="2"/>
  <c r="V60" i="2"/>
  <c r="U60" i="2"/>
  <c r="T60" i="2"/>
  <c r="S60" i="2"/>
  <c r="C60" i="2"/>
  <c r="B60" i="2"/>
  <c r="BQ59" i="2"/>
  <c r="BP59" i="2"/>
  <c r="AA59" i="2"/>
  <c r="Y59" i="2"/>
  <c r="X59" i="2"/>
  <c r="W59" i="2"/>
  <c r="V59" i="2"/>
  <c r="U59" i="2"/>
  <c r="T59" i="2"/>
  <c r="S59" i="2"/>
  <c r="C59" i="2"/>
  <c r="B59" i="2"/>
  <c r="BP58" i="2"/>
  <c r="AA58" i="2"/>
  <c r="Y58" i="2"/>
  <c r="C58" i="2"/>
  <c r="B58" i="2"/>
  <c r="BP57" i="2"/>
  <c r="AA57" i="2"/>
  <c r="Y57" i="2"/>
  <c r="X57" i="2"/>
  <c r="W57" i="2"/>
  <c r="V57" i="2"/>
  <c r="U57" i="2"/>
  <c r="T57" i="2"/>
  <c r="S57" i="2"/>
  <c r="C57" i="2"/>
  <c r="B57" i="2"/>
  <c r="BP56" i="2"/>
  <c r="AA56" i="2"/>
  <c r="Y56" i="2"/>
  <c r="X56" i="2"/>
  <c r="W56" i="2"/>
  <c r="V56" i="2"/>
  <c r="U56" i="2"/>
  <c r="T56" i="2"/>
  <c r="S56" i="2"/>
  <c r="C56" i="2"/>
  <c r="B56" i="2"/>
  <c r="BP55" i="2"/>
  <c r="AA55" i="2"/>
  <c r="Y55" i="2"/>
  <c r="X55" i="2"/>
  <c r="W55" i="2"/>
  <c r="V55" i="2"/>
  <c r="U55" i="2"/>
  <c r="T55" i="2"/>
  <c r="S55" i="2"/>
  <c r="C55" i="2"/>
  <c r="B55" i="2"/>
  <c r="BP54" i="2"/>
  <c r="AA54" i="2"/>
  <c r="Y54" i="2"/>
  <c r="X54" i="2"/>
  <c r="W54" i="2"/>
  <c r="V54" i="2"/>
  <c r="U54" i="2"/>
  <c r="T54" i="2"/>
  <c r="S54" i="2"/>
  <c r="C54" i="2"/>
  <c r="B54" i="2"/>
  <c r="BQ53" i="2"/>
  <c r="BP53" i="2"/>
  <c r="AA53" i="2"/>
  <c r="Y53" i="2"/>
  <c r="X53" i="2"/>
  <c r="W53" i="2"/>
  <c r="V53" i="2"/>
  <c r="U53" i="2"/>
  <c r="T53" i="2"/>
  <c r="S53" i="2"/>
  <c r="C53" i="2"/>
  <c r="B53" i="2"/>
  <c r="BP52" i="2"/>
  <c r="AA52" i="2"/>
  <c r="Y52" i="2"/>
  <c r="C52" i="2"/>
  <c r="B52" i="2"/>
  <c r="BP51" i="2"/>
  <c r="AA51" i="2"/>
  <c r="Y51" i="2"/>
  <c r="C51" i="2"/>
  <c r="B51" i="2"/>
  <c r="BP50" i="2"/>
  <c r="AA50" i="2"/>
  <c r="Y50" i="2"/>
  <c r="X50" i="2"/>
  <c r="W50" i="2"/>
  <c r="V50" i="2"/>
  <c r="U50" i="2"/>
  <c r="T50" i="2"/>
  <c r="S50" i="2"/>
  <c r="C50" i="2"/>
  <c r="B50" i="2"/>
  <c r="BP49" i="2"/>
  <c r="AA49" i="2"/>
  <c r="Y49" i="2"/>
  <c r="X49" i="2"/>
  <c r="W49" i="2"/>
  <c r="V49" i="2"/>
  <c r="U49" i="2"/>
  <c r="T49" i="2"/>
  <c r="S49" i="2"/>
  <c r="C49" i="2"/>
  <c r="B49" i="2"/>
  <c r="BP48" i="2"/>
  <c r="AA48" i="2"/>
  <c r="Y48" i="2"/>
  <c r="X48" i="2"/>
  <c r="W48" i="2"/>
  <c r="V48" i="2"/>
  <c r="U48" i="2"/>
  <c r="T48" i="2"/>
  <c r="S48" i="2"/>
  <c r="C48" i="2"/>
  <c r="B48" i="2"/>
  <c r="BP47" i="2"/>
  <c r="AA47" i="2"/>
  <c r="Y47" i="2"/>
  <c r="X47" i="2"/>
  <c r="W47" i="2"/>
  <c r="V47" i="2"/>
  <c r="U47" i="2"/>
  <c r="T47" i="2"/>
  <c r="S47" i="2"/>
  <c r="C47" i="2"/>
  <c r="B47" i="2"/>
  <c r="BQ46" i="2"/>
  <c r="BP46" i="2"/>
  <c r="AA46" i="2"/>
  <c r="Y46" i="2"/>
  <c r="X46" i="2"/>
  <c r="W46" i="2"/>
  <c r="V46" i="2"/>
  <c r="U46" i="2"/>
  <c r="T46" i="2"/>
  <c r="S46" i="2"/>
  <c r="C46" i="2"/>
  <c r="B46" i="2"/>
  <c r="BP45" i="2"/>
  <c r="AA45" i="2"/>
  <c r="Y45" i="2"/>
  <c r="C45" i="2"/>
  <c r="B45" i="2"/>
  <c r="BP44" i="2"/>
  <c r="AA44" i="2"/>
  <c r="Y44" i="2"/>
  <c r="X44" i="2"/>
  <c r="W44" i="2"/>
  <c r="V44" i="2"/>
  <c r="U44" i="2"/>
  <c r="T44" i="2"/>
  <c r="S44" i="2"/>
  <c r="C44" i="2"/>
  <c r="B44" i="2"/>
  <c r="BP43" i="2"/>
  <c r="AA43" i="2"/>
  <c r="Y43" i="2"/>
  <c r="X43" i="2"/>
  <c r="W43" i="2"/>
  <c r="V43" i="2"/>
  <c r="U43" i="2"/>
  <c r="T43" i="2"/>
  <c r="S43" i="2"/>
  <c r="C43" i="2"/>
  <c r="B43" i="2"/>
  <c r="BP42" i="2"/>
  <c r="AA42" i="2"/>
  <c r="Y42" i="2"/>
  <c r="X42" i="2"/>
  <c r="W42" i="2"/>
  <c r="V42" i="2"/>
  <c r="U42" i="2"/>
  <c r="T42" i="2"/>
  <c r="S42" i="2"/>
  <c r="C42" i="2"/>
  <c r="B42" i="2"/>
  <c r="BP41" i="2"/>
  <c r="AA41" i="2"/>
  <c r="Y41" i="2"/>
  <c r="X41" i="2"/>
  <c r="W41" i="2"/>
  <c r="V41" i="2"/>
  <c r="U41" i="2"/>
  <c r="T41" i="2"/>
  <c r="S41" i="2"/>
  <c r="C41" i="2"/>
  <c r="B41" i="2"/>
  <c r="BQ40" i="2"/>
  <c r="BP40" i="2"/>
  <c r="AA40" i="2"/>
  <c r="Y40" i="2"/>
  <c r="X40" i="2"/>
  <c r="W40" i="2"/>
  <c r="V40" i="2"/>
  <c r="U40" i="2"/>
  <c r="T40" i="2"/>
  <c r="S40" i="2"/>
  <c r="C40" i="2"/>
  <c r="B40" i="2"/>
  <c r="BP39" i="2"/>
  <c r="AA39" i="2"/>
  <c r="Y39" i="2"/>
  <c r="C39" i="2"/>
  <c r="B39" i="2"/>
  <c r="BP38" i="2"/>
  <c r="AA38" i="2"/>
  <c r="Y38" i="2"/>
  <c r="X38" i="2"/>
  <c r="W38" i="2"/>
  <c r="V38" i="2"/>
  <c r="U38" i="2"/>
  <c r="T38" i="2"/>
  <c r="S38" i="2"/>
  <c r="C38" i="2"/>
  <c r="B38" i="2"/>
  <c r="BP37" i="2"/>
  <c r="AA37" i="2"/>
  <c r="Y37" i="2"/>
  <c r="X37" i="2"/>
  <c r="W37" i="2"/>
  <c r="V37" i="2"/>
  <c r="U37" i="2"/>
  <c r="T37" i="2"/>
  <c r="S37" i="2"/>
  <c r="C37" i="2"/>
  <c r="B37" i="2"/>
  <c r="BP36" i="2"/>
  <c r="AA36" i="2"/>
  <c r="Y36" i="2"/>
  <c r="X36" i="2"/>
  <c r="W36" i="2"/>
  <c r="V36" i="2"/>
  <c r="U36" i="2"/>
  <c r="T36" i="2"/>
  <c r="S36" i="2"/>
  <c r="C36" i="2"/>
  <c r="B36" i="2"/>
  <c r="BP35" i="2"/>
  <c r="AA35" i="2"/>
  <c r="Y35" i="2"/>
  <c r="X35" i="2"/>
  <c r="W35" i="2"/>
  <c r="V35" i="2"/>
  <c r="U35" i="2"/>
  <c r="T35" i="2"/>
  <c r="S35" i="2"/>
  <c r="C35" i="2"/>
  <c r="B35" i="2"/>
  <c r="BQ34" i="2"/>
  <c r="BP34" i="2"/>
  <c r="AA34" i="2"/>
  <c r="Y34" i="2"/>
  <c r="X34" i="2"/>
  <c r="W34" i="2"/>
  <c r="V34" i="2"/>
  <c r="U34" i="2"/>
  <c r="T34" i="2"/>
  <c r="S34" i="2"/>
  <c r="C34" i="2"/>
  <c r="B34" i="2"/>
  <c r="BP33" i="2"/>
  <c r="AA33" i="2"/>
  <c r="Y33" i="2"/>
  <c r="C33" i="2"/>
  <c r="B33" i="2"/>
  <c r="BP32" i="2"/>
  <c r="AA32" i="2"/>
  <c r="Y32" i="2"/>
  <c r="X32" i="2"/>
  <c r="W32" i="2"/>
  <c r="V32" i="2"/>
  <c r="U32" i="2"/>
  <c r="T32" i="2"/>
  <c r="S32" i="2"/>
  <c r="C32" i="2"/>
  <c r="B32" i="2"/>
  <c r="BP31" i="2"/>
  <c r="AA31" i="2"/>
  <c r="Y31" i="2"/>
  <c r="X31" i="2"/>
  <c r="W31" i="2"/>
  <c r="V31" i="2"/>
  <c r="U31" i="2"/>
  <c r="T31" i="2"/>
  <c r="S31" i="2"/>
  <c r="C31" i="2"/>
  <c r="B31" i="2"/>
  <c r="BP30" i="2"/>
  <c r="AA30" i="2"/>
  <c r="Y30" i="2"/>
  <c r="X30" i="2"/>
  <c r="W30" i="2"/>
  <c r="V30" i="2"/>
  <c r="U30" i="2"/>
  <c r="T30" i="2"/>
  <c r="S30" i="2"/>
  <c r="C30" i="2"/>
  <c r="B30" i="2"/>
  <c r="BP29" i="2"/>
  <c r="AA29" i="2"/>
  <c r="Y29" i="2"/>
  <c r="X29" i="2"/>
  <c r="W29" i="2"/>
  <c r="V29" i="2"/>
  <c r="U29" i="2"/>
  <c r="T29" i="2"/>
  <c r="S29" i="2"/>
  <c r="C29" i="2"/>
  <c r="B29" i="2"/>
  <c r="BQ28" i="2"/>
  <c r="BP28" i="2"/>
  <c r="AA28" i="2"/>
  <c r="Y28" i="2"/>
  <c r="X28" i="2"/>
  <c r="W28" i="2"/>
  <c r="V28" i="2"/>
  <c r="U28" i="2"/>
  <c r="T28" i="2"/>
  <c r="S28" i="2"/>
  <c r="C28" i="2"/>
  <c r="B28" i="2"/>
  <c r="BP27" i="2"/>
  <c r="AA27" i="2"/>
  <c r="Y27" i="2"/>
  <c r="C27" i="2"/>
  <c r="B27" i="2"/>
  <c r="BP26" i="2"/>
  <c r="AA26" i="2"/>
  <c r="Y26" i="2"/>
  <c r="X26" i="2"/>
  <c r="W26" i="2"/>
  <c r="V26" i="2"/>
  <c r="U26" i="2"/>
  <c r="T26" i="2"/>
  <c r="S26" i="2"/>
  <c r="C26" i="2"/>
  <c r="B26" i="2"/>
  <c r="BP25" i="2"/>
  <c r="AA25" i="2"/>
  <c r="Y25" i="2"/>
  <c r="X25" i="2"/>
  <c r="W25" i="2"/>
  <c r="V25" i="2"/>
  <c r="U25" i="2"/>
  <c r="T25" i="2"/>
  <c r="S25" i="2"/>
  <c r="C25" i="2"/>
  <c r="B25" i="2"/>
  <c r="BP24" i="2"/>
  <c r="AA24" i="2"/>
  <c r="Y24" i="2"/>
  <c r="X24" i="2"/>
  <c r="W24" i="2"/>
  <c r="V24" i="2"/>
  <c r="U24" i="2"/>
  <c r="T24" i="2"/>
  <c r="S24" i="2"/>
  <c r="C24" i="2"/>
  <c r="B24" i="2"/>
  <c r="BP23" i="2"/>
  <c r="AA23" i="2"/>
  <c r="Y23" i="2"/>
  <c r="X23" i="2"/>
  <c r="W23" i="2"/>
  <c r="V23" i="2"/>
  <c r="U23" i="2"/>
  <c r="T23" i="2"/>
  <c r="S23" i="2"/>
  <c r="C23" i="2"/>
  <c r="B23" i="2"/>
  <c r="BQ22" i="2"/>
  <c r="BP22" i="2"/>
  <c r="AA22" i="2"/>
  <c r="Y22" i="2"/>
  <c r="X22" i="2"/>
  <c r="W22" i="2"/>
  <c r="V22" i="2"/>
  <c r="U22" i="2"/>
  <c r="T22" i="2"/>
  <c r="S22" i="2"/>
  <c r="C22" i="2"/>
  <c r="B22" i="2"/>
  <c r="BP21" i="2"/>
  <c r="AA21" i="2"/>
  <c r="Y21" i="2"/>
  <c r="C21" i="2"/>
  <c r="B21" i="2"/>
  <c r="BP20" i="2"/>
  <c r="AA20" i="2"/>
  <c r="Y20" i="2"/>
  <c r="X20" i="2"/>
  <c r="W20" i="2"/>
  <c r="V20" i="2"/>
  <c r="U20" i="2"/>
  <c r="T20" i="2"/>
  <c r="S20" i="2"/>
  <c r="C20" i="2"/>
  <c r="B20" i="2"/>
  <c r="BP19" i="2"/>
  <c r="AA19" i="2"/>
  <c r="Y19" i="2"/>
  <c r="X19" i="2"/>
  <c r="W19" i="2"/>
  <c r="V19" i="2"/>
  <c r="U19" i="2"/>
  <c r="T19" i="2"/>
  <c r="S19" i="2"/>
  <c r="C19" i="2"/>
  <c r="B19" i="2"/>
  <c r="BP18" i="2"/>
  <c r="AA18" i="2"/>
  <c r="Y18" i="2"/>
  <c r="X18" i="2"/>
  <c r="W18" i="2"/>
  <c r="V18" i="2"/>
  <c r="U18" i="2"/>
  <c r="T18" i="2"/>
  <c r="S18" i="2"/>
  <c r="C18" i="2"/>
  <c r="B18" i="2"/>
  <c r="BP17" i="2"/>
  <c r="AA17" i="2"/>
  <c r="Y17" i="2"/>
  <c r="X17" i="2"/>
  <c r="W17" i="2"/>
  <c r="V17" i="2"/>
  <c r="U17" i="2"/>
  <c r="T17" i="2"/>
  <c r="S17" i="2"/>
  <c r="C17" i="2"/>
  <c r="B17" i="2"/>
  <c r="BQ16" i="2"/>
  <c r="BP16" i="2"/>
  <c r="AA16" i="2"/>
  <c r="Y16" i="2"/>
  <c r="X16" i="2"/>
  <c r="W16" i="2"/>
  <c r="V16" i="2"/>
  <c r="U16" i="2"/>
  <c r="T16" i="2"/>
  <c r="S16" i="2"/>
  <c r="C16" i="2"/>
  <c r="B16" i="2"/>
  <c r="BP15" i="2"/>
  <c r="AA15" i="2"/>
  <c r="Y15" i="2"/>
  <c r="C15" i="2"/>
  <c r="B15" i="2"/>
  <c r="BP14" i="2"/>
  <c r="AA14" i="2"/>
  <c r="Y14" i="2"/>
  <c r="X14" i="2"/>
  <c r="W14" i="2"/>
  <c r="V14" i="2"/>
  <c r="U14" i="2"/>
  <c r="T14" i="2"/>
  <c r="S14" i="2"/>
  <c r="C14" i="2"/>
  <c r="B14" i="2"/>
  <c r="BP13" i="2"/>
  <c r="AA13" i="2"/>
  <c r="Y13" i="2"/>
  <c r="X13" i="2"/>
  <c r="W13" i="2"/>
  <c r="V13" i="2"/>
  <c r="U13" i="2"/>
  <c r="T13" i="2"/>
  <c r="S13" i="2"/>
  <c r="C13" i="2"/>
  <c r="B13" i="2"/>
  <c r="BP12" i="2"/>
  <c r="AA12" i="2"/>
  <c r="Y12" i="2"/>
  <c r="X12" i="2"/>
  <c r="W12" i="2"/>
  <c r="V12" i="2"/>
  <c r="U12" i="2"/>
  <c r="T12" i="2"/>
  <c r="S12" i="2"/>
  <c r="C12" i="2"/>
  <c r="B12" i="2"/>
  <c r="BP11" i="2"/>
  <c r="AA11" i="2"/>
  <c r="Y11" i="2"/>
  <c r="X11" i="2"/>
  <c r="W11" i="2"/>
  <c r="V11" i="2"/>
  <c r="U11" i="2"/>
  <c r="T11" i="2"/>
  <c r="S11" i="2"/>
  <c r="C11" i="2"/>
  <c r="B11" i="2"/>
  <c r="BQ10" i="2"/>
  <c r="BP10" i="2"/>
  <c r="AA10" i="2"/>
  <c r="Y10" i="2"/>
  <c r="X10" i="2"/>
  <c r="W10" i="2"/>
  <c r="V10" i="2"/>
  <c r="U10" i="2"/>
  <c r="T10" i="2"/>
  <c r="S10" i="2"/>
  <c r="C10" i="2"/>
  <c r="B10" i="2"/>
  <c r="AL5" i="2"/>
  <c r="AK5" i="2"/>
  <c r="A5" i="2"/>
  <c r="AK4" i="2"/>
  <c r="AJ4" i="2"/>
  <c r="C4" i="2"/>
  <c r="AK3" i="2"/>
  <c r="AJ3" i="2"/>
  <c r="AJ2" i="2"/>
  <c r="F2185" i="1"/>
  <c r="A2185" i="1"/>
  <c r="F2184" i="1"/>
  <c r="A2184" i="1"/>
  <c r="F2183" i="1"/>
  <c r="A2183" i="1"/>
  <c r="F2182" i="1"/>
  <c r="A2182" i="1"/>
  <c r="F2181" i="1"/>
  <c r="A2181" i="1"/>
  <c r="F2180" i="1"/>
  <c r="A2180" i="1"/>
  <c r="F2179" i="1"/>
  <c r="A2179" i="1"/>
  <c r="F2178" i="1"/>
  <c r="A2178" i="1"/>
  <c r="F2177" i="1"/>
  <c r="A2177" i="1"/>
  <c r="F2176" i="1"/>
  <c r="A2176" i="1"/>
  <c r="F2175" i="1"/>
  <c r="A2175" i="1"/>
  <c r="F2174" i="1"/>
  <c r="A2174" i="1"/>
  <c r="F2173" i="1"/>
  <c r="A2173" i="1"/>
  <c r="F2172" i="1"/>
  <c r="A2172" i="1"/>
  <c r="F2171" i="1"/>
  <c r="A2171" i="1"/>
  <c r="F2170" i="1"/>
  <c r="A2170" i="1"/>
  <c r="F2169" i="1"/>
  <c r="A2169" i="1"/>
  <c r="F2168" i="1"/>
  <c r="A2168" i="1"/>
  <c r="F2167" i="1"/>
  <c r="A2167" i="1"/>
  <c r="F2166" i="1"/>
  <c r="A2166" i="1"/>
  <c r="F2165" i="1"/>
  <c r="A2165" i="1"/>
  <c r="F2164" i="1"/>
  <c r="A2164" i="1"/>
  <c r="F2163" i="1"/>
  <c r="A2163" i="1"/>
  <c r="F2162" i="1"/>
  <c r="A2162" i="1"/>
  <c r="F2161" i="1"/>
  <c r="A2161" i="1"/>
  <c r="F2160" i="1"/>
  <c r="A2160" i="1"/>
  <c r="F2159" i="1"/>
  <c r="A2159" i="1"/>
  <c r="F2158" i="1"/>
  <c r="A2158" i="1"/>
  <c r="F2157" i="1"/>
  <c r="A2157" i="1"/>
  <c r="F2156" i="1"/>
  <c r="A2156" i="1"/>
  <c r="F2155" i="1"/>
  <c r="A2155" i="1"/>
  <c r="F2154" i="1"/>
  <c r="A2154" i="1"/>
  <c r="F2153" i="1"/>
  <c r="A2153" i="1"/>
  <c r="F2152" i="1"/>
  <c r="A2152" i="1"/>
  <c r="F2151" i="1"/>
  <c r="A2151" i="1"/>
  <c r="F2150" i="1"/>
  <c r="A2150" i="1"/>
  <c r="F2149" i="1"/>
  <c r="A2149" i="1"/>
  <c r="F2148" i="1"/>
  <c r="A2148" i="1"/>
  <c r="F2147" i="1"/>
  <c r="A2147" i="1"/>
  <c r="F2146" i="1"/>
  <c r="A2146" i="1"/>
  <c r="F2145" i="1"/>
  <c r="A2145" i="1"/>
  <c r="F2144" i="1"/>
  <c r="A2144" i="1"/>
  <c r="F2143" i="1"/>
  <c r="A2143" i="1"/>
  <c r="F2142" i="1"/>
  <c r="A2142" i="1"/>
  <c r="F2141" i="1"/>
  <c r="A2141" i="1"/>
  <c r="F2140" i="1"/>
  <c r="A2140" i="1"/>
  <c r="F2139" i="1"/>
  <c r="A2139" i="1"/>
  <c r="F2138" i="1"/>
  <c r="A2138" i="1"/>
  <c r="F2137" i="1"/>
  <c r="A2137" i="1"/>
  <c r="F2136" i="1"/>
  <c r="A2136" i="1"/>
  <c r="F2135" i="1"/>
  <c r="A2135" i="1"/>
  <c r="F2134" i="1"/>
  <c r="A2134" i="1"/>
  <c r="F2133" i="1"/>
  <c r="A2133" i="1"/>
  <c r="F2132" i="1"/>
  <c r="A2132" i="1"/>
  <c r="F2131" i="1"/>
  <c r="A2131" i="1"/>
  <c r="F2130" i="1"/>
  <c r="A2130" i="1"/>
  <c r="F2129" i="1"/>
  <c r="A2129" i="1"/>
  <c r="F2128" i="1"/>
  <c r="A2128" i="1"/>
  <c r="F2127" i="1"/>
  <c r="A2127" i="1"/>
  <c r="F2126" i="1"/>
  <c r="A2126" i="1"/>
  <c r="F2125" i="1"/>
  <c r="A2125" i="1"/>
  <c r="F2124" i="1"/>
  <c r="A2124" i="1"/>
  <c r="F2123" i="1"/>
  <c r="A2123" i="1"/>
  <c r="F2122" i="1"/>
  <c r="A2122" i="1"/>
  <c r="F2121" i="1"/>
  <c r="A2121" i="1"/>
  <c r="F2120" i="1"/>
  <c r="A2120" i="1"/>
  <c r="F2119" i="1"/>
  <c r="A2119" i="1"/>
  <c r="F2118" i="1"/>
  <c r="A2118" i="1"/>
  <c r="F2117" i="1"/>
  <c r="A2117" i="1"/>
  <c r="F2116" i="1"/>
  <c r="A2116" i="1"/>
  <c r="F2115" i="1"/>
  <c r="A2115" i="1"/>
  <c r="F2114" i="1"/>
  <c r="A2114" i="1"/>
  <c r="F2113" i="1"/>
  <c r="A2113" i="1"/>
  <c r="F2112" i="1"/>
  <c r="A2112" i="1"/>
  <c r="F2111" i="1"/>
  <c r="A2111" i="1"/>
  <c r="F2110" i="1"/>
  <c r="A2110" i="1"/>
  <c r="K2108" i="1"/>
  <c r="I2108" i="1"/>
  <c r="H2108" i="1"/>
  <c r="G2108" i="1"/>
  <c r="F2108" i="1"/>
  <c r="D2108" i="1"/>
  <c r="C2108" i="1"/>
  <c r="B2108" i="1"/>
  <c r="A2108" i="1"/>
  <c r="K2107" i="1"/>
  <c r="I2107" i="1"/>
  <c r="H2107" i="1"/>
  <c r="G2107" i="1"/>
  <c r="F2107" i="1"/>
  <c r="D2107" i="1"/>
  <c r="C2107" i="1"/>
  <c r="B2107" i="1"/>
  <c r="A2107" i="1"/>
  <c r="K2106" i="1"/>
  <c r="I2106" i="1"/>
  <c r="H2106" i="1"/>
  <c r="G2106" i="1"/>
  <c r="F2106" i="1"/>
  <c r="D2106" i="1"/>
  <c r="C2106" i="1"/>
  <c r="B2106" i="1"/>
  <c r="A2106" i="1"/>
  <c r="K2105" i="1"/>
  <c r="I2105" i="1"/>
  <c r="H2105" i="1"/>
  <c r="G2105" i="1"/>
  <c r="F2105" i="1"/>
  <c r="D2105" i="1"/>
  <c r="C2105" i="1"/>
  <c r="B2105" i="1"/>
  <c r="A2105" i="1"/>
  <c r="K2104" i="1"/>
  <c r="I2104" i="1"/>
  <c r="H2104" i="1"/>
  <c r="G2104" i="1"/>
  <c r="F2104" i="1"/>
  <c r="D2104" i="1"/>
  <c r="C2104" i="1"/>
  <c r="B2104" i="1"/>
  <c r="A2104" i="1"/>
  <c r="K2103" i="1"/>
  <c r="J2103" i="1"/>
  <c r="I2103" i="1"/>
  <c r="H2103" i="1"/>
  <c r="G2103" i="1"/>
  <c r="F2103" i="1"/>
  <c r="D2103" i="1"/>
  <c r="B2103" i="1"/>
  <c r="A2103" i="1"/>
  <c r="K2102" i="1"/>
  <c r="J2102" i="1"/>
  <c r="I2102" i="1"/>
  <c r="H2102" i="1"/>
  <c r="G2102" i="1"/>
  <c r="F2102" i="1"/>
  <c r="D2102" i="1"/>
  <c r="B2102" i="1"/>
  <c r="A2102" i="1"/>
  <c r="K2101" i="1"/>
  <c r="J2101" i="1"/>
  <c r="I2101" i="1"/>
  <c r="H2101" i="1"/>
  <c r="G2101" i="1"/>
  <c r="F2101" i="1"/>
  <c r="D2101" i="1"/>
  <c r="B2101" i="1"/>
  <c r="A2101" i="1"/>
  <c r="K2100" i="1"/>
  <c r="J2100" i="1"/>
  <c r="I2100" i="1"/>
  <c r="H2100" i="1"/>
  <c r="G2100" i="1"/>
  <c r="F2100" i="1"/>
  <c r="D2100" i="1"/>
  <c r="B2100" i="1"/>
  <c r="A2100" i="1"/>
  <c r="K2099" i="1"/>
  <c r="J2099" i="1"/>
  <c r="I2099" i="1"/>
  <c r="H2099" i="1"/>
  <c r="G2099" i="1"/>
  <c r="F2099" i="1"/>
  <c r="D2099" i="1"/>
  <c r="B2099" i="1"/>
  <c r="A2099" i="1"/>
  <c r="K2098" i="1"/>
  <c r="J2098" i="1"/>
  <c r="I2098" i="1"/>
  <c r="H2098" i="1"/>
  <c r="D2098" i="1"/>
  <c r="B2098" i="1"/>
  <c r="A2098" i="1"/>
  <c r="K2097" i="1"/>
  <c r="J2097" i="1"/>
  <c r="I2097" i="1"/>
  <c r="H2097" i="1"/>
  <c r="D2097" i="1"/>
  <c r="B2097" i="1"/>
  <c r="A2097" i="1"/>
  <c r="K2096" i="1"/>
  <c r="J2096" i="1"/>
  <c r="I2096" i="1"/>
  <c r="H2096" i="1"/>
  <c r="D2096" i="1"/>
  <c r="B2096" i="1"/>
  <c r="A2096" i="1"/>
  <c r="K2095" i="1"/>
  <c r="J2095" i="1"/>
  <c r="I2095" i="1"/>
  <c r="H2095" i="1"/>
  <c r="D2095" i="1"/>
  <c r="B2095" i="1"/>
  <c r="A2095" i="1"/>
  <c r="K2094" i="1"/>
  <c r="J2094" i="1"/>
  <c r="I2094" i="1"/>
  <c r="H2094" i="1"/>
  <c r="D2094" i="1"/>
  <c r="B2094" i="1"/>
  <c r="A2094" i="1"/>
  <c r="K2093" i="1"/>
  <c r="I2093" i="1"/>
  <c r="H2093" i="1"/>
  <c r="G2093" i="1"/>
  <c r="F2093" i="1"/>
  <c r="D2093" i="1"/>
  <c r="C2093" i="1"/>
  <c r="B2093" i="1"/>
  <c r="A2093" i="1"/>
  <c r="K2092" i="1"/>
  <c r="I2092" i="1"/>
  <c r="H2092" i="1"/>
  <c r="G2092" i="1"/>
  <c r="F2092" i="1"/>
  <c r="D2092" i="1"/>
  <c r="C2092" i="1"/>
  <c r="B2092" i="1"/>
  <c r="A2092" i="1"/>
  <c r="K2091" i="1"/>
  <c r="I2091" i="1"/>
  <c r="H2091" i="1"/>
  <c r="G2091" i="1"/>
  <c r="F2091" i="1"/>
  <c r="D2091" i="1"/>
  <c r="C2091" i="1"/>
  <c r="B2091" i="1"/>
  <c r="A2091" i="1"/>
  <c r="K2090" i="1"/>
  <c r="I2090" i="1"/>
  <c r="H2090" i="1"/>
  <c r="G2090" i="1"/>
  <c r="F2090" i="1"/>
  <c r="D2090" i="1"/>
  <c r="C2090" i="1"/>
  <c r="B2090" i="1"/>
  <c r="A2090" i="1"/>
  <c r="K2089" i="1"/>
  <c r="I2089" i="1"/>
  <c r="H2089" i="1"/>
  <c r="G2089" i="1"/>
  <c r="F2089" i="1"/>
  <c r="D2089" i="1"/>
  <c r="C2089" i="1"/>
  <c r="B2089" i="1"/>
  <c r="A2089" i="1"/>
  <c r="K2088" i="1"/>
  <c r="J2088" i="1"/>
  <c r="H2088" i="1"/>
  <c r="G2088" i="1"/>
  <c r="F2088" i="1"/>
  <c r="E2088" i="1"/>
  <c r="D2088" i="1"/>
  <c r="B2088" i="1"/>
  <c r="A2088" i="1"/>
  <c r="K2087" i="1"/>
  <c r="J2087" i="1"/>
  <c r="H2087" i="1"/>
  <c r="G2087" i="1"/>
  <c r="F2087" i="1"/>
  <c r="E2087" i="1"/>
  <c r="D2087" i="1"/>
  <c r="B2087" i="1"/>
  <c r="A2087" i="1"/>
  <c r="K2086" i="1"/>
  <c r="J2086" i="1"/>
  <c r="H2086" i="1"/>
  <c r="G2086" i="1"/>
  <c r="F2086" i="1"/>
  <c r="E2086" i="1"/>
  <c r="D2086" i="1"/>
  <c r="B2086" i="1"/>
  <c r="A2086" i="1"/>
  <c r="K2085" i="1"/>
  <c r="J2085" i="1"/>
  <c r="H2085" i="1"/>
  <c r="G2085" i="1"/>
  <c r="F2085" i="1"/>
  <c r="E2085" i="1"/>
  <c r="D2085" i="1"/>
  <c r="B2085" i="1"/>
  <c r="A2085" i="1"/>
  <c r="K2084" i="1"/>
  <c r="J2084" i="1"/>
  <c r="H2084" i="1"/>
  <c r="G2084" i="1"/>
  <c r="F2084" i="1"/>
  <c r="E2084" i="1"/>
  <c r="D2084" i="1"/>
  <c r="B2084" i="1"/>
  <c r="A2084" i="1"/>
  <c r="K2083" i="1"/>
  <c r="J2083" i="1"/>
  <c r="I2083" i="1"/>
  <c r="H2083" i="1"/>
  <c r="G2083" i="1"/>
  <c r="F2083" i="1"/>
  <c r="E2083" i="1"/>
  <c r="D2083" i="1"/>
  <c r="B2083" i="1"/>
  <c r="A2083" i="1"/>
  <c r="K2082" i="1"/>
  <c r="J2082" i="1"/>
  <c r="I2082" i="1"/>
  <c r="H2082" i="1"/>
  <c r="G2082" i="1"/>
  <c r="F2082" i="1"/>
  <c r="E2082" i="1"/>
  <c r="D2082" i="1"/>
  <c r="B2082" i="1"/>
  <c r="A2082" i="1"/>
  <c r="K2081" i="1"/>
  <c r="J2081" i="1"/>
  <c r="I2081" i="1"/>
  <c r="H2081" i="1"/>
  <c r="G2081" i="1"/>
  <c r="F2081" i="1"/>
  <c r="E2081" i="1"/>
  <c r="D2081" i="1"/>
  <c r="B2081" i="1"/>
  <c r="A2081" i="1"/>
  <c r="K2080" i="1"/>
  <c r="J2080" i="1"/>
  <c r="I2080" i="1"/>
  <c r="H2080" i="1"/>
  <c r="G2080" i="1"/>
  <c r="F2080" i="1"/>
  <c r="E2080" i="1"/>
  <c r="D2080" i="1"/>
  <c r="B2080" i="1"/>
  <c r="A2080" i="1"/>
  <c r="K2079" i="1"/>
  <c r="J2079" i="1"/>
  <c r="I2079" i="1"/>
  <c r="H2079" i="1"/>
  <c r="G2079" i="1"/>
  <c r="F2079" i="1"/>
  <c r="E2079" i="1"/>
  <c r="D2079" i="1"/>
  <c r="B2079" i="1"/>
  <c r="A2079" i="1"/>
  <c r="K2078" i="1"/>
  <c r="D2078" i="1"/>
  <c r="C2078" i="1"/>
  <c r="B2078" i="1"/>
  <c r="A2078" i="1"/>
  <c r="K2077" i="1"/>
  <c r="D2077" i="1"/>
  <c r="C2077" i="1"/>
  <c r="B2077" i="1"/>
  <c r="A2077" i="1"/>
  <c r="K2076" i="1"/>
  <c r="D2076" i="1"/>
  <c r="C2076" i="1"/>
  <c r="B2076" i="1"/>
  <c r="A2076" i="1"/>
  <c r="K2075" i="1"/>
  <c r="D2075" i="1"/>
  <c r="C2075" i="1"/>
  <c r="B2075" i="1"/>
  <c r="A2075" i="1"/>
  <c r="K2074" i="1"/>
  <c r="D2074" i="1"/>
  <c r="C2074" i="1"/>
  <c r="B2074" i="1"/>
  <c r="A2074" i="1"/>
  <c r="K2073" i="1"/>
  <c r="J2073" i="1"/>
  <c r="D2073" i="1"/>
  <c r="B2073" i="1"/>
  <c r="A2073" i="1"/>
  <c r="K2072" i="1"/>
  <c r="J2072" i="1"/>
  <c r="D2072" i="1"/>
  <c r="B2072" i="1"/>
  <c r="A2072" i="1"/>
  <c r="K2071" i="1"/>
  <c r="J2071" i="1"/>
  <c r="D2071" i="1"/>
  <c r="B2071" i="1"/>
  <c r="A2071" i="1"/>
  <c r="K2070" i="1"/>
  <c r="J2070" i="1"/>
  <c r="D2070" i="1"/>
  <c r="B2070" i="1"/>
  <c r="A2070" i="1"/>
  <c r="K2069" i="1"/>
  <c r="J2069" i="1"/>
  <c r="D2069" i="1"/>
  <c r="B2069" i="1"/>
  <c r="A2069" i="1"/>
  <c r="K2068" i="1"/>
  <c r="J2068" i="1"/>
  <c r="G2068" i="1"/>
  <c r="D2068" i="1"/>
  <c r="B2068" i="1"/>
  <c r="A2068" i="1"/>
  <c r="K2067" i="1"/>
  <c r="J2067" i="1"/>
  <c r="G2067" i="1"/>
  <c r="D2067" i="1"/>
  <c r="B2067" i="1"/>
  <c r="A2067" i="1"/>
  <c r="K2066" i="1"/>
  <c r="J2066" i="1"/>
  <c r="G2066" i="1"/>
  <c r="D2066" i="1"/>
  <c r="B2066" i="1"/>
  <c r="A2066" i="1"/>
  <c r="K2065" i="1"/>
  <c r="J2065" i="1"/>
  <c r="G2065" i="1"/>
  <c r="D2065" i="1"/>
  <c r="B2065" i="1"/>
  <c r="A2065" i="1"/>
  <c r="K2064" i="1"/>
  <c r="J2064" i="1"/>
  <c r="G2064" i="1"/>
  <c r="D2064" i="1"/>
  <c r="B2064" i="1"/>
  <c r="A2064" i="1"/>
  <c r="K2063" i="1"/>
  <c r="D2063" i="1"/>
  <c r="C2063" i="1"/>
  <c r="B2063" i="1"/>
  <c r="A2063" i="1"/>
  <c r="K2062" i="1"/>
  <c r="D2062" i="1"/>
  <c r="C2062" i="1"/>
  <c r="B2062" i="1"/>
  <c r="A2062" i="1"/>
  <c r="K2061" i="1"/>
  <c r="D2061" i="1"/>
  <c r="C2061" i="1"/>
  <c r="B2061" i="1"/>
  <c r="A2061" i="1"/>
  <c r="K2060" i="1"/>
  <c r="D2060" i="1"/>
  <c r="C2060" i="1"/>
  <c r="B2060" i="1"/>
  <c r="A2060" i="1"/>
  <c r="K2059" i="1"/>
  <c r="D2059" i="1"/>
  <c r="C2059" i="1"/>
  <c r="B2059" i="1"/>
  <c r="A2059" i="1"/>
  <c r="K2058" i="1"/>
  <c r="J2058" i="1"/>
  <c r="D2058" i="1"/>
  <c r="B2058" i="1"/>
  <c r="A2058" i="1"/>
  <c r="K2057" i="1"/>
  <c r="J2057" i="1"/>
  <c r="D2057" i="1"/>
  <c r="B2057" i="1"/>
  <c r="A2057" i="1"/>
  <c r="K2056" i="1"/>
  <c r="J2056" i="1"/>
  <c r="D2056" i="1"/>
  <c r="B2056" i="1"/>
  <c r="A2056" i="1"/>
  <c r="K2055" i="1"/>
  <c r="J2055" i="1"/>
  <c r="D2055" i="1"/>
  <c r="B2055" i="1"/>
  <c r="A2055" i="1"/>
  <c r="K2054" i="1"/>
  <c r="J2054" i="1"/>
  <c r="D2054" i="1"/>
  <c r="B2054" i="1"/>
  <c r="A2054" i="1"/>
  <c r="K2053" i="1"/>
  <c r="J2053" i="1"/>
  <c r="G2053" i="1"/>
  <c r="D2053" i="1"/>
  <c r="B2053" i="1"/>
  <c r="A2053" i="1"/>
  <c r="K2052" i="1"/>
  <c r="J2052" i="1"/>
  <c r="G2052" i="1"/>
  <c r="D2052" i="1"/>
  <c r="B2052" i="1"/>
  <c r="A2052" i="1"/>
  <c r="K2051" i="1"/>
  <c r="J2051" i="1"/>
  <c r="G2051" i="1"/>
  <c r="D2051" i="1"/>
  <c r="B2051" i="1"/>
  <c r="A2051" i="1"/>
  <c r="K2050" i="1"/>
  <c r="J2050" i="1"/>
  <c r="G2050" i="1"/>
  <c r="D2050" i="1"/>
  <c r="B2050" i="1"/>
  <c r="A2050" i="1"/>
  <c r="K2049" i="1"/>
  <c r="J2049" i="1"/>
  <c r="G2049" i="1"/>
  <c r="D2049" i="1"/>
  <c r="B2049" i="1"/>
  <c r="A2049" i="1"/>
  <c r="K2048" i="1"/>
  <c r="D2048" i="1"/>
  <c r="C2048" i="1"/>
  <c r="B2048" i="1"/>
  <c r="A2048" i="1"/>
  <c r="K2047" i="1"/>
  <c r="D2047" i="1"/>
  <c r="C2047" i="1"/>
  <c r="B2047" i="1"/>
  <c r="A2047" i="1"/>
  <c r="K2046" i="1"/>
  <c r="D2046" i="1"/>
  <c r="C2046" i="1"/>
  <c r="B2046" i="1"/>
  <c r="A2046" i="1"/>
  <c r="K2045" i="1"/>
  <c r="D2045" i="1"/>
  <c r="C2045" i="1"/>
  <c r="B2045" i="1"/>
  <c r="A2045" i="1"/>
  <c r="K2044" i="1"/>
  <c r="D2044" i="1"/>
  <c r="C2044" i="1"/>
  <c r="B2044" i="1"/>
  <c r="A2044" i="1"/>
  <c r="K2043" i="1"/>
  <c r="J2043" i="1"/>
  <c r="D2043" i="1"/>
  <c r="B2043" i="1"/>
  <c r="A2043" i="1"/>
  <c r="K2042" i="1"/>
  <c r="J2042" i="1"/>
  <c r="D2042" i="1"/>
  <c r="B2042" i="1"/>
  <c r="A2042" i="1"/>
  <c r="K2041" i="1"/>
  <c r="J2041" i="1"/>
  <c r="D2041" i="1"/>
  <c r="B2041" i="1"/>
  <c r="A2041" i="1"/>
  <c r="K2040" i="1"/>
  <c r="J2040" i="1"/>
  <c r="D2040" i="1"/>
  <c r="B2040" i="1"/>
  <c r="A2040" i="1"/>
  <c r="K2039" i="1"/>
  <c r="J2039" i="1"/>
  <c r="D2039" i="1"/>
  <c r="B2039" i="1"/>
  <c r="A2039" i="1"/>
  <c r="K2038" i="1"/>
  <c r="J2038" i="1"/>
  <c r="G2038" i="1"/>
  <c r="D2038" i="1"/>
  <c r="B2038" i="1"/>
  <c r="A2038" i="1"/>
  <c r="K2037" i="1"/>
  <c r="J2037" i="1"/>
  <c r="G2037" i="1"/>
  <c r="D2037" i="1"/>
  <c r="B2037" i="1"/>
  <c r="A2037" i="1"/>
  <c r="K2036" i="1"/>
  <c r="J2036" i="1"/>
  <c r="G2036" i="1"/>
  <c r="D2036" i="1"/>
  <c r="B2036" i="1"/>
  <c r="A2036" i="1"/>
  <c r="K2035" i="1"/>
  <c r="J2035" i="1"/>
  <c r="G2035" i="1"/>
  <c r="D2035" i="1"/>
  <c r="B2035" i="1"/>
  <c r="A2035" i="1"/>
  <c r="K2034" i="1"/>
  <c r="J2034" i="1"/>
  <c r="G2034" i="1"/>
  <c r="D2034" i="1"/>
  <c r="A2034" i="1"/>
  <c r="J2032" i="1"/>
  <c r="A2032" i="1"/>
  <c r="J2031" i="1"/>
  <c r="G2031" i="1"/>
  <c r="A2031" i="1"/>
  <c r="J2030" i="1"/>
  <c r="A2030" i="1"/>
  <c r="J2029" i="1"/>
  <c r="G2029" i="1"/>
  <c r="A2029" i="1"/>
  <c r="J2028" i="1"/>
  <c r="A2028" i="1"/>
  <c r="J2027" i="1"/>
  <c r="G2027" i="1"/>
  <c r="A2027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5" i="1"/>
  <c r="A1924" i="1"/>
  <c r="A1923" i="1"/>
  <c r="A1922" i="1"/>
  <c r="A1921" i="1"/>
  <c r="A1920" i="1"/>
  <c r="A1919" i="1"/>
  <c r="A1918" i="1"/>
  <c r="J1916" i="1"/>
  <c r="G1916" i="1"/>
  <c r="E1916" i="1"/>
  <c r="D1916" i="1"/>
  <c r="C1916" i="1"/>
  <c r="B1916" i="1"/>
  <c r="A1916" i="1"/>
  <c r="J1915" i="1"/>
  <c r="G1915" i="1"/>
  <c r="E1915" i="1"/>
  <c r="D1915" i="1"/>
  <c r="C1915" i="1"/>
  <c r="B1915" i="1"/>
  <c r="A1915" i="1"/>
  <c r="J1914" i="1"/>
  <c r="G1914" i="1"/>
  <c r="D1914" i="1"/>
  <c r="C1914" i="1"/>
  <c r="B1914" i="1"/>
  <c r="A1914" i="1"/>
  <c r="J1913" i="1"/>
  <c r="G1913" i="1"/>
  <c r="D1913" i="1"/>
  <c r="C1913" i="1"/>
  <c r="B1913" i="1"/>
  <c r="A1913" i="1"/>
  <c r="J1912" i="1"/>
  <c r="D1912" i="1"/>
  <c r="C1912" i="1"/>
  <c r="B1912" i="1"/>
  <c r="A1912" i="1"/>
  <c r="E1911" i="1"/>
  <c r="K1910" i="1"/>
  <c r="E1910" i="1"/>
  <c r="D1910" i="1"/>
  <c r="C1910" i="1"/>
  <c r="B1910" i="1"/>
  <c r="A1910" i="1"/>
  <c r="K1909" i="1"/>
  <c r="E1909" i="1"/>
  <c r="D1909" i="1"/>
  <c r="C1909" i="1"/>
  <c r="B1909" i="1"/>
  <c r="A1909" i="1"/>
  <c r="K1908" i="1"/>
  <c r="E1908" i="1"/>
  <c r="D1908" i="1"/>
  <c r="C1908" i="1"/>
  <c r="B1908" i="1"/>
  <c r="A1908" i="1"/>
  <c r="K1907" i="1"/>
  <c r="E1907" i="1"/>
  <c r="D1907" i="1"/>
  <c r="C1907" i="1"/>
  <c r="B1907" i="1"/>
  <c r="A1907" i="1"/>
  <c r="K1906" i="1"/>
  <c r="E1906" i="1"/>
  <c r="D1906" i="1"/>
  <c r="C1906" i="1"/>
  <c r="B1906" i="1"/>
  <c r="A1906" i="1"/>
  <c r="E1905" i="1"/>
  <c r="K1904" i="1"/>
  <c r="E1904" i="1"/>
  <c r="D1904" i="1"/>
  <c r="C1904" i="1"/>
  <c r="B1904" i="1"/>
  <c r="A1904" i="1"/>
  <c r="K1903" i="1"/>
  <c r="E1903" i="1"/>
  <c r="D1903" i="1"/>
  <c r="C1903" i="1"/>
  <c r="B1903" i="1"/>
  <c r="A1903" i="1"/>
  <c r="K1902" i="1"/>
  <c r="E1902" i="1"/>
  <c r="D1902" i="1"/>
  <c r="C1902" i="1"/>
  <c r="B1902" i="1"/>
  <c r="A1902" i="1"/>
  <c r="K1901" i="1"/>
  <c r="E1901" i="1"/>
  <c r="D1901" i="1"/>
  <c r="C1901" i="1"/>
  <c r="B1901" i="1"/>
  <c r="A1901" i="1"/>
  <c r="K1900" i="1"/>
  <c r="E1900" i="1"/>
  <c r="D1900" i="1"/>
  <c r="C1900" i="1"/>
  <c r="B1900" i="1"/>
  <c r="A1900" i="1"/>
  <c r="E1899" i="1"/>
  <c r="K1898" i="1"/>
  <c r="E1898" i="1"/>
  <c r="D1898" i="1"/>
  <c r="C1898" i="1"/>
  <c r="B1898" i="1"/>
  <c r="A1898" i="1"/>
  <c r="K1897" i="1"/>
  <c r="E1897" i="1"/>
  <c r="D1897" i="1"/>
  <c r="C1897" i="1"/>
  <c r="B1897" i="1"/>
  <c r="A1897" i="1"/>
  <c r="K1896" i="1"/>
  <c r="E1896" i="1"/>
  <c r="D1896" i="1"/>
  <c r="C1896" i="1"/>
  <c r="B1896" i="1"/>
  <c r="A1896" i="1"/>
  <c r="K1895" i="1"/>
  <c r="E1895" i="1"/>
  <c r="D1895" i="1"/>
  <c r="C1895" i="1"/>
  <c r="B1895" i="1"/>
  <c r="A1895" i="1"/>
  <c r="K1894" i="1"/>
  <c r="E1894" i="1"/>
  <c r="D1894" i="1"/>
  <c r="C1894" i="1"/>
  <c r="B1894" i="1"/>
  <c r="A1894" i="1"/>
  <c r="E1893" i="1"/>
  <c r="K1892" i="1"/>
  <c r="E1892" i="1"/>
  <c r="D1892" i="1"/>
  <c r="C1892" i="1"/>
  <c r="B1892" i="1"/>
  <c r="A1892" i="1"/>
  <c r="K1891" i="1"/>
  <c r="D1891" i="1"/>
  <c r="C1891" i="1"/>
  <c r="B1891" i="1"/>
  <c r="A1891" i="1"/>
  <c r="K1890" i="1"/>
  <c r="D1890" i="1"/>
  <c r="C1890" i="1"/>
  <c r="B1890" i="1"/>
  <c r="A1890" i="1"/>
  <c r="K1889" i="1"/>
  <c r="D1889" i="1"/>
  <c r="C1889" i="1"/>
  <c r="B1889" i="1"/>
  <c r="A1889" i="1"/>
  <c r="K1888" i="1"/>
  <c r="D1888" i="1"/>
  <c r="C1888" i="1"/>
  <c r="B1888" i="1"/>
  <c r="A1888" i="1"/>
  <c r="E1887" i="1"/>
  <c r="K1886" i="1"/>
  <c r="E1886" i="1"/>
  <c r="D1886" i="1"/>
  <c r="C1886" i="1"/>
  <c r="B1886" i="1"/>
  <c r="A1886" i="1"/>
  <c r="K1885" i="1"/>
  <c r="E1885" i="1"/>
  <c r="D1885" i="1"/>
  <c r="C1885" i="1"/>
  <c r="B1885" i="1"/>
  <c r="A1885" i="1"/>
  <c r="K1884" i="1"/>
  <c r="E1884" i="1"/>
  <c r="D1884" i="1"/>
  <c r="C1884" i="1"/>
  <c r="B1884" i="1"/>
  <c r="A1884" i="1"/>
  <c r="K1883" i="1"/>
  <c r="E1883" i="1"/>
  <c r="D1883" i="1"/>
  <c r="C1883" i="1"/>
  <c r="B1883" i="1"/>
  <c r="A1883" i="1"/>
  <c r="K1882" i="1"/>
  <c r="E1882" i="1"/>
  <c r="D1882" i="1"/>
  <c r="C1882" i="1"/>
  <c r="B1882" i="1"/>
  <c r="A1882" i="1"/>
  <c r="E1881" i="1"/>
  <c r="K1880" i="1"/>
  <c r="J1880" i="1"/>
  <c r="E1880" i="1"/>
  <c r="D1880" i="1"/>
  <c r="C1880" i="1"/>
  <c r="B1880" i="1"/>
  <c r="A1880" i="1"/>
  <c r="K1879" i="1"/>
  <c r="J1879" i="1"/>
  <c r="D1879" i="1"/>
  <c r="C1879" i="1"/>
  <c r="B1879" i="1"/>
  <c r="A1879" i="1"/>
  <c r="K1878" i="1"/>
  <c r="J1878" i="1"/>
  <c r="D1878" i="1"/>
  <c r="C1878" i="1"/>
  <c r="B1878" i="1"/>
  <c r="A1878" i="1"/>
  <c r="K1877" i="1"/>
  <c r="J1877" i="1"/>
  <c r="D1877" i="1"/>
  <c r="C1877" i="1"/>
  <c r="B1877" i="1"/>
  <c r="A1877" i="1"/>
  <c r="K1876" i="1"/>
  <c r="J1876" i="1"/>
  <c r="D1876" i="1"/>
  <c r="C1876" i="1"/>
  <c r="B1876" i="1"/>
  <c r="A1876" i="1"/>
  <c r="E1875" i="1"/>
  <c r="K1874" i="1"/>
  <c r="J1874" i="1"/>
  <c r="G1874" i="1"/>
  <c r="E1874" i="1"/>
  <c r="D1874" i="1"/>
  <c r="B1874" i="1"/>
  <c r="A1874" i="1"/>
  <c r="K1873" i="1"/>
  <c r="J1873" i="1"/>
  <c r="G1873" i="1"/>
  <c r="D1873" i="1"/>
  <c r="B1873" i="1"/>
  <c r="A1873" i="1"/>
  <c r="K1872" i="1"/>
  <c r="J1872" i="1"/>
  <c r="G1872" i="1"/>
  <c r="D1872" i="1"/>
  <c r="B1872" i="1"/>
  <c r="A1872" i="1"/>
  <c r="K1871" i="1"/>
  <c r="J1871" i="1"/>
  <c r="G1871" i="1"/>
  <c r="D1871" i="1"/>
  <c r="B1871" i="1"/>
  <c r="A1871" i="1"/>
  <c r="K1870" i="1"/>
  <c r="J1870" i="1"/>
  <c r="D1870" i="1"/>
  <c r="B1870" i="1"/>
  <c r="A1870" i="1"/>
  <c r="E1869" i="1"/>
  <c r="E1868" i="1"/>
  <c r="J1867" i="1"/>
  <c r="G1867" i="1"/>
  <c r="E1867" i="1"/>
  <c r="D1867" i="1"/>
  <c r="C1867" i="1"/>
  <c r="B1867" i="1"/>
  <c r="A1867" i="1"/>
  <c r="J1866" i="1"/>
  <c r="G1866" i="1"/>
  <c r="D1866" i="1"/>
  <c r="C1866" i="1"/>
  <c r="B1866" i="1"/>
  <c r="A1866" i="1"/>
  <c r="J1865" i="1"/>
  <c r="G1865" i="1"/>
  <c r="D1865" i="1"/>
  <c r="C1865" i="1"/>
  <c r="B1865" i="1"/>
  <c r="A1865" i="1"/>
  <c r="J1864" i="1"/>
  <c r="G1864" i="1"/>
  <c r="D1864" i="1"/>
  <c r="C1864" i="1"/>
  <c r="B1864" i="1"/>
  <c r="A1864" i="1"/>
  <c r="J1863" i="1"/>
  <c r="G1863" i="1"/>
  <c r="D1863" i="1"/>
  <c r="C1863" i="1"/>
  <c r="A1863" i="1"/>
  <c r="E1862" i="1"/>
  <c r="K1861" i="1"/>
  <c r="E1861" i="1"/>
  <c r="D1861" i="1"/>
  <c r="C1861" i="1"/>
  <c r="B1861" i="1"/>
  <c r="A1861" i="1"/>
  <c r="K1860" i="1"/>
  <c r="E1860" i="1"/>
  <c r="D1860" i="1"/>
  <c r="C1860" i="1"/>
  <c r="B1860" i="1"/>
  <c r="A1860" i="1"/>
  <c r="K1859" i="1"/>
  <c r="E1859" i="1"/>
  <c r="D1859" i="1"/>
  <c r="C1859" i="1"/>
  <c r="B1859" i="1"/>
  <c r="A1859" i="1"/>
  <c r="K1858" i="1"/>
  <c r="E1858" i="1"/>
  <c r="D1858" i="1"/>
  <c r="C1858" i="1"/>
  <c r="B1858" i="1"/>
  <c r="A1858" i="1"/>
  <c r="K1857" i="1"/>
  <c r="E1857" i="1"/>
  <c r="D1857" i="1"/>
  <c r="C1857" i="1"/>
  <c r="B1857" i="1"/>
  <c r="A1857" i="1"/>
  <c r="E1856" i="1"/>
  <c r="K1855" i="1"/>
  <c r="E1855" i="1"/>
  <c r="D1855" i="1"/>
  <c r="C1855" i="1"/>
  <c r="B1855" i="1"/>
  <c r="A1855" i="1"/>
  <c r="K1854" i="1"/>
  <c r="E1854" i="1"/>
  <c r="D1854" i="1"/>
  <c r="C1854" i="1"/>
  <c r="B1854" i="1"/>
  <c r="A1854" i="1"/>
  <c r="K1853" i="1"/>
  <c r="E1853" i="1"/>
  <c r="D1853" i="1"/>
  <c r="C1853" i="1"/>
  <c r="B1853" i="1"/>
  <c r="A1853" i="1"/>
  <c r="K1852" i="1"/>
  <c r="E1852" i="1"/>
  <c r="D1852" i="1"/>
  <c r="C1852" i="1"/>
  <c r="B1852" i="1"/>
  <c r="A1852" i="1"/>
  <c r="K1851" i="1"/>
  <c r="E1851" i="1"/>
  <c r="D1851" i="1"/>
  <c r="C1851" i="1"/>
  <c r="B1851" i="1"/>
  <c r="A1851" i="1"/>
  <c r="E1850" i="1"/>
  <c r="K1849" i="1"/>
  <c r="E1849" i="1"/>
  <c r="D1849" i="1"/>
  <c r="C1849" i="1"/>
  <c r="B1849" i="1"/>
  <c r="A1849" i="1"/>
  <c r="K1848" i="1"/>
  <c r="E1848" i="1"/>
  <c r="D1848" i="1"/>
  <c r="C1848" i="1"/>
  <c r="B1848" i="1"/>
  <c r="A1848" i="1"/>
  <c r="K1847" i="1"/>
  <c r="E1847" i="1"/>
  <c r="D1847" i="1"/>
  <c r="C1847" i="1"/>
  <c r="B1847" i="1"/>
  <c r="A1847" i="1"/>
  <c r="K1846" i="1"/>
  <c r="E1846" i="1"/>
  <c r="D1846" i="1"/>
  <c r="C1846" i="1"/>
  <c r="B1846" i="1"/>
  <c r="A1846" i="1"/>
  <c r="K1845" i="1"/>
  <c r="E1845" i="1"/>
  <c r="D1845" i="1"/>
  <c r="C1845" i="1"/>
  <c r="B1845" i="1"/>
  <c r="A1845" i="1"/>
  <c r="E1844" i="1"/>
  <c r="K1843" i="1"/>
  <c r="E1843" i="1"/>
  <c r="D1843" i="1"/>
  <c r="C1843" i="1"/>
  <c r="B1843" i="1"/>
  <c r="A1843" i="1"/>
  <c r="K1842" i="1"/>
  <c r="E1842" i="1"/>
  <c r="D1842" i="1"/>
  <c r="C1842" i="1"/>
  <c r="B1842" i="1"/>
  <c r="A1842" i="1"/>
  <c r="K1841" i="1"/>
  <c r="E1841" i="1"/>
  <c r="D1841" i="1"/>
  <c r="C1841" i="1"/>
  <c r="B1841" i="1"/>
  <c r="A1841" i="1"/>
  <c r="K1840" i="1"/>
  <c r="E1840" i="1"/>
  <c r="D1840" i="1"/>
  <c r="C1840" i="1"/>
  <c r="B1840" i="1"/>
  <c r="A1840" i="1"/>
  <c r="K1839" i="1"/>
  <c r="E1839" i="1"/>
  <c r="D1839" i="1"/>
  <c r="C1839" i="1"/>
  <c r="B1839" i="1"/>
  <c r="A1839" i="1"/>
  <c r="E1838" i="1"/>
  <c r="K1837" i="1"/>
  <c r="E1837" i="1"/>
  <c r="D1837" i="1"/>
  <c r="C1837" i="1"/>
  <c r="B1837" i="1"/>
  <c r="A1837" i="1"/>
  <c r="K1836" i="1"/>
  <c r="E1836" i="1"/>
  <c r="D1836" i="1"/>
  <c r="C1836" i="1"/>
  <c r="B1836" i="1"/>
  <c r="A1836" i="1"/>
  <c r="K1835" i="1"/>
  <c r="E1835" i="1"/>
  <c r="D1835" i="1"/>
  <c r="C1835" i="1"/>
  <c r="B1835" i="1"/>
  <c r="A1835" i="1"/>
  <c r="K1834" i="1"/>
  <c r="E1834" i="1"/>
  <c r="D1834" i="1"/>
  <c r="C1834" i="1"/>
  <c r="B1834" i="1"/>
  <c r="A1834" i="1"/>
  <c r="K1833" i="1"/>
  <c r="E1833" i="1"/>
  <c r="D1833" i="1"/>
  <c r="C1833" i="1"/>
  <c r="B1833" i="1"/>
  <c r="A1833" i="1"/>
  <c r="E1832" i="1"/>
  <c r="K1831" i="1"/>
  <c r="J1831" i="1"/>
  <c r="E1831" i="1"/>
  <c r="D1831" i="1"/>
  <c r="C1831" i="1"/>
  <c r="B1831" i="1"/>
  <c r="A1831" i="1"/>
  <c r="K1830" i="1"/>
  <c r="J1830" i="1"/>
  <c r="E1830" i="1"/>
  <c r="D1830" i="1"/>
  <c r="C1830" i="1"/>
  <c r="B1830" i="1"/>
  <c r="A1830" i="1"/>
  <c r="K1829" i="1"/>
  <c r="J1829" i="1"/>
  <c r="E1829" i="1"/>
  <c r="D1829" i="1"/>
  <c r="C1829" i="1"/>
  <c r="B1829" i="1"/>
  <c r="A1829" i="1"/>
  <c r="K1828" i="1"/>
  <c r="J1828" i="1"/>
  <c r="E1828" i="1"/>
  <c r="D1828" i="1"/>
  <c r="C1828" i="1"/>
  <c r="B1828" i="1"/>
  <c r="A1828" i="1"/>
  <c r="K1827" i="1"/>
  <c r="J1827" i="1"/>
  <c r="E1827" i="1"/>
  <c r="D1827" i="1"/>
  <c r="C1827" i="1"/>
  <c r="B1827" i="1"/>
  <c r="A1827" i="1"/>
  <c r="E1826" i="1"/>
  <c r="K1825" i="1"/>
  <c r="J1825" i="1"/>
  <c r="G1825" i="1"/>
  <c r="E1825" i="1"/>
  <c r="D1825" i="1"/>
  <c r="B1825" i="1"/>
  <c r="A1825" i="1"/>
  <c r="K1824" i="1"/>
  <c r="J1824" i="1"/>
  <c r="G1824" i="1"/>
  <c r="D1824" i="1"/>
  <c r="B1824" i="1"/>
  <c r="A1824" i="1"/>
  <c r="K1823" i="1"/>
  <c r="J1823" i="1"/>
  <c r="G1823" i="1"/>
  <c r="D1823" i="1"/>
  <c r="B1823" i="1"/>
  <c r="A1823" i="1"/>
  <c r="K1822" i="1"/>
  <c r="J1822" i="1"/>
  <c r="G1822" i="1"/>
  <c r="D1822" i="1"/>
  <c r="B1822" i="1"/>
  <c r="A1822" i="1"/>
  <c r="K1821" i="1"/>
  <c r="J1821" i="1"/>
  <c r="D1821" i="1"/>
  <c r="B1821" i="1"/>
  <c r="A1821" i="1"/>
  <c r="E1820" i="1"/>
  <c r="E1819" i="1"/>
  <c r="K1818" i="1"/>
  <c r="J1818" i="1"/>
  <c r="G1818" i="1"/>
  <c r="E1818" i="1"/>
  <c r="D1818" i="1"/>
  <c r="C1818" i="1"/>
  <c r="B1818" i="1"/>
  <c r="A1818" i="1"/>
  <c r="K1817" i="1"/>
  <c r="J1817" i="1"/>
  <c r="G1817" i="1"/>
  <c r="D1817" i="1"/>
  <c r="C1817" i="1"/>
  <c r="B1817" i="1"/>
  <c r="A1817" i="1"/>
  <c r="K1816" i="1"/>
  <c r="J1816" i="1"/>
  <c r="G1816" i="1"/>
  <c r="D1816" i="1"/>
  <c r="C1816" i="1"/>
  <c r="B1816" i="1"/>
  <c r="A1816" i="1"/>
  <c r="K1815" i="1"/>
  <c r="J1815" i="1"/>
  <c r="G1815" i="1"/>
  <c r="D1815" i="1"/>
  <c r="C1815" i="1"/>
  <c r="B1815" i="1"/>
  <c r="A1815" i="1"/>
  <c r="K1814" i="1"/>
  <c r="J1814" i="1"/>
  <c r="G1814" i="1"/>
  <c r="D1814" i="1"/>
  <c r="C1814" i="1"/>
  <c r="B1814" i="1"/>
  <c r="A1814" i="1"/>
  <c r="E1813" i="1"/>
  <c r="K1812" i="1"/>
  <c r="E1812" i="1"/>
  <c r="D1812" i="1"/>
  <c r="C1812" i="1"/>
  <c r="B1812" i="1"/>
  <c r="A1812" i="1"/>
  <c r="K1811" i="1"/>
  <c r="E1811" i="1"/>
  <c r="D1811" i="1"/>
  <c r="C1811" i="1"/>
  <c r="B1811" i="1"/>
  <c r="A1811" i="1"/>
  <c r="K1810" i="1"/>
  <c r="E1810" i="1"/>
  <c r="D1810" i="1"/>
  <c r="C1810" i="1"/>
  <c r="B1810" i="1"/>
  <c r="A1810" i="1"/>
  <c r="K1809" i="1"/>
  <c r="E1809" i="1"/>
  <c r="D1809" i="1"/>
  <c r="C1809" i="1"/>
  <c r="B1809" i="1"/>
  <c r="A1809" i="1"/>
  <c r="K1808" i="1"/>
  <c r="E1808" i="1"/>
  <c r="D1808" i="1"/>
  <c r="C1808" i="1"/>
  <c r="B1808" i="1"/>
  <c r="A1808" i="1"/>
  <c r="E1807" i="1"/>
  <c r="K1806" i="1"/>
  <c r="E1806" i="1"/>
  <c r="D1806" i="1"/>
  <c r="C1806" i="1"/>
  <c r="B1806" i="1"/>
  <c r="A1806" i="1"/>
  <c r="K1805" i="1"/>
  <c r="E1805" i="1"/>
  <c r="D1805" i="1"/>
  <c r="C1805" i="1"/>
  <c r="B1805" i="1"/>
  <c r="A1805" i="1"/>
  <c r="K1804" i="1"/>
  <c r="E1804" i="1"/>
  <c r="D1804" i="1"/>
  <c r="C1804" i="1"/>
  <c r="B1804" i="1"/>
  <c r="A1804" i="1"/>
  <c r="K1803" i="1"/>
  <c r="E1803" i="1"/>
  <c r="D1803" i="1"/>
  <c r="C1803" i="1"/>
  <c r="B1803" i="1"/>
  <c r="A1803" i="1"/>
  <c r="K1802" i="1"/>
  <c r="E1802" i="1"/>
  <c r="D1802" i="1"/>
  <c r="C1802" i="1"/>
  <c r="B1802" i="1"/>
  <c r="A1802" i="1"/>
  <c r="E1801" i="1"/>
  <c r="K1800" i="1"/>
  <c r="E1800" i="1"/>
  <c r="D1800" i="1"/>
  <c r="C1800" i="1"/>
  <c r="B1800" i="1"/>
  <c r="A1800" i="1"/>
  <c r="K1799" i="1"/>
  <c r="E1799" i="1"/>
  <c r="D1799" i="1"/>
  <c r="C1799" i="1"/>
  <c r="B1799" i="1"/>
  <c r="A1799" i="1"/>
  <c r="K1798" i="1"/>
  <c r="E1798" i="1"/>
  <c r="D1798" i="1"/>
  <c r="C1798" i="1"/>
  <c r="B1798" i="1"/>
  <c r="A1798" i="1"/>
  <c r="K1797" i="1"/>
  <c r="E1797" i="1"/>
  <c r="D1797" i="1"/>
  <c r="C1797" i="1"/>
  <c r="B1797" i="1"/>
  <c r="A1797" i="1"/>
  <c r="K1796" i="1"/>
  <c r="E1796" i="1"/>
  <c r="D1796" i="1"/>
  <c r="C1796" i="1"/>
  <c r="B1796" i="1"/>
  <c r="A1796" i="1"/>
  <c r="E1795" i="1"/>
  <c r="K1794" i="1"/>
  <c r="E1794" i="1"/>
  <c r="D1794" i="1"/>
  <c r="C1794" i="1"/>
  <c r="B1794" i="1"/>
  <c r="A1794" i="1"/>
  <c r="K1793" i="1"/>
  <c r="D1793" i="1"/>
  <c r="C1793" i="1"/>
  <c r="B1793" i="1"/>
  <c r="A1793" i="1"/>
  <c r="K1792" i="1"/>
  <c r="D1792" i="1"/>
  <c r="C1792" i="1"/>
  <c r="B1792" i="1"/>
  <c r="A1792" i="1"/>
  <c r="K1791" i="1"/>
  <c r="D1791" i="1"/>
  <c r="C1791" i="1"/>
  <c r="B1791" i="1"/>
  <c r="A1791" i="1"/>
  <c r="K1790" i="1"/>
  <c r="D1790" i="1"/>
  <c r="C1790" i="1"/>
  <c r="B1790" i="1"/>
  <c r="A1790" i="1"/>
  <c r="E1789" i="1"/>
  <c r="K1788" i="1"/>
  <c r="E1788" i="1"/>
  <c r="D1788" i="1"/>
  <c r="C1788" i="1"/>
  <c r="B1788" i="1"/>
  <c r="A1788" i="1"/>
  <c r="K1787" i="1"/>
  <c r="E1787" i="1"/>
  <c r="D1787" i="1"/>
  <c r="C1787" i="1"/>
  <c r="B1787" i="1"/>
  <c r="A1787" i="1"/>
  <c r="K1786" i="1"/>
  <c r="E1786" i="1"/>
  <c r="D1786" i="1"/>
  <c r="C1786" i="1"/>
  <c r="B1786" i="1"/>
  <c r="A1786" i="1"/>
  <c r="K1785" i="1"/>
  <c r="E1785" i="1"/>
  <c r="D1785" i="1"/>
  <c r="C1785" i="1"/>
  <c r="B1785" i="1"/>
  <c r="A1785" i="1"/>
  <c r="K1784" i="1"/>
  <c r="E1784" i="1"/>
  <c r="D1784" i="1"/>
  <c r="C1784" i="1"/>
  <c r="B1784" i="1"/>
  <c r="A1784" i="1"/>
  <c r="E1783" i="1"/>
  <c r="K1782" i="1"/>
  <c r="J1782" i="1"/>
  <c r="E1782" i="1"/>
  <c r="D1782" i="1"/>
  <c r="C1782" i="1"/>
  <c r="B1782" i="1"/>
  <c r="A1782" i="1"/>
  <c r="K1781" i="1"/>
  <c r="J1781" i="1"/>
  <c r="D1781" i="1"/>
  <c r="C1781" i="1"/>
  <c r="B1781" i="1"/>
  <c r="A1781" i="1"/>
  <c r="K1780" i="1"/>
  <c r="J1780" i="1"/>
  <c r="D1780" i="1"/>
  <c r="C1780" i="1"/>
  <c r="B1780" i="1"/>
  <c r="A1780" i="1"/>
  <c r="K1779" i="1"/>
  <c r="J1779" i="1"/>
  <c r="D1779" i="1"/>
  <c r="C1779" i="1"/>
  <c r="B1779" i="1"/>
  <c r="A1779" i="1"/>
  <c r="K1778" i="1"/>
  <c r="J1778" i="1"/>
  <c r="D1778" i="1"/>
  <c r="C1778" i="1"/>
  <c r="B1778" i="1"/>
  <c r="A1778" i="1"/>
  <c r="E1777" i="1"/>
  <c r="K1776" i="1"/>
  <c r="J1776" i="1"/>
  <c r="G1776" i="1"/>
  <c r="E1776" i="1"/>
  <c r="D1776" i="1"/>
  <c r="B1776" i="1"/>
  <c r="A1776" i="1"/>
  <c r="K1775" i="1"/>
  <c r="J1775" i="1"/>
  <c r="G1775" i="1"/>
  <c r="D1775" i="1"/>
  <c r="B1775" i="1"/>
  <c r="A1775" i="1"/>
  <c r="K1774" i="1"/>
  <c r="J1774" i="1"/>
  <c r="G1774" i="1"/>
  <c r="D1774" i="1"/>
  <c r="B1774" i="1"/>
  <c r="A1774" i="1"/>
  <c r="K1773" i="1"/>
  <c r="J1773" i="1"/>
  <c r="G1773" i="1"/>
  <c r="D1773" i="1"/>
  <c r="B1773" i="1"/>
  <c r="A1773" i="1"/>
  <c r="K1772" i="1"/>
  <c r="J1772" i="1"/>
  <c r="D1772" i="1"/>
  <c r="B1772" i="1"/>
  <c r="A1772" i="1"/>
  <c r="E1771" i="1"/>
  <c r="E1770" i="1"/>
  <c r="K1769" i="1"/>
  <c r="E1769" i="1"/>
  <c r="D1769" i="1"/>
  <c r="C1769" i="1"/>
  <c r="A1769" i="1"/>
  <c r="K1768" i="1"/>
  <c r="E1768" i="1"/>
  <c r="D1768" i="1"/>
  <c r="C1768" i="1"/>
  <c r="A1768" i="1"/>
  <c r="K1767" i="1"/>
  <c r="E1767" i="1"/>
  <c r="D1767" i="1"/>
  <c r="C1767" i="1"/>
  <c r="A1767" i="1"/>
  <c r="K1766" i="1"/>
  <c r="E1766" i="1"/>
  <c r="D1766" i="1"/>
  <c r="C1766" i="1"/>
  <c r="A1766" i="1"/>
  <c r="K1765" i="1"/>
  <c r="E1765" i="1"/>
  <c r="D1765" i="1"/>
  <c r="C1765" i="1"/>
  <c r="A1765" i="1"/>
  <c r="E1764" i="1"/>
  <c r="K1763" i="1"/>
  <c r="E1763" i="1"/>
  <c r="D1763" i="1"/>
  <c r="C1763" i="1"/>
  <c r="A1763" i="1"/>
  <c r="K1762" i="1"/>
  <c r="D1762" i="1"/>
  <c r="C1762" i="1"/>
  <c r="A1762" i="1"/>
  <c r="K1761" i="1"/>
  <c r="D1761" i="1"/>
  <c r="C1761" i="1"/>
  <c r="A1761" i="1"/>
  <c r="K1760" i="1"/>
  <c r="D1760" i="1"/>
  <c r="C1760" i="1"/>
  <c r="A1760" i="1"/>
  <c r="K1759" i="1"/>
  <c r="D1759" i="1"/>
  <c r="C1759" i="1"/>
  <c r="A1759" i="1"/>
  <c r="E1758" i="1"/>
  <c r="K1757" i="1"/>
  <c r="J1757" i="1"/>
  <c r="E1757" i="1"/>
  <c r="D1757" i="1"/>
  <c r="C1757" i="1"/>
  <c r="A1757" i="1"/>
  <c r="K1756" i="1"/>
  <c r="J1756" i="1"/>
  <c r="E1756" i="1"/>
  <c r="D1756" i="1"/>
  <c r="C1756" i="1"/>
  <c r="A1756" i="1"/>
  <c r="K1755" i="1"/>
  <c r="J1755" i="1"/>
  <c r="E1755" i="1"/>
  <c r="D1755" i="1"/>
  <c r="C1755" i="1"/>
  <c r="A1755" i="1"/>
  <c r="K1754" i="1"/>
  <c r="J1754" i="1"/>
  <c r="E1754" i="1"/>
  <c r="D1754" i="1"/>
  <c r="C1754" i="1"/>
  <c r="A1754" i="1"/>
  <c r="K1753" i="1"/>
  <c r="J1753" i="1"/>
  <c r="E1753" i="1"/>
  <c r="D1753" i="1"/>
  <c r="C1753" i="1"/>
  <c r="A1753" i="1"/>
  <c r="E1752" i="1"/>
  <c r="K1751" i="1"/>
  <c r="J1751" i="1"/>
  <c r="G1751" i="1"/>
  <c r="E1751" i="1"/>
  <c r="D1751" i="1"/>
  <c r="C1751" i="1"/>
  <c r="A1751" i="1"/>
  <c r="K1750" i="1"/>
  <c r="J1750" i="1"/>
  <c r="G1750" i="1"/>
  <c r="D1750" i="1"/>
  <c r="C1750" i="1"/>
  <c r="A1750" i="1"/>
  <c r="K1749" i="1"/>
  <c r="J1749" i="1"/>
  <c r="G1749" i="1"/>
  <c r="D1749" i="1"/>
  <c r="C1749" i="1"/>
  <c r="A1749" i="1"/>
  <c r="K1748" i="1"/>
  <c r="J1748" i="1"/>
  <c r="G1748" i="1"/>
  <c r="D1748" i="1"/>
  <c r="C1748" i="1"/>
  <c r="A1748" i="1"/>
  <c r="K1747" i="1"/>
  <c r="J1747" i="1"/>
  <c r="D1747" i="1"/>
  <c r="C1747" i="1"/>
  <c r="A1747" i="1"/>
  <c r="E1746" i="1"/>
  <c r="K1745" i="1"/>
  <c r="E1745" i="1"/>
  <c r="D1745" i="1"/>
  <c r="C1745" i="1"/>
  <c r="B1745" i="1"/>
  <c r="A1745" i="1"/>
  <c r="K1744" i="1"/>
  <c r="E1744" i="1"/>
  <c r="D1744" i="1"/>
  <c r="C1744" i="1"/>
  <c r="B1744" i="1"/>
  <c r="A1744" i="1"/>
  <c r="K1743" i="1"/>
  <c r="E1743" i="1"/>
  <c r="D1743" i="1"/>
  <c r="C1743" i="1"/>
  <c r="B1743" i="1"/>
  <c r="A1743" i="1"/>
  <c r="K1742" i="1"/>
  <c r="E1742" i="1"/>
  <c r="D1742" i="1"/>
  <c r="C1742" i="1"/>
  <c r="B1742" i="1"/>
  <c r="A1742" i="1"/>
  <c r="K1741" i="1"/>
  <c r="E1741" i="1"/>
  <c r="D1741" i="1"/>
  <c r="C1741" i="1"/>
  <c r="B1741" i="1"/>
  <c r="A1741" i="1"/>
  <c r="E1740" i="1"/>
  <c r="K1739" i="1"/>
  <c r="E1739" i="1"/>
  <c r="D1739" i="1"/>
  <c r="C1739" i="1"/>
  <c r="B1739" i="1"/>
  <c r="A1739" i="1"/>
  <c r="K1738" i="1"/>
  <c r="E1738" i="1"/>
  <c r="D1738" i="1"/>
  <c r="C1738" i="1"/>
  <c r="B1738" i="1"/>
  <c r="A1738" i="1"/>
  <c r="K1737" i="1"/>
  <c r="E1737" i="1"/>
  <c r="D1737" i="1"/>
  <c r="C1737" i="1"/>
  <c r="B1737" i="1"/>
  <c r="A1737" i="1"/>
  <c r="K1736" i="1"/>
  <c r="E1736" i="1"/>
  <c r="D1736" i="1"/>
  <c r="C1736" i="1"/>
  <c r="B1736" i="1"/>
  <c r="A1736" i="1"/>
  <c r="K1735" i="1"/>
  <c r="E1735" i="1"/>
  <c r="D1735" i="1"/>
  <c r="C1735" i="1"/>
  <c r="B1735" i="1"/>
  <c r="A1735" i="1"/>
  <c r="E1734" i="1"/>
  <c r="K1733" i="1"/>
  <c r="E1733" i="1"/>
  <c r="D1733" i="1"/>
  <c r="C1733" i="1"/>
  <c r="B1733" i="1"/>
  <c r="A1733" i="1"/>
  <c r="K1732" i="1"/>
  <c r="E1732" i="1"/>
  <c r="D1732" i="1"/>
  <c r="C1732" i="1"/>
  <c r="B1732" i="1"/>
  <c r="A1732" i="1"/>
  <c r="K1731" i="1"/>
  <c r="E1731" i="1"/>
  <c r="D1731" i="1"/>
  <c r="C1731" i="1"/>
  <c r="B1731" i="1"/>
  <c r="A1731" i="1"/>
  <c r="K1730" i="1"/>
  <c r="E1730" i="1"/>
  <c r="D1730" i="1"/>
  <c r="C1730" i="1"/>
  <c r="B1730" i="1"/>
  <c r="A1730" i="1"/>
  <c r="K1729" i="1"/>
  <c r="E1729" i="1"/>
  <c r="D1729" i="1"/>
  <c r="C1729" i="1"/>
  <c r="B1729" i="1"/>
  <c r="A1729" i="1"/>
  <c r="E1728" i="1"/>
  <c r="K1727" i="1"/>
  <c r="E1727" i="1"/>
  <c r="D1727" i="1"/>
  <c r="C1727" i="1"/>
  <c r="B1727" i="1"/>
  <c r="A1727" i="1"/>
  <c r="K1726" i="1"/>
  <c r="D1726" i="1"/>
  <c r="C1726" i="1"/>
  <c r="B1726" i="1"/>
  <c r="A1726" i="1"/>
  <c r="K1725" i="1"/>
  <c r="D1725" i="1"/>
  <c r="C1725" i="1"/>
  <c r="B1725" i="1"/>
  <c r="A1725" i="1"/>
  <c r="K1724" i="1"/>
  <c r="D1724" i="1"/>
  <c r="C1724" i="1"/>
  <c r="B1724" i="1"/>
  <c r="A1724" i="1"/>
  <c r="K1723" i="1"/>
  <c r="D1723" i="1"/>
  <c r="C1723" i="1"/>
  <c r="B1723" i="1"/>
  <c r="A1723" i="1"/>
  <c r="E1722" i="1"/>
  <c r="K1721" i="1"/>
  <c r="E1721" i="1"/>
  <c r="D1721" i="1"/>
  <c r="C1721" i="1"/>
  <c r="B1721" i="1"/>
  <c r="A1721" i="1"/>
  <c r="K1720" i="1"/>
  <c r="E1720" i="1"/>
  <c r="D1720" i="1"/>
  <c r="C1720" i="1"/>
  <c r="B1720" i="1"/>
  <c r="A1720" i="1"/>
  <c r="K1719" i="1"/>
  <c r="E1719" i="1"/>
  <c r="D1719" i="1"/>
  <c r="C1719" i="1"/>
  <c r="B1719" i="1"/>
  <c r="A1719" i="1"/>
  <c r="K1718" i="1"/>
  <c r="E1718" i="1"/>
  <c r="D1718" i="1"/>
  <c r="C1718" i="1"/>
  <c r="B1718" i="1"/>
  <c r="A1718" i="1"/>
  <c r="K1717" i="1"/>
  <c r="E1717" i="1"/>
  <c r="D1717" i="1"/>
  <c r="C1717" i="1"/>
  <c r="B1717" i="1"/>
  <c r="A1717" i="1"/>
  <c r="E1716" i="1"/>
  <c r="K1715" i="1"/>
  <c r="J1715" i="1"/>
  <c r="E1715" i="1"/>
  <c r="D1715" i="1"/>
  <c r="C1715" i="1"/>
  <c r="B1715" i="1"/>
  <c r="A1715" i="1"/>
  <c r="K1714" i="1"/>
  <c r="J1714" i="1"/>
  <c r="D1714" i="1"/>
  <c r="C1714" i="1"/>
  <c r="B1714" i="1"/>
  <c r="A1714" i="1"/>
  <c r="K1713" i="1"/>
  <c r="J1713" i="1"/>
  <c r="D1713" i="1"/>
  <c r="C1713" i="1"/>
  <c r="B1713" i="1"/>
  <c r="A1713" i="1"/>
  <c r="K1712" i="1"/>
  <c r="J1712" i="1"/>
  <c r="D1712" i="1"/>
  <c r="C1712" i="1"/>
  <c r="B1712" i="1"/>
  <c r="A1712" i="1"/>
  <c r="K1711" i="1"/>
  <c r="J1711" i="1"/>
  <c r="D1711" i="1"/>
  <c r="C1711" i="1"/>
  <c r="B1711" i="1"/>
  <c r="A1711" i="1"/>
  <c r="E1710" i="1"/>
  <c r="K1709" i="1"/>
  <c r="J1709" i="1"/>
  <c r="G1709" i="1"/>
  <c r="E1709" i="1"/>
  <c r="D1709" i="1"/>
  <c r="B1709" i="1"/>
  <c r="A1709" i="1"/>
  <c r="K1708" i="1"/>
  <c r="J1708" i="1"/>
  <c r="G1708" i="1"/>
  <c r="D1708" i="1"/>
  <c r="B1708" i="1"/>
  <c r="A1708" i="1"/>
  <c r="K1707" i="1"/>
  <c r="J1707" i="1"/>
  <c r="G1707" i="1"/>
  <c r="E1707" i="1"/>
  <c r="D1707" i="1"/>
  <c r="B1707" i="1"/>
  <c r="A1707" i="1"/>
  <c r="K1706" i="1"/>
  <c r="J1706" i="1"/>
  <c r="G1706" i="1"/>
  <c r="D1706" i="1"/>
  <c r="B1706" i="1"/>
  <c r="A1706" i="1"/>
  <c r="K1705" i="1"/>
  <c r="J1705" i="1"/>
  <c r="D1705" i="1"/>
  <c r="B1705" i="1"/>
  <c r="A1705" i="1"/>
  <c r="E1704" i="1"/>
  <c r="E1703" i="1"/>
  <c r="J1702" i="1"/>
  <c r="E1702" i="1"/>
  <c r="D1702" i="1"/>
  <c r="C1702" i="1"/>
  <c r="A1702" i="1"/>
  <c r="J1701" i="1"/>
  <c r="E1701" i="1"/>
  <c r="D1701" i="1"/>
  <c r="C1701" i="1"/>
  <c r="A1701" i="1"/>
  <c r="J1700" i="1"/>
  <c r="E1700" i="1"/>
  <c r="D1700" i="1"/>
  <c r="C1700" i="1"/>
  <c r="A1700" i="1"/>
  <c r="J1699" i="1"/>
  <c r="E1699" i="1"/>
  <c r="D1699" i="1"/>
  <c r="C1699" i="1"/>
  <c r="A1699" i="1"/>
  <c r="J1698" i="1"/>
  <c r="E1698" i="1"/>
  <c r="D1698" i="1"/>
  <c r="C1698" i="1"/>
  <c r="A1698" i="1"/>
  <c r="E1697" i="1"/>
  <c r="K1696" i="1"/>
  <c r="E1696" i="1"/>
  <c r="D1696" i="1"/>
  <c r="C1696" i="1"/>
  <c r="B1696" i="1"/>
  <c r="A1696" i="1"/>
  <c r="K1695" i="1"/>
  <c r="E1695" i="1"/>
  <c r="D1695" i="1"/>
  <c r="C1695" i="1"/>
  <c r="B1695" i="1"/>
  <c r="A1695" i="1"/>
  <c r="K1694" i="1"/>
  <c r="E1694" i="1"/>
  <c r="D1694" i="1"/>
  <c r="C1694" i="1"/>
  <c r="B1694" i="1"/>
  <c r="A1694" i="1"/>
  <c r="K1693" i="1"/>
  <c r="E1693" i="1"/>
  <c r="D1693" i="1"/>
  <c r="C1693" i="1"/>
  <c r="B1693" i="1"/>
  <c r="A1693" i="1"/>
  <c r="K1692" i="1"/>
  <c r="E1692" i="1"/>
  <c r="D1692" i="1"/>
  <c r="C1692" i="1"/>
  <c r="B1692" i="1"/>
  <c r="A1692" i="1"/>
  <c r="E1691" i="1"/>
  <c r="K1690" i="1"/>
  <c r="E1690" i="1"/>
  <c r="D1690" i="1"/>
  <c r="C1690" i="1"/>
  <c r="B1690" i="1"/>
  <c r="A1690" i="1"/>
  <c r="K1689" i="1"/>
  <c r="E1689" i="1"/>
  <c r="D1689" i="1"/>
  <c r="C1689" i="1"/>
  <c r="B1689" i="1"/>
  <c r="A1689" i="1"/>
  <c r="K1688" i="1"/>
  <c r="E1688" i="1"/>
  <c r="D1688" i="1"/>
  <c r="C1688" i="1"/>
  <c r="B1688" i="1"/>
  <c r="A1688" i="1"/>
  <c r="K1687" i="1"/>
  <c r="E1687" i="1"/>
  <c r="D1687" i="1"/>
  <c r="C1687" i="1"/>
  <c r="B1687" i="1"/>
  <c r="A1687" i="1"/>
  <c r="K1686" i="1"/>
  <c r="E1686" i="1"/>
  <c r="D1686" i="1"/>
  <c r="C1686" i="1"/>
  <c r="B1686" i="1"/>
  <c r="A1686" i="1"/>
  <c r="E1685" i="1"/>
  <c r="K1684" i="1"/>
  <c r="E1684" i="1"/>
  <c r="D1684" i="1"/>
  <c r="C1684" i="1"/>
  <c r="B1684" i="1"/>
  <c r="A1684" i="1"/>
  <c r="K1683" i="1"/>
  <c r="E1683" i="1"/>
  <c r="D1683" i="1"/>
  <c r="C1683" i="1"/>
  <c r="B1683" i="1"/>
  <c r="A1683" i="1"/>
  <c r="K1682" i="1"/>
  <c r="E1682" i="1"/>
  <c r="D1682" i="1"/>
  <c r="C1682" i="1"/>
  <c r="B1682" i="1"/>
  <c r="A1682" i="1"/>
  <c r="K1681" i="1"/>
  <c r="E1681" i="1"/>
  <c r="D1681" i="1"/>
  <c r="C1681" i="1"/>
  <c r="B1681" i="1"/>
  <c r="A1681" i="1"/>
  <c r="K1680" i="1"/>
  <c r="E1680" i="1"/>
  <c r="D1680" i="1"/>
  <c r="C1680" i="1"/>
  <c r="B1680" i="1"/>
  <c r="A1680" i="1"/>
  <c r="E1679" i="1"/>
  <c r="K1678" i="1"/>
  <c r="E1678" i="1"/>
  <c r="D1678" i="1"/>
  <c r="C1678" i="1"/>
  <c r="B1678" i="1"/>
  <c r="A1678" i="1"/>
  <c r="K1677" i="1"/>
  <c r="D1677" i="1"/>
  <c r="C1677" i="1"/>
  <c r="B1677" i="1"/>
  <c r="A1677" i="1"/>
  <c r="K1676" i="1"/>
  <c r="D1676" i="1"/>
  <c r="C1676" i="1"/>
  <c r="B1676" i="1"/>
  <c r="A1676" i="1"/>
  <c r="K1675" i="1"/>
  <c r="D1675" i="1"/>
  <c r="C1675" i="1"/>
  <c r="B1675" i="1"/>
  <c r="A1675" i="1"/>
  <c r="K1674" i="1"/>
  <c r="D1674" i="1"/>
  <c r="C1674" i="1"/>
  <c r="B1674" i="1"/>
  <c r="A1674" i="1"/>
  <c r="E1673" i="1"/>
  <c r="K1672" i="1"/>
  <c r="E1672" i="1"/>
  <c r="D1672" i="1"/>
  <c r="C1672" i="1"/>
  <c r="B1672" i="1"/>
  <c r="A1672" i="1"/>
  <c r="K1671" i="1"/>
  <c r="E1671" i="1"/>
  <c r="D1671" i="1"/>
  <c r="C1671" i="1"/>
  <c r="B1671" i="1"/>
  <c r="A1671" i="1"/>
  <c r="K1670" i="1"/>
  <c r="E1670" i="1"/>
  <c r="D1670" i="1"/>
  <c r="C1670" i="1"/>
  <c r="B1670" i="1"/>
  <c r="A1670" i="1"/>
  <c r="K1669" i="1"/>
  <c r="E1669" i="1"/>
  <c r="D1669" i="1"/>
  <c r="C1669" i="1"/>
  <c r="B1669" i="1"/>
  <c r="A1669" i="1"/>
  <c r="K1668" i="1"/>
  <c r="E1668" i="1"/>
  <c r="D1668" i="1"/>
  <c r="C1668" i="1"/>
  <c r="B1668" i="1"/>
  <c r="A1668" i="1"/>
  <c r="E1667" i="1"/>
  <c r="K1666" i="1"/>
  <c r="J1666" i="1"/>
  <c r="E1666" i="1"/>
  <c r="D1666" i="1"/>
  <c r="C1666" i="1"/>
  <c r="B1666" i="1"/>
  <c r="A1666" i="1"/>
  <c r="K1665" i="1"/>
  <c r="J1665" i="1"/>
  <c r="D1665" i="1"/>
  <c r="C1665" i="1"/>
  <c r="B1665" i="1"/>
  <c r="A1665" i="1"/>
  <c r="K1664" i="1"/>
  <c r="J1664" i="1"/>
  <c r="D1664" i="1"/>
  <c r="C1664" i="1"/>
  <c r="B1664" i="1"/>
  <c r="A1664" i="1"/>
  <c r="K1663" i="1"/>
  <c r="J1663" i="1"/>
  <c r="D1663" i="1"/>
  <c r="C1663" i="1"/>
  <c r="B1663" i="1"/>
  <c r="A1663" i="1"/>
  <c r="K1662" i="1"/>
  <c r="J1662" i="1"/>
  <c r="D1662" i="1"/>
  <c r="C1662" i="1"/>
  <c r="B1662" i="1"/>
  <c r="A1662" i="1"/>
  <c r="E1661" i="1"/>
  <c r="K1660" i="1"/>
  <c r="J1660" i="1"/>
  <c r="G1660" i="1"/>
  <c r="E1660" i="1"/>
  <c r="D1660" i="1"/>
  <c r="B1660" i="1"/>
  <c r="A1660" i="1"/>
  <c r="K1659" i="1"/>
  <c r="J1659" i="1"/>
  <c r="G1659" i="1"/>
  <c r="D1659" i="1"/>
  <c r="B1659" i="1"/>
  <c r="A1659" i="1"/>
  <c r="K1658" i="1"/>
  <c r="J1658" i="1"/>
  <c r="G1658" i="1"/>
  <c r="D1658" i="1"/>
  <c r="B1658" i="1"/>
  <c r="A1658" i="1"/>
  <c r="K1657" i="1"/>
  <c r="J1657" i="1"/>
  <c r="G1657" i="1"/>
  <c r="D1657" i="1"/>
  <c r="B1657" i="1"/>
  <c r="A1657" i="1"/>
  <c r="K1656" i="1"/>
  <c r="J1656" i="1"/>
  <c r="D1656" i="1"/>
  <c r="B1656" i="1"/>
  <c r="A1656" i="1"/>
  <c r="E1655" i="1"/>
  <c r="E1654" i="1"/>
  <c r="K1653" i="1"/>
  <c r="E1653" i="1"/>
  <c r="D1653" i="1"/>
  <c r="C1653" i="1"/>
  <c r="B1653" i="1"/>
  <c r="A1653" i="1"/>
  <c r="K1652" i="1"/>
  <c r="E1652" i="1"/>
  <c r="D1652" i="1"/>
  <c r="C1652" i="1"/>
  <c r="B1652" i="1"/>
  <c r="A1652" i="1"/>
  <c r="K1651" i="1"/>
  <c r="E1651" i="1"/>
  <c r="D1651" i="1"/>
  <c r="C1651" i="1"/>
  <c r="B1651" i="1"/>
  <c r="A1651" i="1"/>
  <c r="K1650" i="1"/>
  <c r="E1650" i="1"/>
  <c r="D1650" i="1"/>
  <c r="C1650" i="1"/>
  <c r="B1650" i="1"/>
  <c r="A1650" i="1"/>
  <c r="K1649" i="1"/>
  <c r="E1649" i="1"/>
  <c r="D1649" i="1"/>
  <c r="C1649" i="1"/>
  <c r="B1649" i="1"/>
  <c r="A1649" i="1"/>
  <c r="E1648" i="1"/>
  <c r="K1647" i="1"/>
  <c r="E1647" i="1"/>
  <c r="D1647" i="1"/>
  <c r="C1647" i="1"/>
  <c r="B1647" i="1"/>
  <c r="A1647" i="1"/>
  <c r="K1646" i="1"/>
  <c r="E1646" i="1"/>
  <c r="D1646" i="1"/>
  <c r="C1646" i="1"/>
  <c r="B1646" i="1"/>
  <c r="A1646" i="1"/>
  <c r="K1645" i="1"/>
  <c r="E1645" i="1"/>
  <c r="D1645" i="1"/>
  <c r="C1645" i="1"/>
  <c r="B1645" i="1"/>
  <c r="A1645" i="1"/>
  <c r="K1644" i="1"/>
  <c r="E1644" i="1"/>
  <c r="D1644" i="1"/>
  <c r="C1644" i="1"/>
  <c r="B1644" i="1"/>
  <c r="A1644" i="1"/>
  <c r="K1643" i="1"/>
  <c r="E1643" i="1"/>
  <c r="D1643" i="1"/>
  <c r="C1643" i="1"/>
  <c r="B1643" i="1"/>
  <c r="A1643" i="1"/>
  <c r="E1642" i="1"/>
  <c r="K1641" i="1"/>
  <c r="E1641" i="1"/>
  <c r="D1641" i="1"/>
  <c r="C1641" i="1"/>
  <c r="B1641" i="1"/>
  <c r="A1641" i="1"/>
  <c r="K1640" i="1"/>
  <c r="E1640" i="1"/>
  <c r="D1640" i="1"/>
  <c r="C1640" i="1"/>
  <c r="B1640" i="1"/>
  <c r="A1640" i="1"/>
  <c r="K1639" i="1"/>
  <c r="E1639" i="1"/>
  <c r="D1639" i="1"/>
  <c r="C1639" i="1"/>
  <c r="B1639" i="1"/>
  <c r="A1639" i="1"/>
  <c r="K1638" i="1"/>
  <c r="E1638" i="1"/>
  <c r="D1638" i="1"/>
  <c r="C1638" i="1"/>
  <c r="B1638" i="1"/>
  <c r="A1638" i="1"/>
  <c r="K1637" i="1"/>
  <c r="E1637" i="1"/>
  <c r="D1637" i="1"/>
  <c r="C1637" i="1"/>
  <c r="B1637" i="1"/>
  <c r="A1637" i="1"/>
  <c r="E1636" i="1"/>
  <c r="K1635" i="1"/>
  <c r="E1635" i="1"/>
  <c r="D1635" i="1"/>
  <c r="C1635" i="1"/>
  <c r="B1635" i="1"/>
  <c r="A1635" i="1"/>
  <c r="K1634" i="1"/>
  <c r="E1634" i="1"/>
  <c r="D1634" i="1"/>
  <c r="C1634" i="1"/>
  <c r="B1634" i="1"/>
  <c r="A1634" i="1"/>
  <c r="K1633" i="1"/>
  <c r="E1633" i="1"/>
  <c r="D1633" i="1"/>
  <c r="C1633" i="1"/>
  <c r="B1633" i="1"/>
  <c r="A1633" i="1"/>
  <c r="K1632" i="1"/>
  <c r="E1632" i="1"/>
  <c r="D1632" i="1"/>
  <c r="C1632" i="1"/>
  <c r="B1632" i="1"/>
  <c r="A1632" i="1"/>
  <c r="K1631" i="1"/>
  <c r="E1631" i="1"/>
  <c r="D1631" i="1"/>
  <c r="C1631" i="1"/>
  <c r="B1631" i="1"/>
  <c r="A1631" i="1"/>
  <c r="E1630" i="1"/>
  <c r="K1629" i="1"/>
  <c r="E1629" i="1"/>
  <c r="D1629" i="1"/>
  <c r="C1629" i="1"/>
  <c r="B1629" i="1"/>
  <c r="A1629" i="1"/>
  <c r="K1628" i="1"/>
  <c r="E1628" i="1"/>
  <c r="D1628" i="1"/>
  <c r="C1628" i="1"/>
  <c r="B1628" i="1"/>
  <c r="A1628" i="1"/>
  <c r="K1627" i="1"/>
  <c r="E1627" i="1"/>
  <c r="D1627" i="1"/>
  <c r="C1627" i="1"/>
  <c r="B1627" i="1"/>
  <c r="A1627" i="1"/>
  <c r="K1626" i="1"/>
  <c r="E1626" i="1"/>
  <c r="D1626" i="1"/>
  <c r="C1626" i="1"/>
  <c r="B1626" i="1"/>
  <c r="A1626" i="1"/>
  <c r="K1625" i="1"/>
  <c r="E1625" i="1"/>
  <c r="D1625" i="1"/>
  <c r="C1625" i="1"/>
  <c r="B1625" i="1"/>
  <c r="A1625" i="1"/>
  <c r="E1624" i="1"/>
  <c r="K1623" i="1"/>
  <c r="J1623" i="1"/>
  <c r="E1623" i="1"/>
  <c r="D1623" i="1"/>
  <c r="C1623" i="1"/>
  <c r="B1623" i="1"/>
  <c r="A1623" i="1"/>
  <c r="K1622" i="1"/>
  <c r="J1622" i="1"/>
  <c r="D1622" i="1"/>
  <c r="C1622" i="1"/>
  <c r="B1622" i="1"/>
  <c r="A1622" i="1"/>
  <c r="K1621" i="1"/>
  <c r="J1621" i="1"/>
  <c r="D1621" i="1"/>
  <c r="C1621" i="1"/>
  <c r="B1621" i="1"/>
  <c r="A1621" i="1"/>
  <c r="K1620" i="1"/>
  <c r="J1620" i="1"/>
  <c r="D1620" i="1"/>
  <c r="C1620" i="1"/>
  <c r="B1620" i="1"/>
  <c r="A1620" i="1"/>
  <c r="K1619" i="1"/>
  <c r="J1619" i="1"/>
  <c r="D1619" i="1"/>
  <c r="C1619" i="1"/>
  <c r="B1619" i="1"/>
  <c r="A1619" i="1"/>
  <c r="E1618" i="1"/>
  <c r="K1617" i="1"/>
  <c r="J1617" i="1"/>
  <c r="G1617" i="1"/>
  <c r="E1617" i="1"/>
  <c r="D1617" i="1"/>
  <c r="B1617" i="1"/>
  <c r="A1617" i="1"/>
  <c r="K1616" i="1"/>
  <c r="J1616" i="1"/>
  <c r="G1616" i="1"/>
  <c r="D1616" i="1"/>
  <c r="B1616" i="1"/>
  <c r="A1616" i="1"/>
  <c r="K1615" i="1"/>
  <c r="J1615" i="1"/>
  <c r="G1615" i="1"/>
  <c r="D1615" i="1"/>
  <c r="B1615" i="1"/>
  <c r="A1615" i="1"/>
  <c r="K1614" i="1"/>
  <c r="J1614" i="1"/>
  <c r="G1614" i="1"/>
  <c r="D1614" i="1"/>
  <c r="B1614" i="1"/>
  <c r="A1614" i="1"/>
  <c r="K1613" i="1"/>
  <c r="J1613" i="1"/>
  <c r="D1613" i="1"/>
  <c r="B1613" i="1"/>
  <c r="A1613" i="1"/>
  <c r="E1612" i="1"/>
  <c r="E1611" i="1"/>
  <c r="J1610" i="1"/>
  <c r="G1610" i="1"/>
  <c r="E1610" i="1"/>
  <c r="D1610" i="1"/>
  <c r="C1610" i="1"/>
  <c r="B1610" i="1"/>
  <c r="A1610" i="1"/>
  <c r="J1609" i="1"/>
  <c r="G1609" i="1"/>
  <c r="D1609" i="1"/>
  <c r="C1609" i="1"/>
  <c r="B1609" i="1"/>
  <c r="A1609" i="1"/>
  <c r="J1608" i="1"/>
  <c r="G1608" i="1"/>
  <c r="D1608" i="1"/>
  <c r="C1608" i="1"/>
  <c r="B1608" i="1"/>
  <c r="A1608" i="1"/>
  <c r="J1607" i="1"/>
  <c r="G1607" i="1"/>
  <c r="D1607" i="1"/>
  <c r="C1607" i="1"/>
  <c r="B1607" i="1"/>
  <c r="A1607" i="1"/>
  <c r="J1606" i="1"/>
  <c r="G1606" i="1"/>
  <c r="D1606" i="1"/>
  <c r="C1606" i="1"/>
  <c r="B1606" i="1"/>
  <c r="A1606" i="1"/>
  <c r="E1605" i="1"/>
  <c r="K1604" i="1"/>
  <c r="E1604" i="1"/>
  <c r="D1604" i="1"/>
  <c r="C1604" i="1"/>
  <c r="B1604" i="1"/>
  <c r="A1604" i="1"/>
  <c r="K1603" i="1"/>
  <c r="E1603" i="1"/>
  <c r="D1603" i="1"/>
  <c r="C1603" i="1"/>
  <c r="B1603" i="1"/>
  <c r="A1603" i="1"/>
  <c r="K1602" i="1"/>
  <c r="E1602" i="1"/>
  <c r="D1602" i="1"/>
  <c r="C1602" i="1"/>
  <c r="B1602" i="1"/>
  <c r="A1602" i="1"/>
  <c r="K1601" i="1"/>
  <c r="E1601" i="1"/>
  <c r="D1601" i="1"/>
  <c r="C1601" i="1"/>
  <c r="B1601" i="1"/>
  <c r="A1601" i="1"/>
  <c r="K1600" i="1"/>
  <c r="E1600" i="1"/>
  <c r="D1600" i="1"/>
  <c r="C1600" i="1"/>
  <c r="B1600" i="1"/>
  <c r="A1600" i="1"/>
  <c r="E1599" i="1"/>
  <c r="K1598" i="1"/>
  <c r="E1598" i="1"/>
  <c r="D1598" i="1"/>
  <c r="C1598" i="1"/>
  <c r="B1598" i="1"/>
  <c r="A1598" i="1"/>
  <c r="K1597" i="1"/>
  <c r="E1597" i="1"/>
  <c r="D1597" i="1"/>
  <c r="C1597" i="1"/>
  <c r="B1597" i="1"/>
  <c r="A1597" i="1"/>
  <c r="K1596" i="1"/>
  <c r="E1596" i="1"/>
  <c r="D1596" i="1"/>
  <c r="C1596" i="1"/>
  <c r="B1596" i="1"/>
  <c r="A1596" i="1"/>
  <c r="K1595" i="1"/>
  <c r="E1595" i="1"/>
  <c r="D1595" i="1"/>
  <c r="C1595" i="1"/>
  <c r="B1595" i="1"/>
  <c r="A1595" i="1"/>
  <c r="K1594" i="1"/>
  <c r="E1594" i="1"/>
  <c r="D1594" i="1"/>
  <c r="C1594" i="1"/>
  <c r="B1594" i="1"/>
  <c r="A1594" i="1"/>
  <c r="E1593" i="1"/>
  <c r="K1592" i="1"/>
  <c r="E1592" i="1"/>
  <c r="D1592" i="1"/>
  <c r="C1592" i="1"/>
  <c r="B1592" i="1"/>
  <c r="A1592" i="1"/>
  <c r="K1591" i="1"/>
  <c r="E1591" i="1"/>
  <c r="D1591" i="1"/>
  <c r="C1591" i="1"/>
  <c r="B1591" i="1"/>
  <c r="A1591" i="1"/>
  <c r="K1590" i="1"/>
  <c r="E1590" i="1"/>
  <c r="D1590" i="1"/>
  <c r="C1590" i="1"/>
  <c r="B1590" i="1"/>
  <c r="A1590" i="1"/>
  <c r="K1589" i="1"/>
  <c r="E1589" i="1"/>
  <c r="D1589" i="1"/>
  <c r="C1589" i="1"/>
  <c r="B1589" i="1"/>
  <c r="A1589" i="1"/>
  <c r="K1588" i="1"/>
  <c r="E1588" i="1"/>
  <c r="D1588" i="1"/>
  <c r="C1588" i="1"/>
  <c r="B1588" i="1"/>
  <c r="A1588" i="1"/>
  <c r="E1587" i="1"/>
  <c r="K1586" i="1"/>
  <c r="E1586" i="1"/>
  <c r="D1586" i="1"/>
  <c r="C1586" i="1"/>
  <c r="B1586" i="1"/>
  <c r="A1586" i="1"/>
  <c r="K1585" i="1"/>
  <c r="D1585" i="1"/>
  <c r="C1585" i="1"/>
  <c r="B1585" i="1"/>
  <c r="A1585" i="1"/>
  <c r="K1584" i="1"/>
  <c r="D1584" i="1"/>
  <c r="C1584" i="1"/>
  <c r="B1584" i="1"/>
  <c r="A1584" i="1"/>
  <c r="K1583" i="1"/>
  <c r="D1583" i="1"/>
  <c r="C1583" i="1"/>
  <c r="B1583" i="1"/>
  <c r="A1583" i="1"/>
  <c r="K1582" i="1"/>
  <c r="D1582" i="1"/>
  <c r="C1582" i="1"/>
  <c r="B1582" i="1"/>
  <c r="A1582" i="1"/>
  <c r="E1581" i="1"/>
  <c r="K1580" i="1"/>
  <c r="E1580" i="1"/>
  <c r="D1580" i="1"/>
  <c r="C1580" i="1"/>
  <c r="B1580" i="1"/>
  <c r="A1580" i="1"/>
  <c r="K1579" i="1"/>
  <c r="E1579" i="1"/>
  <c r="D1579" i="1"/>
  <c r="C1579" i="1"/>
  <c r="B1579" i="1"/>
  <c r="A1579" i="1"/>
  <c r="K1578" i="1"/>
  <c r="E1578" i="1"/>
  <c r="D1578" i="1"/>
  <c r="C1578" i="1"/>
  <c r="B1578" i="1"/>
  <c r="A1578" i="1"/>
  <c r="K1577" i="1"/>
  <c r="E1577" i="1"/>
  <c r="D1577" i="1"/>
  <c r="C1577" i="1"/>
  <c r="B1577" i="1"/>
  <c r="A1577" i="1"/>
  <c r="K1576" i="1"/>
  <c r="E1576" i="1"/>
  <c r="D1576" i="1"/>
  <c r="C1576" i="1"/>
  <c r="B1576" i="1"/>
  <c r="A1576" i="1"/>
  <c r="E1575" i="1"/>
  <c r="K1574" i="1"/>
  <c r="J1574" i="1"/>
  <c r="E1574" i="1"/>
  <c r="D1574" i="1"/>
  <c r="C1574" i="1"/>
  <c r="B1574" i="1"/>
  <c r="A1574" i="1"/>
  <c r="K1573" i="1"/>
  <c r="J1573" i="1"/>
  <c r="D1573" i="1"/>
  <c r="C1573" i="1"/>
  <c r="B1573" i="1"/>
  <c r="A1573" i="1"/>
  <c r="K1572" i="1"/>
  <c r="J1572" i="1"/>
  <c r="D1572" i="1"/>
  <c r="C1572" i="1"/>
  <c r="B1572" i="1"/>
  <c r="A1572" i="1"/>
  <c r="K1571" i="1"/>
  <c r="J1571" i="1"/>
  <c r="D1571" i="1"/>
  <c r="C1571" i="1"/>
  <c r="B1571" i="1"/>
  <c r="A1571" i="1"/>
  <c r="K1570" i="1"/>
  <c r="J1570" i="1"/>
  <c r="D1570" i="1"/>
  <c r="C1570" i="1"/>
  <c r="B1570" i="1"/>
  <c r="A1570" i="1"/>
  <c r="E1569" i="1"/>
  <c r="K1568" i="1"/>
  <c r="J1568" i="1"/>
  <c r="G1568" i="1"/>
  <c r="E1568" i="1"/>
  <c r="D1568" i="1"/>
  <c r="B1568" i="1"/>
  <c r="A1568" i="1"/>
  <c r="K1567" i="1"/>
  <c r="J1567" i="1"/>
  <c r="G1567" i="1"/>
  <c r="D1567" i="1"/>
  <c r="B1567" i="1"/>
  <c r="A1567" i="1"/>
  <c r="K1566" i="1"/>
  <c r="J1566" i="1"/>
  <c r="G1566" i="1"/>
  <c r="D1566" i="1"/>
  <c r="B1566" i="1"/>
  <c r="A1566" i="1"/>
  <c r="K1565" i="1"/>
  <c r="J1565" i="1"/>
  <c r="G1565" i="1"/>
  <c r="D1565" i="1"/>
  <c r="B1565" i="1"/>
  <c r="A1565" i="1"/>
  <c r="K1564" i="1"/>
  <c r="J1564" i="1"/>
  <c r="D1564" i="1"/>
  <c r="B1564" i="1"/>
  <c r="A1564" i="1"/>
  <c r="E1563" i="1"/>
  <c r="E1562" i="1"/>
  <c r="J1561" i="1"/>
  <c r="G1561" i="1"/>
  <c r="E1561" i="1"/>
  <c r="D1561" i="1"/>
  <c r="C1561" i="1"/>
  <c r="B1561" i="1"/>
  <c r="A1561" i="1"/>
  <c r="J1560" i="1"/>
  <c r="G1560" i="1"/>
  <c r="D1560" i="1"/>
  <c r="C1560" i="1"/>
  <c r="B1560" i="1"/>
  <c r="A1560" i="1"/>
  <c r="J1559" i="1"/>
  <c r="G1559" i="1"/>
  <c r="D1559" i="1"/>
  <c r="C1559" i="1"/>
  <c r="B1559" i="1"/>
  <c r="A1559" i="1"/>
  <c r="J1558" i="1"/>
  <c r="G1558" i="1"/>
  <c r="D1558" i="1"/>
  <c r="C1558" i="1"/>
  <c r="B1558" i="1"/>
  <c r="A1558" i="1"/>
  <c r="J1557" i="1"/>
  <c r="D1557" i="1"/>
  <c r="C1557" i="1"/>
  <c r="A1557" i="1"/>
  <c r="E1556" i="1"/>
  <c r="K1555" i="1"/>
  <c r="E1555" i="1"/>
  <c r="D1555" i="1"/>
  <c r="C1555" i="1"/>
  <c r="B1555" i="1"/>
  <c r="A1555" i="1"/>
  <c r="K1554" i="1"/>
  <c r="E1554" i="1"/>
  <c r="D1554" i="1"/>
  <c r="C1554" i="1"/>
  <c r="B1554" i="1"/>
  <c r="A1554" i="1"/>
  <c r="K1553" i="1"/>
  <c r="E1553" i="1"/>
  <c r="D1553" i="1"/>
  <c r="C1553" i="1"/>
  <c r="B1553" i="1"/>
  <c r="A1553" i="1"/>
  <c r="K1552" i="1"/>
  <c r="E1552" i="1"/>
  <c r="D1552" i="1"/>
  <c r="C1552" i="1"/>
  <c r="B1552" i="1"/>
  <c r="A1552" i="1"/>
  <c r="K1551" i="1"/>
  <c r="E1551" i="1"/>
  <c r="D1551" i="1"/>
  <c r="C1551" i="1"/>
  <c r="B1551" i="1"/>
  <c r="A1551" i="1"/>
  <c r="E1550" i="1"/>
  <c r="K1549" i="1"/>
  <c r="E1549" i="1"/>
  <c r="D1549" i="1"/>
  <c r="C1549" i="1"/>
  <c r="B1549" i="1"/>
  <c r="A1549" i="1"/>
  <c r="K1548" i="1"/>
  <c r="E1548" i="1"/>
  <c r="D1548" i="1"/>
  <c r="C1548" i="1"/>
  <c r="B1548" i="1"/>
  <c r="A1548" i="1"/>
  <c r="K1547" i="1"/>
  <c r="E1547" i="1"/>
  <c r="D1547" i="1"/>
  <c r="C1547" i="1"/>
  <c r="B1547" i="1"/>
  <c r="A1547" i="1"/>
  <c r="K1546" i="1"/>
  <c r="E1546" i="1"/>
  <c r="D1546" i="1"/>
  <c r="C1546" i="1"/>
  <c r="B1546" i="1"/>
  <c r="A1546" i="1"/>
  <c r="K1545" i="1"/>
  <c r="E1545" i="1"/>
  <c r="D1545" i="1"/>
  <c r="C1545" i="1"/>
  <c r="B1545" i="1"/>
  <c r="A1545" i="1"/>
  <c r="E1544" i="1"/>
  <c r="K1543" i="1"/>
  <c r="E1543" i="1"/>
  <c r="D1543" i="1"/>
  <c r="C1543" i="1"/>
  <c r="B1543" i="1"/>
  <c r="A1543" i="1"/>
  <c r="K1542" i="1"/>
  <c r="E1542" i="1"/>
  <c r="D1542" i="1"/>
  <c r="C1542" i="1"/>
  <c r="B1542" i="1"/>
  <c r="A1542" i="1"/>
  <c r="K1541" i="1"/>
  <c r="E1541" i="1"/>
  <c r="D1541" i="1"/>
  <c r="C1541" i="1"/>
  <c r="B1541" i="1"/>
  <c r="A1541" i="1"/>
  <c r="K1540" i="1"/>
  <c r="E1540" i="1"/>
  <c r="D1540" i="1"/>
  <c r="C1540" i="1"/>
  <c r="B1540" i="1"/>
  <c r="A1540" i="1"/>
  <c r="K1539" i="1"/>
  <c r="E1539" i="1"/>
  <c r="D1539" i="1"/>
  <c r="C1539" i="1"/>
  <c r="B1539" i="1"/>
  <c r="A1539" i="1"/>
  <c r="E1538" i="1"/>
  <c r="K1537" i="1"/>
  <c r="E1537" i="1"/>
  <c r="D1537" i="1"/>
  <c r="C1537" i="1"/>
  <c r="B1537" i="1"/>
  <c r="A1537" i="1"/>
  <c r="K1536" i="1"/>
  <c r="D1536" i="1"/>
  <c r="C1536" i="1"/>
  <c r="B1536" i="1"/>
  <c r="A1536" i="1"/>
  <c r="K1535" i="1"/>
  <c r="D1535" i="1"/>
  <c r="C1535" i="1"/>
  <c r="B1535" i="1"/>
  <c r="A1535" i="1"/>
  <c r="K1534" i="1"/>
  <c r="D1534" i="1"/>
  <c r="C1534" i="1"/>
  <c r="B1534" i="1"/>
  <c r="A1534" i="1"/>
  <c r="K1533" i="1"/>
  <c r="D1533" i="1"/>
  <c r="C1533" i="1"/>
  <c r="B1533" i="1"/>
  <c r="A1533" i="1"/>
  <c r="E1532" i="1"/>
  <c r="K1531" i="1"/>
  <c r="E1531" i="1"/>
  <c r="D1531" i="1"/>
  <c r="C1531" i="1"/>
  <c r="B1531" i="1"/>
  <c r="A1531" i="1"/>
  <c r="K1530" i="1"/>
  <c r="E1530" i="1"/>
  <c r="D1530" i="1"/>
  <c r="C1530" i="1"/>
  <c r="B1530" i="1"/>
  <c r="A1530" i="1"/>
  <c r="K1529" i="1"/>
  <c r="E1529" i="1"/>
  <c r="D1529" i="1"/>
  <c r="C1529" i="1"/>
  <c r="B1529" i="1"/>
  <c r="A1529" i="1"/>
  <c r="K1528" i="1"/>
  <c r="E1528" i="1"/>
  <c r="D1528" i="1"/>
  <c r="C1528" i="1"/>
  <c r="B1528" i="1"/>
  <c r="A1528" i="1"/>
  <c r="K1527" i="1"/>
  <c r="E1527" i="1"/>
  <c r="D1527" i="1"/>
  <c r="C1527" i="1"/>
  <c r="B1527" i="1"/>
  <c r="A1527" i="1"/>
  <c r="E1526" i="1"/>
  <c r="K1525" i="1"/>
  <c r="J1525" i="1"/>
  <c r="E1525" i="1"/>
  <c r="D1525" i="1"/>
  <c r="C1525" i="1"/>
  <c r="B1525" i="1"/>
  <c r="A1525" i="1"/>
  <c r="K1524" i="1"/>
  <c r="J1524" i="1"/>
  <c r="D1524" i="1"/>
  <c r="C1524" i="1"/>
  <c r="B1524" i="1"/>
  <c r="A1524" i="1"/>
  <c r="K1523" i="1"/>
  <c r="J1523" i="1"/>
  <c r="D1523" i="1"/>
  <c r="C1523" i="1"/>
  <c r="B1523" i="1"/>
  <c r="A1523" i="1"/>
  <c r="K1522" i="1"/>
  <c r="J1522" i="1"/>
  <c r="D1522" i="1"/>
  <c r="C1522" i="1"/>
  <c r="B1522" i="1"/>
  <c r="A1522" i="1"/>
  <c r="K1521" i="1"/>
  <c r="J1521" i="1"/>
  <c r="D1521" i="1"/>
  <c r="C1521" i="1"/>
  <c r="B1521" i="1"/>
  <c r="A1521" i="1"/>
  <c r="E1520" i="1"/>
  <c r="K1519" i="1"/>
  <c r="J1519" i="1"/>
  <c r="G1519" i="1"/>
  <c r="E1519" i="1"/>
  <c r="D1519" i="1"/>
  <c r="B1519" i="1"/>
  <c r="A1519" i="1"/>
  <c r="K1518" i="1"/>
  <c r="J1518" i="1"/>
  <c r="G1518" i="1"/>
  <c r="D1518" i="1"/>
  <c r="B1518" i="1"/>
  <c r="A1518" i="1"/>
  <c r="K1517" i="1"/>
  <c r="J1517" i="1"/>
  <c r="G1517" i="1"/>
  <c r="D1517" i="1"/>
  <c r="B1517" i="1"/>
  <c r="A1517" i="1"/>
  <c r="K1516" i="1"/>
  <c r="J1516" i="1"/>
  <c r="G1516" i="1"/>
  <c r="D1516" i="1"/>
  <c r="B1516" i="1"/>
  <c r="A1516" i="1"/>
  <c r="K1515" i="1"/>
  <c r="J1515" i="1"/>
  <c r="D1515" i="1"/>
  <c r="B1515" i="1"/>
  <c r="A1515" i="1"/>
  <c r="E1514" i="1"/>
  <c r="E1513" i="1"/>
  <c r="K1512" i="1"/>
  <c r="E1512" i="1"/>
  <c r="D1512" i="1"/>
  <c r="C1512" i="1"/>
  <c r="B1512" i="1"/>
  <c r="A1512" i="1"/>
  <c r="K1511" i="1"/>
  <c r="E1511" i="1"/>
  <c r="D1511" i="1"/>
  <c r="C1511" i="1"/>
  <c r="B1511" i="1"/>
  <c r="A1511" i="1"/>
  <c r="K1510" i="1"/>
  <c r="E1510" i="1"/>
  <c r="D1510" i="1"/>
  <c r="C1510" i="1"/>
  <c r="B1510" i="1"/>
  <c r="A1510" i="1"/>
  <c r="K1509" i="1"/>
  <c r="E1509" i="1"/>
  <c r="D1509" i="1"/>
  <c r="C1509" i="1"/>
  <c r="B1509" i="1"/>
  <c r="A1509" i="1"/>
  <c r="K1508" i="1"/>
  <c r="E1508" i="1"/>
  <c r="D1508" i="1"/>
  <c r="C1508" i="1"/>
  <c r="B1508" i="1"/>
  <c r="A1508" i="1"/>
  <c r="E1507" i="1"/>
  <c r="K1506" i="1"/>
  <c r="E1506" i="1"/>
  <c r="D1506" i="1"/>
  <c r="C1506" i="1"/>
  <c r="B1506" i="1"/>
  <c r="A1506" i="1"/>
  <c r="K1505" i="1"/>
  <c r="E1505" i="1"/>
  <c r="D1505" i="1"/>
  <c r="C1505" i="1"/>
  <c r="B1505" i="1"/>
  <c r="A1505" i="1"/>
  <c r="K1504" i="1"/>
  <c r="E1504" i="1"/>
  <c r="D1504" i="1"/>
  <c r="C1504" i="1"/>
  <c r="B1504" i="1"/>
  <c r="A1504" i="1"/>
  <c r="K1503" i="1"/>
  <c r="E1503" i="1"/>
  <c r="D1503" i="1"/>
  <c r="C1503" i="1"/>
  <c r="B1503" i="1"/>
  <c r="A1503" i="1"/>
  <c r="K1502" i="1"/>
  <c r="E1502" i="1"/>
  <c r="D1502" i="1"/>
  <c r="C1502" i="1"/>
  <c r="B1502" i="1"/>
  <c r="A1502" i="1"/>
  <c r="E1501" i="1"/>
  <c r="K1500" i="1"/>
  <c r="E1500" i="1"/>
  <c r="D1500" i="1"/>
  <c r="C1500" i="1"/>
  <c r="B1500" i="1"/>
  <c r="A1500" i="1"/>
  <c r="K1499" i="1"/>
  <c r="E1499" i="1"/>
  <c r="D1499" i="1"/>
  <c r="C1499" i="1"/>
  <c r="B1499" i="1"/>
  <c r="A1499" i="1"/>
  <c r="K1498" i="1"/>
  <c r="E1498" i="1"/>
  <c r="D1498" i="1"/>
  <c r="C1498" i="1"/>
  <c r="B1498" i="1"/>
  <c r="A1498" i="1"/>
  <c r="K1497" i="1"/>
  <c r="E1497" i="1"/>
  <c r="D1497" i="1"/>
  <c r="C1497" i="1"/>
  <c r="B1497" i="1"/>
  <c r="A1497" i="1"/>
  <c r="K1496" i="1"/>
  <c r="E1496" i="1"/>
  <c r="D1496" i="1"/>
  <c r="C1496" i="1"/>
  <c r="B1496" i="1"/>
  <c r="A1496" i="1"/>
  <c r="E1495" i="1"/>
  <c r="K1494" i="1"/>
  <c r="E1494" i="1"/>
  <c r="D1494" i="1"/>
  <c r="C1494" i="1"/>
  <c r="B1494" i="1"/>
  <c r="A1494" i="1"/>
  <c r="K1493" i="1"/>
  <c r="D1493" i="1"/>
  <c r="C1493" i="1"/>
  <c r="B1493" i="1"/>
  <c r="A1493" i="1"/>
  <c r="K1492" i="1"/>
  <c r="D1492" i="1"/>
  <c r="C1492" i="1"/>
  <c r="B1492" i="1"/>
  <c r="A1492" i="1"/>
  <c r="K1491" i="1"/>
  <c r="D1491" i="1"/>
  <c r="C1491" i="1"/>
  <c r="B1491" i="1"/>
  <c r="A1491" i="1"/>
  <c r="K1490" i="1"/>
  <c r="D1490" i="1"/>
  <c r="C1490" i="1"/>
  <c r="B1490" i="1"/>
  <c r="A1490" i="1"/>
  <c r="E1489" i="1"/>
  <c r="K1488" i="1"/>
  <c r="E1488" i="1"/>
  <c r="D1488" i="1"/>
  <c r="C1488" i="1"/>
  <c r="B1488" i="1"/>
  <c r="A1488" i="1"/>
  <c r="K1487" i="1"/>
  <c r="E1487" i="1"/>
  <c r="D1487" i="1"/>
  <c r="C1487" i="1"/>
  <c r="B1487" i="1"/>
  <c r="A1487" i="1"/>
  <c r="K1486" i="1"/>
  <c r="E1486" i="1"/>
  <c r="D1486" i="1"/>
  <c r="C1486" i="1"/>
  <c r="B1486" i="1"/>
  <c r="A1486" i="1"/>
  <c r="K1485" i="1"/>
  <c r="E1485" i="1"/>
  <c r="D1485" i="1"/>
  <c r="C1485" i="1"/>
  <c r="B1485" i="1"/>
  <c r="A1485" i="1"/>
  <c r="K1484" i="1"/>
  <c r="E1484" i="1"/>
  <c r="D1484" i="1"/>
  <c r="C1484" i="1"/>
  <c r="B1484" i="1"/>
  <c r="A1484" i="1"/>
  <c r="E1483" i="1"/>
  <c r="K1482" i="1"/>
  <c r="J1482" i="1"/>
  <c r="E1482" i="1"/>
  <c r="D1482" i="1"/>
  <c r="C1482" i="1"/>
  <c r="B1482" i="1"/>
  <c r="A1482" i="1"/>
  <c r="K1481" i="1"/>
  <c r="J1481" i="1"/>
  <c r="D1481" i="1"/>
  <c r="C1481" i="1"/>
  <c r="B1481" i="1"/>
  <c r="A1481" i="1"/>
  <c r="K1480" i="1"/>
  <c r="J1480" i="1"/>
  <c r="D1480" i="1"/>
  <c r="C1480" i="1"/>
  <c r="B1480" i="1"/>
  <c r="A1480" i="1"/>
  <c r="K1479" i="1"/>
  <c r="J1479" i="1"/>
  <c r="D1479" i="1"/>
  <c r="C1479" i="1"/>
  <c r="B1479" i="1"/>
  <c r="A1479" i="1"/>
  <c r="K1478" i="1"/>
  <c r="J1478" i="1"/>
  <c r="E1478" i="1"/>
  <c r="D1478" i="1"/>
  <c r="C1478" i="1"/>
  <c r="B1478" i="1"/>
  <c r="A1478" i="1"/>
  <c r="E1477" i="1"/>
  <c r="K1476" i="1"/>
  <c r="J1476" i="1"/>
  <c r="G1476" i="1"/>
  <c r="E1476" i="1"/>
  <c r="D1476" i="1"/>
  <c r="B1476" i="1"/>
  <c r="A1476" i="1"/>
  <c r="K1475" i="1"/>
  <c r="J1475" i="1"/>
  <c r="G1475" i="1"/>
  <c r="D1475" i="1"/>
  <c r="B1475" i="1"/>
  <c r="A1475" i="1"/>
  <c r="K1474" i="1"/>
  <c r="J1474" i="1"/>
  <c r="G1474" i="1"/>
  <c r="D1474" i="1"/>
  <c r="B1474" i="1"/>
  <c r="A1474" i="1"/>
  <c r="K1473" i="1"/>
  <c r="J1473" i="1"/>
  <c r="G1473" i="1"/>
  <c r="D1473" i="1"/>
  <c r="B1473" i="1"/>
  <c r="A1473" i="1"/>
  <c r="K1472" i="1"/>
  <c r="J1472" i="1"/>
  <c r="D1472" i="1"/>
  <c r="B1472" i="1"/>
  <c r="A1472" i="1"/>
  <c r="E1471" i="1"/>
  <c r="E1470" i="1"/>
  <c r="E1469" i="1"/>
  <c r="D1469" i="1"/>
  <c r="C1469" i="1"/>
  <c r="A1469" i="1"/>
  <c r="E1468" i="1"/>
  <c r="D1468" i="1"/>
  <c r="C1468" i="1"/>
  <c r="A1468" i="1"/>
  <c r="E1467" i="1"/>
  <c r="D1467" i="1"/>
  <c r="C1467" i="1"/>
  <c r="A1467" i="1"/>
  <c r="E1466" i="1"/>
  <c r="D1466" i="1"/>
  <c r="C1466" i="1"/>
  <c r="A1466" i="1"/>
  <c r="E1465" i="1"/>
  <c r="D1465" i="1"/>
  <c r="C1465" i="1"/>
  <c r="A1465" i="1"/>
  <c r="E1464" i="1"/>
  <c r="J1463" i="1"/>
  <c r="G1463" i="1"/>
  <c r="E1463" i="1"/>
  <c r="D1463" i="1"/>
  <c r="C1463" i="1"/>
  <c r="A1463" i="1"/>
  <c r="J1462" i="1"/>
  <c r="G1462" i="1"/>
  <c r="E1462" i="1"/>
  <c r="D1462" i="1"/>
  <c r="C1462" i="1"/>
  <c r="A1462" i="1"/>
  <c r="J1461" i="1"/>
  <c r="G1461" i="1"/>
  <c r="E1461" i="1"/>
  <c r="D1461" i="1"/>
  <c r="C1461" i="1"/>
  <c r="A1461" i="1"/>
  <c r="J1460" i="1"/>
  <c r="G1460" i="1"/>
  <c r="E1460" i="1"/>
  <c r="D1460" i="1"/>
  <c r="C1460" i="1"/>
  <c r="A1460" i="1"/>
  <c r="J1459" i="1"/>
  <c r="G1459" i="1"/>
  <c r="E1459" i="1"/>
  <c r="D1459" i="1"/>
  <c r="C1459" i="1"/>
  <c r="A1459" i="1"/>
  <c r="E1458" i="1"/>
  <c r="K1457" i="1"/>
  <c r="E1457" i="1"/>
  <c r="D1457" i="1"/>
  <c r="C1457" i="1"/>
  <c r="B1457" i="1"/>
  <c r="A1457" i="1"/>
  <c r="K1456" i="1"/>
  <c r="E1456" i="1"/>
  <c r="D1456" i="1"/>
  <c r="C1456" i="1"/>
  <c r="B1456" i="1"/>
  <c r="A1456" i="1"/>
  <c r="K1455" i="1"/>
  <c r="E1455" i="1"/>
  <c r="D1455" i="1"/>
  <c r="C1455" i="1"/>
  <c r="B1455" i="1"/>
  <c r="A1455" i="1"/>
  <c r="K1454" i="1"/>
  <c r="E1454" i="1"/>
  <c r="D1454" i="1"/>
  <c r="C1454" i="1"/>
  <c r="B1454" i="1"/>
  <c r="A1454" i="1"/>
  <c r="K1453" i="1"/>
  <c r="E1453" i="1"/>
  <c r="D1453" i="1"/>
  <c r="C1453" i="1"/>
  <c r="B1453" i="1"/>
  <c r="A1453" i="1"/>
  <c r="E1452" i="1"/>
  <c r="K1451" i="1"/>
  <c r="E1451" i="1"/>
  <c r="D1451" i="1"/>
  <c r="C1451" i="1"/>
  <c r="B1451" i="1"/>
  <c r="A1451" i="1"/>
  <c r="K1450" i="1"/>
  <c r="E1450" i="1"/>
  <c r="D1450" i="1"/>
  <c r="C1450" i="1"/>
  <c r="B1450" i="1"/>
  <c r="A1450" i="1"/>
  <c r="K1449" i="1"/>
  <c r="E1449" i="1"/>
  <c r="D1449" i="1"/>
  <c r="C1449" i="1"/>
  <c r="B1449" i="1"/>
  <c r="A1449" i="1"/>
  <c r="K1448" i="1"/>
  <c r="E1448" i="1"/>
  <c r="D1448" i="1"/>
  <c r="C1448" i="1"/>
  <c r="B1448" i="1"/>
  <c r="A1448" i="1"/>
  <c r="K1447" i="1"/>
  <c r="E1447" i="1"/>
  <c r="D1447" i="1"/>
  <c r="C1447" i="1"/>
  <c r="B1447" i="1"/>
  <c r="A1447" i="1"/>
  <c r="E1446" i="1"/>
  <c r="K1445" i="1"/>
  <c r="E1445" i="1"/>
  <c r="D1445" i="1"/>
  <c r="C1445" i="1"/>
  <c r="B1445" i="1"/>
  <c r="A1445" i="1"/>
  <c r="K1444" i="1"/>
  <c r="E1444" i="1"/>
  <c r="D1444" i="1"/>
  <c r="C1444" i="1"/>
  <c r="B1444" i="1"/>
  <c r="A1444" i="1"/>
  <c r="K1443" i="1"/>
  <c r="E1443" i="1"/>
  <c r="D1443" i="1"/>
  <c r="C1443" i="1"/>
  <c r="B1443" i="1"/>
  <c r="A1443" i="1"/>
  <c r="K1442" i="1"/>
  <c r="E1442" i="1"/>
  <c r="D1442" i="1"/>
  <c r="C1442" i="1"/>
  <c r="B1442" i="1"/>
  <c r="A1442" i="1"/>
  <c r="K1441" i="1"/>
  <c r="E1441" i="1"/>
  <c r="D1441" i="1"/>
  <c r="C1441" i="1"/>
  <c r="B1441" i="1"/>
  <c r="A1441" i="1"/>
  <c r="E1440" i="1"/>
  <c r="K1439" i="1"/>
  <c r="E1439" i="1"/>
  <c r="D1439" i="1"/>
  <c r="C1439" i="1"/>
  <c r="B1439" i="1"/>
  <c r="A1439" i="1"/>
  <c r="K1438" i="1"/>
  <c r="D1438" i="1"/>
  <c r="C1438" i="1"/>
  <c r="B1438" i="1"/>
  <c r="A1438" i="1"/>
  <c r="K1437" i="1"/>
  <c r="D1437" i="1"/>
  <c r="C1437" i="1"/>
  <c r="B1437" i="1"/>
  <c r="A1437" i="1"/>
  <c r="K1436" i="1"/>
  <c r="D1436" i="1"/>
  <c r="C1436" i="1"/>
  <c r="B1436" i="1"/>
  <c r="A1436" i="1"/>
  <c r="K1435" i="1"/>
  <c r="D1435" i="1"/>
  <c r="C1435" i="1"/>
  <c r="B1435" i="1"/>
  <c r="A1435" i="1"/>
  <c r="E1434" i="1"/>
  <c r="K1433" i="1"/>
  <c r="E1433" i="1"/>
  <c r="D1433" i="1"/>
  <c r="C1433" i="1"/>
  <c r="B1433" i="1"/>
  <c r="A1433" i="1"/>
  <c r="K1432" i="1"/>
  <c r="E1432" i="1"/>
  <c r="D1432" i="1"/>
  <c r="C1432" i="1"/>
  <c r="B1432" i="1"/>
  <c r="A1432" i="1"/>
  <c r="K1431" i="1"/>
  <c r="E1431" i="1"/>
  <c r="D1431" i="1"/>
  <c r="C1431" i="1"/>
  <c r="B1431" i="1"/>
  <c r="A1431" i="1"/>
  <c r="K1430" i="1"/>
  <c r="E1430" i="1"/>
  <c r="D1430" i="1"/>
  <c r="C1430" i="1"/>
  <c r="B1430" i="1"/>
  <c r="A1430" i="1"/>
  <c r="K1429" i="1"/>
  <c r="E1429" i="1"/>
  <c r="D1429" i="1"/>
  <c r="C1429" i="1"/>
  <c r="B1429" i="1"/>
  <c r="A1429" i="1"/>
  <c r="E1428" i="1"/>
  <c r="K1427" i="1"/>
  <c r="J1427" i="1"/>
  <c r="E1427" i="1"/>
  <c r="D1427" i="1"/>
  <c r="C1427" i="1"/>
  <c r="B1427" i="1"/>
  <c r="A1427" i="1"/>
  <c r="K1426" i="1"/>
  <c r="J1426" i="1"/>
  <c r="D1426" i="1"/>
  <c r="C1426" i="1"/>
  <c r="B1426" i="1"/>
  <c r="A1426" i="1"/>
  <c r="K1425" i="1"/>
  <c r="J1425" i="1"/>
  <c r="D1425" i="1"/>
  <c r="C1425" i="1"/>
  <c r="B1425" i="1"/>
  <c r="A1425" i="1"/>
  <c r="K1424" i="1"/>
  <c r="J1424" i="1"/>
  <c r="D1424" i="1"/>
  <c r="C1424" i="1"/>
  <c r="B1424" i="1"/>
  <c r="A1424" i="1"/>
  <c r="K1423" i="1"/>
  <c r="J1423" i="1"/>
  <c r="D1423" i="1"/>
  <c r="C1423" i="1"/>
  <c r="B1423" i="1"/>
  <c r="A1423" i="1"/>
  <c r="E1422" i="1"/>
  <c r="K1421" i="1"/>
  <c r="J1421" i="1"/>
  <c r="G1421" i="1"/>
  <c r="E1421" i="1"/>
  <c r="D1421" i="1"/>
  <c r="B1421" i="1"/>
  <c r="A1421" i="1"/>
  <c r="K1420" i="1"/>
  <c r="J1420" i="1"/>
  <c r="G1420" i="1"/>
  <c r="D1420" i="1"/>
  <c r="B1420" i="1"/>
  <c r="A1420" i="1"/>
  <c r="K1419" i="1"/>
  <c r="J1419" i="1"/>
  <c r="G1419" i="1"/>
  <c r="D1419" i="1"/>
  <c r="B1419" i="1"/>
  <c r="A1419" i="1"/>
  <c r="K1418" i="1"/>
  <c r="J1418" i="1"/>
  <c r="G1418" i="1"/>
  <c r="D1418" i="1"/>
  <c r="B1418" i="1"/>
  <c r="A1418" i="1"/>
  <c r="K1417" i="1"/>
  <c r="J1417" i="1"/>
  <c r="D1417" i="1"/>
  <c r="B1417" i="1"/>
  <c r="A1417" i="1"/>
  <c r="E1416" i="1"/>
  <c r="E1415" i="1"/>
  <c r="J1414" i="1"/>
  <c r="G1414" i="1"/>
  <c r="E1414" i="1"/>
  <c r="D1414" i="1"/>
  <c r="C1414" i="1"/>
  <c r="A1414" i="1"/>
  <c r="J1413" i="1"/>
  <c r="G1413" i="1"/>
  <c r="D1413" i="1"/>
  <c r="C1413" i="1"/>
  <c r="A1413" i="1"/>
  <c r="J1412" i="1"/>
  <c r="G1412" i="1"/>
  <c r="D1412" i="1"/>
  <c r="C1412" i="1"/>
  <c r="A1412" i="1"/>
  <c r="J1411" i="1"/>
  <c r="G1411" i="1"/>
  <c r="D1411" i="1"/>
  <c r="C1411" i="1"/>
  <c r="A1411" i="1"/>
  <c r="J1410" i="1"/>
  <c r="G1410" i="1"/>
  <c r="D1410" i="1"/>
  <c r="C1410" i="1"/>
  <c r="A1410" i="1"/>
  <c r="E1409" i="1"/>
  <c r="K1408" i="1"/>
  <c r="E1408" i="1"/>
  <c r="D1408" i="1"/>
  <c r="C1408" i="1"/>
  <c r="B1408" i="1"/>
  <c r="A1408" i="1"/>
  <c r="K1407" i="1"/>
  <c r="D1407" i="1"/>
  <c r="C1407" i="1"/>
  <c r="B1407" i="1"/>
  <c r="A1407" i="1"/>
  <c r="K1406" i="1"/>
  <c r="D1406" i="1"/>
  <c r="C1406" i="1"/>
  <c r="B1406" i="1"/>
  <c r="A1406" i="1"/>
  <c r="K1405" i="1"/>
  <c r="D1405" i="1"/>
  <c r="C1405" i="1"/>
  <c r="B1405" i="1"/>
  <c r="A1405" i="1"/>
  <c r="K1404" i="1"/>
  <c r="D1404" i="1"/>
  <c r="C1404" i="1"/>
  <c r="B1404" i="1"/>
  <c r="A1404" i="1"/>
  <c r="E1403" i="1"/>
  <c r="K1402" i="1"/>
  <c r="E1402" i="1"/>
  <c r="D1402" i="1"/>
  <c r="C1402" i="1"/>
  <c r="B1402" i="1"/>
  <c r="A1402" i="1"/>
  <c r="K1401" i="1"/>
  <c r="E1401" i="1"/>
  <c r="D1401" i="1"/>
  <c r="C1401" i="1"/>
  <c r="B1401" i="1"/>
  <c r="A1401" i="1"/>
  <c r="K1400" i="1"/>
  <c r="E1400" i="1"/>
  <c r="D1400" i="1"/>
  <c r="C1400" i="1"/>
  <c r="B1400" i="1"/>
  <c r="A1400" i="1"/>
  <c r="K1399" i="1"/>
  <c r="E1399" i="1"/>
  <c r="D1399" i="1"/>
  <c r="C1399" i="1"/>
  <c r="B1399" i="1"/>
  <c r="A1399" i="1"/>
  <c r="K1398" i="1"/>
  <c r="E1398" i="1"/>
  <c r="D1398" i="1"/>
  <c r="C1398" i="1"/>
  <c r="B1398" i="1"/>
  <c r="A1398" i="1"/>
  <c r="E1397" i="1"/>
  <c r="K1396" i="1"/>
  <c r="E1396" i="1"/>
  <c r="D1396" i="1"/>
  <c r="C1396" i="1"/>
  <c r="B1396" i="1"/>
  <c r="A1396" i="1"/>
  <c r="K1395" i="1"/>
  <c r="E1395" i="1"/>
  <c r="D1395" i="1"/>
  <c r="C1395" i="1"/>
  <c r="B1395" i="1"/>
  <c r="A1395" i="1"/>
  <c r="K1394" i="1"/>
  <c r="E1394" i="1"/>
  <c r="D1394" i="1"/>
  <c r="C1394" i="1"/>
  <c r="B1394" i="1"/>
  <c r="A1394" i="1"/>
  <c r="K1393" i="1"/>
  <c r="E1393" i="1"/>
  <c r="D1393" i="1"/>
  <c r="C1393" i="1"/>
  <c r="B1393" i="1"/>
  <c r="A1393" i="1"/>
  <c r="K1392" i="1"/>
  <c r="E1392" i="1"/>
  <c r="D1392" i="1"/>
  <c r="C1392" i="1"/>
  <c r="B1392" i="1"/>
  <c r="A1392" i="1"/>
  <c r="E1391" i="1"/>
  <c r="K1390" i="1"/>
  <c r="E1390" i="1"/>
  <c r="D1390" i="1"/>
  <c r="C1390" i="1"/>
  <c r="B1390" i="1"/>
  <c r="A1390" i="1"/>
  <c r="K1389" i="1"/>
  <c r="D1389" i="1"/>
  <c r="C1389" i="1"/>
  <c r="B1389" i="1"/>
  <c r="A1389" i="1"/>
  <c r="K1388" i="1"/>
  <c r="D1388" i="1"/>
  <c r="C1388" i="1"/>
  <c r="B1388" i="1"/>
  <c r="A1388" i="1"/>
  <c r="K1387" i="1"/>
  <c r="D1387" i="1"/>
  <c r="C1387" i="1"/>
  <c r="B1387" i="1"/>
  <c r="A1387" i="1"/>
  <c r="K1386" i="1"/>
  <c r="D1386" i="1"/>
  <c r="C1386" i="1"/>
  <c r="B1386" i="1"/>
  <c r="A1386" i="1"/>
  <c r="E1385" i="1"/>
  <c r="K1384" i="1"/>
  <c r="E1384" i="1"/>
  <c r="D1384" i="1"/>
  <c r="C1384" i="1"/>
  <c r="B1384" i="1"/>
  <c r="A1384" i="1"/>
  <c r="K1383" i="1"/>
  <c r="E1383" i="1"/>
  <c r="D1383" i="1"/>
  <c r="C1383" i="1"/>
  <c r="B1383" i="1"/>
  <c r="A1383" i="1"/>
  <c r="K1382" i="1"/>
  <c r="E1382" i="1"/>
  <c r="D1382" i="1"/>
  <c r="C1382" i="1"/>
  <c r="B1382" i="1"/>
  <c r="A1382" i="1"/>
  <c r="K1381" i="1"/>
  <c r="E1381" i="1"/>
  <c r="D1381" i="1"/>
  <c r="C1381" i="1"/>
  <c r="B1381" i="1"/>
  <c r="A1381" i="1"/>
  <c r="K1380" i="1"/>
  <c r="E1380" i="1"/>
  <c r="D1380" i="1"/>
  <c r="C1380" i="1"/>
  <c r="B1380" i="1"/>
  <c r="A1380" i="1"/>
  <c r="E1379" i="1"/>
  <c r="K1378" i="1"/>
  <c r="J1378" i="1"/>
  <c r="E1378" i="1"/>
  <c r="D1378" i="1"/>
  <c r="C1378" i="1"/>
  <c r="B1378" i="1"/>
  <c r="A1378" i="1"/>
  <c r="K1377" i="1"/>
  <c r="J1377" i="1"/>
  <c r="D1377" i="1"/>
  <c r="C1377" i="1"/>
  <c r="B1377" i="1"/>
  <c r="A1377" i="1"/>
  <c r="K1376" i="1"/>
  <c r="J1376" i="1"/>
  <c r="D1376" i="1"/>
  <c r="C1376" i="1"/>
  <c r="B1376" i="1"/>
  <c r="A1376" i="1"/>
  <c r="K1375" i="1"/>
  <c r="J1375" i="1"/>
  <c r="D1375" i="1"/>
  <c r="C1375" i="1"/>
  <c r="B1375" i="1"/>
  <c r="A1375" i="1"/>
  <c r="K1374" i="1"/>
  <c r="J1374" i="1"/>
  <c r="D1374" i="1"/>
  <c r="C1374" i="1"/>
  <c r="B1374" i="1"/>
  <c r="A1374" i="1"/>
  <c r="E1373" i="1"/>
  <c r="K1372" i="1"/>
  <c r="J1372" i="1"/>
  <c r="G1372" i="1"/>
  <c r="E1372" i="1"/>
  <c r="D1372" i="1"/>
  <c r="B1372" i="1"/>
  <c r="A1372" i="1"/>
  <c r="K1371" i="1"/>
  <c r="J1371" i="1"/>
  <c r="G1371" i="1"/>
  <c r="D1371" i="1"/>
  <c r="B1371" i="1"/>
  <c r="A1371" i="1"/>
  <c r="K1370" i="1"/>
  <c r="J1370" i="1"/>
  <c r="G1370" i="1"/>
  <c r="D1370" i="1"/>
  <c r="B1370" i="1"/>
  <c r="A1370" i="1"/>
  <c r="K1369" i="1"/>
  <c r="J1369" i="1"/>
  <c r="G1369" i="1"/>
  <c r="E1369" i="1"/>
  <c r="D1369" i="1"/>
  <c r="B1369" i="1"/>
  <c r="A1369" i="1"/>
  <c r="K1368" i="1"/>
  <c r="J1368" i="1"/>
  <c r="E1368" i="1"/>
  <c r="D1368" i="1"/>
  <c r="B1368" i="1"/>
  <c r="A1368" i="1"/>
  <c r="E1367" i="1"/>
  <c r="E1366" i="1"/>
  <c r="K1365" i="1"/>
  <c r="E1365" i="1"/>
  <c r="D1365" i="1"/>
  <c r="C1365" i="1"/>
  <c r="B1365" i="1"/>
  <c r="A1365" i="1"/>
  <c r="K1364" i="1"/>
  <c r="E1364" i="1"/>
  <c r="D1364" i="1"/>
  <c r="C1364" i="1"/>
  <c r="B1364" i="1"/>
  <c r="A1364" i="1"/>
  <c r="K1363" i="1"/>
  <c r="E1363" i="1"/>
  <c r="D1363" i="1"/>
  <c r="C1363" i="1"/>
  <c r="B1363" i="1"/>
  <c r="A1363" i="1"/>
  <c r="K1362" i="1"/>
  <c r="E1362" i="1"/>
  <c r="D1362" i="1"/>
  <c r="C1362" i="1"/>
  <c r="B1362" i="1"/>
  <c r="A1362" i="1"/>
  <c r="K1361" i="1"/>
  <c r="E1361" i="1"/>
  <c r="D1361" i="1"/>
  <c r="C1361" i="1"/>
  <c r="B1361" i="1"/>
  <c r="A1361" i="1"/>
  <c r="E1360" i="1"/>
  <c r="K1359" i="1"/>
  <c r="E1359" i="1"/>
  <c r="D1359" i="1"/>
  <c r="C1359" i="1"/>
  <c r="B1359" i="1"/>
  <c r="A1359" i="1"/>
  <c r="K1358" i="1"/>
  <c r="E1358" i="1"/>
  <c r="D1358" i="1"/>
  <c r="C1358" i="1"/>
  <c r="B1358" i="1"/>
  <c r="A1358" i="1"/>
  <c r="K1357" i="1"/>
  <c r="E1357" i="1"/>
  <c r="D1357" i="1"/>
  <c r="C1357" i="1"/>
  <c r="B1357" i="1"/>
  <c r="A1357" i="1"/>
  <c r="K1356" i="1"/>
  <c r="E1356" i="1"/>
  <c r="D1356" i="1"/>
  <c r="C1356" i="1"/>
  <c r="B1356" i="1"/>
  <c r="A1356" i="1"/>
  <c r="K1355" i="1"/>
  <c r="E1355" i="1"/>
  <c r="D1355" i="1"/>
  <c r="C1355" i="1"/>
  <c r="B1355" i="1"/>
  <c r="A1355" i="1"/>
  <c r="E1354" i="1"/>
  <c r="K1353" i="1"/>
  <c r="E1353" i="1"/>
  <c r="D1353" i="1"/>
  <c r="C1353" i="1"/>
  <c r="B1353" i="1"/>
  <c r="A1353" i="1"/>
  <c r="K1352" i="1"/>
  <c r="E1352" i="1"/>
  <c r="D1352" i="1"/>
  <c r="C1352" i="1"/>
  <c r="B1352" i="1"/>
  <c r="A1352" i="1"/>
  <c r="K1351" i="1"/>
  <c r="E1351" i="1"/>
  <c r="D1351" i="1"/>
  <c r="C1351" i="1"/>
  <c r="B1351" i="1"/>
  <c r="A1351" i="1"/>
  <c r="K1350" i="1"/>
  <c r="E1350" i="1"/>
  <c r="D1350" i="1"/>
  <c r="C1350" i="1"/>
  <c r="B1350" i="1"/>
  <c r="A1350" i="1"/>
  <c r="K1349" i="1"/>
  <c r="E1349" i="1"/>
  <c r="D1349" i="1"/>
  <c r="C1349" i="1"/>
  <c r="B1349" i="1"/>
  <c r="A1349" i="1"/>
  <c r="E1348" i="1"/>
  <c r="K1347" i="1"/>
  <c r="E1347" i="1"/>
  <c r="D1347" i="1"/>
  <c r="C1347" i="1"/>
  <c r="B1347" i="1"/>
  <c r="A1347" i="1"/>
  <c r="K1346" i="1"/>
  <c r="D1346" i="1"/>
  <c r="C1346" i="1"/>
  <c r="B1346" i="1"/>
  <c r="A1346" i="1"/>
  <c r="K1345" i="1"/>
  <c r="E1345" i="1"/>
  <c r="D1345" i="1"/>
  <c r="C1345" i="1"/>
  <c r="B1345" i="1"/>
  <c r="A1345" i="1"/>
  <c r="K1344" i="1"/>
  <c r="D1344" i="1"/>
  <c r="C1344" i="1"/>
  <c r="B1344" i="1"/>
  <c r="A1344" i="1"/>
  <c r="K1343" i="1"/>
  <c r="D1343" i="1"/>
  <c r="C1343" i="1"/>
  <c r="B1343" i="1"/>
  <c r="A1343" i="1"/>
  <c r="E1342" i="1"/>
  <c r="K1341" i="1"/>
  <c r="E1341" i="1"/>
  <c r="D1341" i="1"/>
  <c r="C1341" i="1"/>
  <c r="B1341" i="1"/>
  <c r="A1341" i="1"/>
  <c r="K1340" i="1"/>
  <c r="E1340" i="1"/>
  <c r="D1340" i="1"/>
  <c r="C1340" i="1"/>
  <c r="B1340" i="1"/>
  <c r="A1340" i="1"/>
  <c r="K1339" i="1"/>
  <c r="E1339" i="1"/>
  <c r="D1339" i="1"/>
  <c r="C1339" i="1"/>
  <c r="B1339" i="1"/>
  <c r="A1339" i="1"/>
  <c r="K1338" i="1"/>
  <c r="E1338" i="1"/>
  <c r="D1338" i="1"/>
  <c r="C1338" i="1"/>
  <c r="B1338" i="1"/>
  <c r="A1338" i="1"/>
  <c r="K1337" i="1"/>
  <c r="E1337" i="1"/>
  <c r="D1337" i="1"/>
  <c r="C1337" i="1"/>
  <c r="B1337" i="1"/>
  <c r="A1337" i="1"/>
  <c r="E1336" i="1"/>
  <c r="K1335" i="1"/>
  <c r="J1335" i="1"/>
  <c r="E1335" i="1"/>
  <c r="D1335" i="1"/>
  <c r="C1335" i="1"/>
  <c r="B1335" i="1"/>
  <c r="A1335" i="1"/>
  <c r="K1334" i="1"/>
  <c r="J1334" i="1"/>
  <c r="D1334" i="1"/>
  <c r="C1334" i="1"/>
  <c r="B1334" i="1"/>
  <c r="A1334" i="1"/>
  <c r="K1333" i="1"/>
  <c r="J1333" i="1"/>
  <c r="D1333" i="1"/>
  <c r="C1333" i="1"/>
  <c r="B1333" i="1"/>
  <c r="A1333" i="1"/>
  <c r="K1332" i="1"/>
  <c r="J1332" i="1"/>
  <c r="D1332" i="1"/>
  <c r="C1332" i="1"/>
  <c r="B1332" i="1"/>
  <c r="A1332" i="1"/>
  <c r="K1331" i="1"/>
  <c r="J1331" i="1"/>
  <c r="D1331" i="1"/>
  <c r="C1331" i="1"/>
  <c r="B1331" i="1"/>
  <c r="A1331" i="1"/>
  <c r="E1330" i="1"/>
  <c r="K1329" i="1"/>
  <c r="J1329" i="1"/>
  <c r="G1329" i="1"/>
  <c r="E1329" i="1"/>
  <c r="D1329" i="1"/>
  <c r="B1329" i="1"/>
  <c r="A1329" i="1"/>
  <c r="K1328" i="1"/>
  <c r="J1328" i="1"/>
  <c r="G1328" i="1"/>
  <c r="D1328" i="1"/>
  <c r="B1328" i="1"/>
  <c r="A1328" i="1"/>
  <c r="K1327" i="1"/>
  <c r="J1327" i="1"/>
  <c r="G1327" i="1"/>
  <c r="D1327" i="1"/>
  <c r="B1327" i="1"/>
  <c r="A1327" i="1"/>
  <c r="K1326" i="1"/>
  <c r="J1326" i="1"/>
  <c r="G1326" i="1"/>
  <c r="D1326" i="1"/>
  <c r="B1326" i="1"/>
  <c r="A1326" i="1"/>
  <c r="K1325" i="1"/>
  <c r="J1325" i="1"/>
  <c r="D1325" i="1"/>
  <c r="B1325" i="1"/>
  <c r="A1325" i="1"/>
  <c r="E1324" i="1"/>
  <c r="E1323" i="1"/>
  <c r="E1322" i="1"/>
  <c r="D1322" i="1"/>
  <c r="C1322" i="1"/>
  <c r="B1322" i="1"/>
  <c r="A1322" i="1"/>
  <c r="E1321" i="1"/>
  <c r="D1321" i="1"/>
  <c r="C1321" i="1"/>
  <c r="B1321" i="1"/>
  <c r="A1321" i="1"/>
  <c r="E1320" i="1"/>
  <c r="D1320" i="1"/>
  <c r="C1320" i="1"/>
  <c r="B1320" i="1"/>
  <c r="A1320" i="1"/>
  <c r="E1319" i="1"/>
  <c r="D1319" i="1"/>
  <c r="C1319" i="1"/>
  <c r="B1319" i="1"/>
  <c r="A1319" i="1"/>
  <c r="E1318" i="1"/>
  <c r="D1318" i="1"/>
  <c r="C1318" i="1"/>
  <c r="A1318" i="1"/>
  <c r="E1317" i="1"/>
  <c r="J1316" i="1"/>
  <c r="H1316" i="1"/>
  <c r="G1316" i="1"/>
  <c r="E1316" i="1"/>
  <c r="D1316" i="1"/>
  <c r="C1316" i="1"/>
  <c r="B1316" i="1"/>
  <c r="A1316" i="1"/>
  <c r="J1315" i="1"/>
  <c r="H1315" i="1"/>
  <c r="G1315" i="1"/>
  <c r="D1315" i="1"/>
  <c r="C1315" i="1"/>
  <c r="B1315" i="1"/>
  <c r="A1315" i="1"/>
  <c r="J1314" i="1"/>
  <c r="H1314" i="1"/>
  <c r="G1314" i="1"/>
  <c r="D1314" i="1"/>
  <c r="C1314" i="1"/>
  <c r="B1314" i="1"/>
  <c r="A1314" i="1"/>
  <c r="J1313" i="1"/>
  <c r="H1313" i="1"/>
  <c r="G1313" i="1"/>
  <c r="E1313" i="1"/>
  <c r="D1313" i="1"/>
  <c r="C1313" i="1"/>
  <c r="B1313" i="1"/>
  <c r="A1313" i="1"/>
  <c r="J1312" i="1"/>
  <c r="D1312" i="1"/>
  <c r="C1312" i="1"/>
  <c r="A1312" i="1"/>
  <c r="E1311" i="1"/>
  <c r="K1310" i="1"/>
  <c r="E1310" i="1"/>
  <c r="D1310" i="1"/>
  <c r="C1310" i="1"/>
  <c r="B1310" i="1"/>
  <c r="A1310" i="1"/>
  <c r="K1309" i="1"/>
  <c r="E1309" i="1"/>
  <c r="D1309" i="1"/>
  <c r="C1309" i="1"/>
  <c r="B1309" i="1"/>
  <c r="A1309" i="1"/>
  <c r="K1308" i="1"/>
  <c r="E1308" i="1"/>
  <c r="D1308" i="1"/>
  <c r="C1308" i="1"/>
  <c r="B1308" i="1"/>
  <c r="A1308" i="1"/>
  <c r="K1307" i="1"/>
  <c r="E1307" i="1"/>
  <c r="D1307" i="1"/>
  <c r="C1307" i="1"/>
  <c r="B1307" i="1"/>
  <c r="A1307" i="1"/>
  <c r="K1306" i="1"/>
  <c r="E1306" i="1"/>
  <c r="D1306" i="1"/>
  <c r="C1306" i="1"/>
  <c r="B1306" i="1"/>
  <c r="A1306" i="1"/>
  <c r="E1305" i="1"/>
  <c r="K1304" i="1"/>
  <c r="E1304" i="1"/>
  <c r="D1304" i="1"/>
  <c r="C1304" i="1"/>
  <c r="B1304" i="1"/>
  <c r="A1304" i="1"/>
  <c r="K1303" i="1"/>
  <c r="E1303" i="1"/>
  <c r="D1303" i="1"/>
  <c r="C1303" i="1"/>
  <c r="B1303" i="1"/>
  <c r="A1303" i="1"/>
  <c r="K1302" i="1"/>
  <c r="E1302" i="1"/>
  <c r="D1302" i="1"/>
  <c r="C1302" i="1"/>
  <c r="B1302" i="1"/>
  <c r="A1302" i="1"/>
  <c r="K1301" i="1"/>
  <c r="E1301" i="1"/>
  <c r="D1301" i="1"/>
  <c r="C1301" i="1"/>
  <c r="B1301" i="1"/>
  <c r="A1301" i="1"/>
  <c r="K1300" i="1"/>
  <c r="E1300" i="1"/>
  <c r="D1300" i="1"/>
  <c r="C1300" i="1"/>
  <c r="B1300" i="1"/>
  <c r="A1300" i="1"/>
  <c r="E1299" i="1"/>
  <c r="K1298" i="1"/>
  <c r="E1298" i="1"/>
  <c r="D1298" i="1"/>
  <c r="C1298" i="1"/>
  <c r="B1298" i="1"/>
  <c r="A1298" i="1"/>
  <c r="K1297" i="1"/>
  <c r="E1297" i="1"/>
  <c r="D1297" i="1"/>
  <c r="C1297" i="1"/>
  <c r="B1297" i="1"/>
  <c r="A1297" i="1"/>
  <c r="K1296" i="1"/>
  <c r="E1296" i="1"/>
  <c r="D1296" i="1"/>
  <c r="C1296" i="1"/>
  <c r="B1296" i="1"/>
  <c r="A1296" i="1"/>
  <c r="K1295" i="1"/>
  <c r="E1295" i="1"/>
  <c r="D1295" i="1"/>
  <c r="C1295" i="1"/>
  <c r="B1295" i="1"/>
  <c r="A1295" i="1"/>
  <c r="K1294" i="1"/>
  <c r="E1294" i="1"/>
  <c r="D1294" i="1"/>
  <c r="C1294" i="1"/>
  <c r="B1294" i="1"/>
  <c r="A1294" i="1"/>
  <c r="E1293" i="1"/>
  <c r="K1292" i="1"/>
  <c r="E1292" i="1"/>
  <c r="D1292" i="1"/>
  <c r="C1292" i="1"/>
  <c r="B1292" i="1"/>
  <c r="A1292" i="1"/>
  <c r="K1291" i="1"/>
  <c r="D1291" i="1"/>
  <c r="C1291" i="1"/>
  <c r="B1291" i="1"/>
  <c r="A1291" i="1"/>
  <c r="K1290" i="1"/>
  <c r="D1290" i="1"/>
  <c r="C1290" i="1"/>
  <c r="B1290" i="1"/>
  <c r="A1290" i="1"/>
  <c r="K1289" i="1"/>
  <c r="E1289" i="1"/>
  <c r="D1289" i="1"/>
  <c r="C1289" i="1"/>
  <c r="B1289" i="1"/>
  <c r="A1289" i="1"/>
  <c r="K1288" i="1"/>
  <c r="E1288" i="1"/>
  <c r="D1288" i="1"/>
  <c r="C1288" i="1"/>
  <c r="B1288" i="1"/>
  <c r="A1288" i="1"/>
  <c r="E1287" i="1"/>
  <c r="K1286" i="1"/>
  <c r="E1286" i="1"/>
  <c r="D1286" i="1"/>
  <c r="C1286" i="1"/>
  <c r="B1286" i="1"/>
  <c r="A1286" i="1"/>
  <c r="K1285" i="1"/>
  <c r="E1285" i="1"/>
  <c r="D1285" i="1"/>
  <c r="C1285" i="1"/>
  <c r="B1285" i="1"/>
  <c r="A1285" i="1"/>
  <c r="K1284" i="1"/>
  <c r="E1284" i="1"/>
  <c r="D1284" i="1"/>
  <c r="C1284" i="1"/>
  <c r="B1284" i="1"/>
  <c r="A1284" i="1"/>
  <c r="K1283" i="1"/>
  <c r="E1283" i="1"/>
  <c r="D1283" i="1"/>
  <c r="C1283" i="1"/>
  <c r="B1283" i="1"/>
  <c r="A1283" i="1"/>
  <c r="K1282" i="1"/>
  <c r="E1282" i="1"/>
  <c r="D1282" i="1"/>
  <c r="C1282" i="1"/>
  <c r="B1282" i="1"/>
  <c r="A1282" i="1"/>
  <c r="E1281" i="1"/>
  <c r="K1280" i="1"/>
  <c r="J1280" i="1"/>
  <c r="E1280" i="1"/>
  <c r="D1280" i="1"/>
  <c r="C1280" i="1"/>
  <c r="B1280" i="1"/>
  <c r="A1280" i="1"/>
  <c r="K1279" i="1"/>
  <c r="J1279" i="1"/>
  <c r="D1279" i="1"/>
  <c r="C1279" i="1"/>
  <c r="B1279" i="1"/>
  <c r="A1279" i="1"/>
  <c r="K1278" i="1"/>
  <c r="J1278" i="1"/>
  <c r="E1278" i="1"/>
  <c r="D1278" i="1"/>
  <c r="C1278" i="1"/>
  <c r="B1278" i="1"/>
  <c r="A1278" i="1"/>
  <c r="K1277" i="1"/>
  <c r="J1277" i="1"/>
  <c r="D1277" i="1"/>
  <c r="C1277" i="1"/>
  <c r="B1277" i="1"/>
  <c r="A1277" i="1"/>
  <c r="K1276" i="1"/>
  <c r="J1276" i="1"/>
  <c r="D1276" i="1"/>
  <c r="C1276" i="1"/>
  <c r="B1276" i="1"/>
  <c r="A1276" i="1"/>
  <c r="E1275" i="1"/>
  <c r="K1274" i="1"/>
  <c r="J1274" i="1"/>
  <c r="G1274" i="1"/>
  <c r="E1274" i="1"/>
  <c r="D1274" i="1"/>
  <c r="B1274" i="1"/>
  <c r="A1274" i="1"/>
  <c r="K1273" i="1"/>
  <c r="J1273" i="1"/>
  <c r="G1273" i="1"/>
  <c r="D1273" i="1"/>
  <c r="B1273" i="1"/>
  <c r="A1273" i="1"/>
  <c r="K1272" i="1"/>
  <c r="J1272" i="1"/>
  <c r="G1272" i="1"/>
  <c r="D1272" i="1"/>
  <c r="B1272" i="1"/>
  <c r="A1272" i="1"/>
  <c r="K1271" i="1"/>
  <c r="J1271" i="1"/>
  <c r="G1271" i="1"/>
  <c r="D1271" i="1"/>
  <c r="B1271" i="1"/>
  <c r="A1271" i="1"/>
  <c r="K1270" i="1"/>
  <c r="J1270" i="1"/>
  <c r="D1270" i="1"/>
  <c r="B1270" i="1"/>
  <c r="A1270" i="1"/>
  <c r="E1269" i="1"/>
  <c r="E1268" i="1"/>
  <c r="K1267" i="1"/>
  <c r="E1267" i="1"/>
  <c r="D1267" i="1"/>
  <c r="C1267" i="1"/>
  <c r="B1267" i="1"/>
  <c r="A1267" i="1"/>
  <c r="K1266" i="1"/>
  <c r="E1266" i="1"/>
  <c r="D1266" i="1"/>
  <c r="C1266" i="1"/>
  <c r="B1266" i="1"/>
  <c r="A1266" i="1"/>
  <c r="K1265" i="1"/>
  <c r="E1265" i="1"/>
  <c r="D1265" i="1"/>
  <c r="C1265" i="1"/>
  <c r="B1265" i="1"/>
  <c r="A1265" i="1"/>
  <c r="K1264" i="1"/>
  <c r="E1264" i="1"/>
  <c r="D1264" i="1"/>
  <c r="C1264" i="1"/>
  <c r="B1264" i="1"/>
  <c r="A1264" i="1"/>
  <c r="K1263" i="1"/>
  <c r="E1263" i="1"/>
  <c r="D1263" i="1"/>
  <c r="C1263" i="1"/>
  <c r="B1263" i="1"/>
  <c r="A1263" i="1"/>
  <c r="E1262" i="1"/>
  <c r="K1261" i="1"/>
  <c r="E1261" i="1"/>
  <c r="D1261" i="1"/>
  <c r="C1261" i="1"/>
  <c r="B1261" i="1"/>
  <c r="A1261" i="1"/>
  <c r="K1260" i="1"/>
  <c r="E1260" i="1"/>
  <c r="D1260" i="1"/>
  <c r="C1260" i="1"/>
  <c r="B1260" i="1"/>
  <c r="A1260" i="1"/>
  <c r="K1259" i="1"/>
  <c r="E1259" i="1"/>
  <c r="D1259" i="1"/>
  <c r="C1259" i="1"/>
  <c r="B1259" i="1"/>
  <c r="A1259" i="1"/>
  <c r="K1258" i="1"/>
  <c r="E1258" i="1"/>
  <c r="D1258" i="1"/>
  <c r="C1258" i="1"/>
  <c r="B1258" i="1"/>
  <c r="A1258" i="1"/>
  <c r="K1257" i="1"/>
  <c r="E1257" i="1"/>
  <c r="D1257" i="1"/>
  <c r="C1257" i="1"/>
  <c r="B1257" i="1"/>
  <c r="A1257" i="1"/>
  <c r="E1256" i="1"/>
  <c r="K1255" i="1"/>
  <c r="E1255" i="1"/>
  <c r="D1255" i="1"/>
  <c r="C1255" i="1"/>
  <c r="B1255" i="1"/>
  <c r="A1255" i="1"/>
  <c r="K1254" i="1"/>
  <c r="E1254" i="1"/>
  <c r="D1254" i="1"/>
  <c r="C1254" i="1"/>
  <c r="B1254" i="1"/>
  <c r="A1254" i="1"/>
  <c r="K1253" i="1"/>
  <c r="E1253" i="1"/>
  <c r="D1253" i="1"/>
  <c r="C1253" i="1"/>
  <c r="B1253" i="1"/>
  <c r="A1253" i="1"/>
  <c r="K1252" i="1"/>
  <c r="E1252" i="1"/>
  <c r="D1252" i="1"/>
  <c r="C1252" i="1"/>
  <c r="B1252" i="1"/>
  <c r="A1252" i="1"/>
  <c r="K1251" i="1"/>
  <c r="E1251" i="1"/>
  <c r="D1251" i="1"/>
  <c r="C1251" i="1"/>
  <c r="B1251" i="1"/>
  <c r="A1251" i="1"/>
  <c r="E1250" i="1"/>
  <c r="K1249" i="1"/>
  <c r="E1249" i="1"/>
  <c r="D1249" i="1"/>
  <c r="C1249" i="1"/>
  <c r="B1249" i="1"/>
  <c r="A1249" i="1"/>
  <c r="K1248" i="1"/>
  <c r="E1248" i="1"/>
  <c r="D1248" i="1"/>
  <c r="C1248" i="1"/>
  <c r="B1248" i="1"/>
  <c r="A1248" i="1"/>
  <c r="K1247" i="1"/>
  <c r="E1247" i="1"/>
  <c r="D1247" i="1"/>
  <c r="C1247" i="1"/>
  <c r="B1247" i="1"/>
  <c r="A1247" i="1"/>
  <c r="K1246" i="1"/>
  <c r="E1246" i="1"/>
  <c r="D1246" i="1"/>
  <c r="C1246" i="1"/>
  <c r="B1246" i="1"/>
  <c r="A1246" i="1"/>
  <c r="K1245" i="1"/>
  <c r="E1245" i="1"/>
  <c r="D1245" i="1"/>
  <c r="C1245" i="1"/>
  <c r="B1245" i="1"/>
  <c r="A1245" i="1"/>
  <c r="E1244" i="1"/>
  <c r="K1243" i="1"/>
  <c r="E1243" i="1"/>
  <c r="D1243" i="1"/>
  <c r="C1243" i="1"/>
  <c r="B1243" i="1"/>
  <c r="A1243" i="1"/>
  <c r="K1242" i="1"/>
  <c r="E1242" i="1"/>
  <c r="D1242" i="1"/>
  <c r="C1242" i="1"/>
  <c r="B1242" i="1"/>
  <c r="A1242" i="1"/>
  <c r="K1241" i="1"/>
  <c r="E1241" i="1"/>
  <c r="D1241" i="1"/>
  <c r="C1241" i="1"/>
  <c r="B1241" i="1"/>
  <c r="A1241" i="1"/>
  <c r="K1240" i="1"/>
  <c r="E1240" i="1"/>
  <c r="D1240" i="1"/>
  <c r="C1240" i="1"/>
  <c r="B1240" i="1"/>
  <c r="A1240" i="1"/>
  <c r="K1239" i="1"/>
  <c r="E1239" i="1"/>
  <c r="D1239" i="1"/>
  <c r="C1239" i="1"/>
  <c r="B1239" i="1"/>
  <c r="A1239" i="1"/>
  <c r="E1238" i="1"/>
  <c r="K1237" i="1"/>
  <c r="J1237" i="1"/>
  <c r="E1237" i="1"/>
  <c r="D1237" i="1"/>
  <c r="C1237" i="1"/>
  <c r="B1237" i="1"/>
  <c r="A1237" i="1"/>
  <c r="K1236" i="1"/>
  <c r="J1236" i="1"/>
  <c r="D1236" i="1"/>
  <c r="C1236" i="1"/>
  <c r="B1236" i="1"/>
  <c r="A1236" i="1"/>
  <c r="K1235" i="1"/>
  <c r="J1235" i="1"/>
  <c r="D1235" i="1"/>
  <c r="C1235" i="1"/>
  <c r="B1235" i="1"/>
  <c r="A1235" i="1"/>
  <c r="K1234" i="1"/>
  <c r="J1234" i="1"/>
  <c r="D1234" i="1"/>
  <c r="C1234" i="1"/>
  <c r="B1234" i="1"/>
  <c r="A1234" i="1"/>
  <c r="K1233" i="1"/>
  <c r="J1233" i="1"/>
  <c r="D1233" i="1"/>
  <c r="C1233" i="1"/>
  <c r="B1233" i="1"/>
  <c r="A1233" i="1"/>
  <c r="E1232" i="1"/>
  <c r="K1231" i="1"/>
  <c r="J1231" i="1"/>
  <c r="G1231" i="1"/>
  <c r="E1231" i="1"/>
  <c r="D1231" i="1"/>
  <c r="B1231" i="1"/>
  <c r="A1231" i="1"/>
  <c r="K1230" i="1"/>
  <c r="J1230" i="1"/>
  <c r="G1230" i="1"/>
  <c r="D1230" i="1"/>
  <c r="B1230" i="1"/>
  <c r="A1230" i="1"/>
  <c r="K1229" i="1"/>
  <c r="J1229" i="1"/>
  <c r="G1229" i="1"/>
  <c r="D1229" i="1"/>
  <c r="B1229" i="1"/>
  <c r="A1229" i="1"/>
  <c r="K1228" i="1"/>
  <c r="J1228" i="1"/>
  <c r="G1228" i="1"/>
  <c r="D1228" i="1"/>
  <c r="B1228" i="1"/>
  <c r="A1228" i="1"/>
  <c r="K1227" i="1"/>
  <c r="J1227" i="1"/>
  <c r="D1227" i="1"/>
  <c r="B1227" i="1"/>
  <c r="A1227" i="1"/>
  <c r="E1226" i="1"/>
  <c r="E1225" i="1"/>
  <c r="K1224" i="1"/>
  <c r="E1224" i="1"/>
  <c r="D1224" i="1"/>
  <c r="C1224" i="1"/>
  <c r="B1224" i="1"/>
  <c r="A1224" i="1"/>
  <c r="K1223" i="1"/>
  <c r="E1223" i="1"/>
  <c r="D1223" i="1"/>
  <c r="C1223" i="1"/>
  <c r="B1223" i="1"/>
  <c r="A1223" i="1"/>
  <c r="K1222" i="1"/>
  <c r="E1222" i="1"/>
  <c r="D1222" i="1"/>
  <c r="C1222" i="1"/>
  <c r="B1222" i="1"/>
  <c r="A1222" i="1"/>
  <c r="K1221" i="1"/>
  <c r="E1221" i="1"/>
  <c r="D1221" i="1"/>
  <c r="C1221" i="1"/>
  <c r="B1221" i="1"/>
  <c r="A1221" i="1"/>
  <c r="K1220" i="1"/>
  <c r="E1220" i="1"/>
  <c r="D1220" i="1"/>
  <c r="C1220" i="1"/>
  <c r="B1220" i="1"/>
  <c r="A1220" i="1"/>
  <c r="E1219" i="1"/>
  <c r="K1218" i="1"/>
  <c r="E1218" i="1"/>
  <c r="D1218" i="1"/>
  <c r="C1218" i="1"/>
  <c r="B1218" i="1"/>
  <c r="A1218" i="1"/>
  <c r="K1217" i="1"/>
  <c r="E1217" i="1"/>
  <c r="D1217" i="1"/>
  <c r="C1217" i="1"/>
  <c r="B1217" i="1"/>
  <c r="A1217" i="1"/>
  <c r="K1216" i="1"/>
  <c r="E1216" i="1"/>
  <c r="D1216" i="1"/>
  <c r="C1216" i="1"/>
  <c r="B1216" i="1"/>
  <c r="A1216" i="1"/>
  <c r="K1215" i="1"/>
  <c r="E1215" i="1"/>
  <c r="D1215" i="1"/>
  <c r="C1215" i="1"/>
  <c r="B1215" i="1"/>
  <c r="A1215" i="1"/>
  <c r="K1214" i="1"/>
  <c r="E1214" i="1"/>
  <c r="D1214" i="1"/>
  <c r="C1214" i="1"/>
  <c r="B1214" i="1"/>
  <c r="A1214" i="1"/>
  <c r="E1213" i="1"/>
  <c r="K1212" i="1"/>
  <c r="E1212" i="1"/>
  <c r="D1212" i="1"/>
  <c r="C1212" i="1"/>
  <c r="B1212" i="1"/>
  <c r="A1212" i="1"/>
  <c r="K1211" i="1"/>
  <c r="E1211" i="1"/>
  <c r="D1211" i="1"/>
  <c r="C1211" i="1"/>
  <c r="B1211" i="1"/>
  <c r="A1211" i="1"/>
  <c r="K1210" i="1"/>
  <c r="E1210" i="1"/>
  <c r="D1210" i="1"/>
  <c r="C1210" i="1"/>
  <c r="B1210" i="1"/>
  <c r="A1210" i="1"/>
  <c r="K1209" i="1"/>
  <c r="E1209" i="1"/>
  <c r="D1209" i="1"/>
  <c r="C1209" i="1"/>
  <c r="B1209" i="1"/>
  <c r="A1209" i="1"/>
  <c r="K1208" i="1"/>
  <c r="E1208" i="1"/>
  <c r="D1208" i="1"/>
  <c r="C1208" i="1"/>
  <c r="B1208" i="1"/>
  <c r="A1208" i="1"/>
  <c r="E1207" i="1"/>
  <c r="K1206" i="1"/>
  <c r="E1206" i="1"/>
  <c r="D1206" i="1"/>
  <c r="C1206" i="1"/>
  <c r="B1206" i="1"/>
  <c r="A1206" i="1"/>
  <c r="K1205" i="1"/>
  <c r="E1205" i="1"/>
  <c r="D1205" i="1"/>
  <c r="C1205" i="1"/>
  <c r="B1205" i="1"/>
  <c r="A1205" i="1"/>
  <c r="K1204" i="1"/>
  <c r="E1204" i="1"/>
  <c r="D1204" i="1"/>
  <c r="C1204" i="1"/>
  <c r="B1204" i="1"/>
  <c r="A1204" i="1"/>
  <c r="K1203" i="1"/>
  <c r="E1203" i="1"/>
  <c r="D1203" i="1"/>
  <c r="C1203" i="1"/>
  <c r="B1203" i="1"/>
  <c r="A1203" i="1"/>
  <c r="K1202" i="1"/>
  <c r="E1202" i="1"/>
  <c r="D1202" i="1"/>
  <c r="C1202" i="1"/>
  <c r="B1202" i="1"/>
  <c r="A1202" i="1"/>
  <c r="E1201" i="1"/>
  <c r="K1200" i="1"/>
  <c r="E1200" i="1"/>
  <c r="D1200" i="1"/>
  <c r="C1200" i="1"/>
  <c r="B1200" i="1"/>
  <c r="A1200" i="1"/>
  <c r="K1199" i="1"/>
  <c r="E1199" i="1"/>
  <c r="D1199" i="1"/>
  <c r="C1199" i="1"/>
  <c r="B1199" i="1"/>
  <c r="A1199" i="1"/>
  <c r="K1198" i="1"/>
  <c r="E1198" i="1"/>
  <c r="D1198" i="1"/>
  <c r="C1198" i="1"/>
  <c r="B1198" i="1"/>
  <c r="A1198" i="1"/>
  <c r="K1197" i="1"/>
  <c r="E1197" i="1"/>
  <c r="D1197" i="1"/>
  <c r="C1197" i="1"/>
  <c r="B1197" i="1"/>
  <c r="A1197" i="1"/>
  <c r="K1196" i="1"/>
  <c r="E1196" i="1"/>
  <c r="D1196" i="1"/>
  <c r="C1196" i="1"/>
  <c r="B1196" i="1"/>
  <c r="A1196" i="1"/>
  <c r="E1195" i="1"/>
  <c r="K1194" i="1"/>
  <c r="J1194" i="1"/>
  <c r="E1194" i="1"/>
  <c r="D1194" i="1"/>
  <c r="C1194" i="1"/>
  <c r="B1194" i="1"/>
  <c r="A1194" i="1"/>
  <c r="K1193" i="1"/>
  <c r="J1193" i="1"/>
  <c r="D1193" i="1"/>
  <c r="C1193" i="1"/>
  <c r="B1193" i="1"/>
  <c r="A1193" i="1"/>
  <c r="K1192" i="1"/>
  <c r="J1192" i="1"/>
  <c r="D1192" i="1"/>
  <c r="C1192" i="1"/>
  <c r="B1192" i="1"/>
  <c r="A1192" i="1"/>
  <c r="K1191" i="1"/>
  <c r="J1191" i="1"/>
  <c r="D1191" i="1"/>
  <c r="C1191" i="1"/>
  <c r="B1191" i="1"/>
  <c r="A1191" i="1"/>
  <c r="K1190" i="1"/>
  <c r="J1190" i="1"/>
  <c r="D1190" i="1"/>
  <c r="C1190" i="1"/>
  <c r="B1190" i="1"/>
  <c r="A1190" i="1"/>
  <c r="E1189" i="1"/>
  <c r="K1188" i="1"/>
  <c r="J1188" i="1"/>
  <c r="G1188" i="1"/>
  <c r="E1188" i="1"/>
  <c r="D1188" i="1"/>
  <c r="B1188" i="1"/>
  <c r="A1188" i="1"/>
  <c r="K1187" i="1"/>
  <c r="J1187" i="1"/>
  <c r="G1187" i="1"/>
  <c r="D1187" i="1"/>
  <c r="B1187" i="1"/>
  <c r="A1187" i="1"/>
  <c r="K1186" i="1"/>
  <c r="J1186" i="1"/>
  <c r="G1186" i="1"/>
  <c r="D1186" i="1"/>
  <c r="B1186" i="1"/>
  <c r="A1186" i="1"/>
  <c r="K1185" i="1"/>
  <c r="J1185" i="1"/>
  <c r="G1185" i="1"/>
  <c r="D1185" i="1"/>
  <c r="B1185" i="1"/>
  <c r="A1185" i="1"/>
  <c r="K1184" i="1"/>
  <c r="J1184" i="1"/>
  <c r="D1184" i="1"/>
  <c r="B1184" i="1"/>
  <c r="A1184" i="1"/>
  <c r="E1183" i="1"/>
  <c r="E1182" i="1"/>
  <c r="K1181" i="1"/>
  <c r="E1181" i="1"/>
  <c r="D1181" i="1"/>
  <c r="C1181" i="1"/>
  <c r="B1181" i="1"/>
  <c r="A1181" i="1"/>
  <c r="K1180" i="1"/>
  <c r="E1180" i="1"/>
  <c r="D1180" i="1"/>
  <c r="C1180" i="1"/>
  <c r="B1180" i="1"/>
  <c r="A1180" i="1"/>
  <c r="K1179" i="1"/>
  <c r="E1179" i="1"/>
  <c r="D1179" i="1"/>
  <c r="C1179" i="1"/>
  <c r="B1179" i="1"/>
  <c r="A1179" i="1"/>
  <c r="K1178" i="1"/>
  <c r="E1178" i="1"/>
  <c r="D1178" i="1"/>
  <c r="C1178" i="1"/>
  <c r="B1178" i="1"/>
  <c r="A1178" i="1"/>
  <c r="K1177" i="1"/>
  <c r="E1177" i="1"/>
  <c r="D1177" i="1"/>
  <c r="C1177" i="1"/>
  <c r="B1177" i="1"/>
  <c r="A1177" i="1"/>
  <c r="E1176" i="1"/>
  <c r="K1175" i="1"/>
  <c r="E1175" i="1"/>
  <c r="D1175" i="1"/>
  <c r="C1175" i="1"/>
  <c r="B1175" i="1"/>
  <c r="A1175" i="1"/>
  <c r="K1174" i="1"/>
  <c r="E1174" i="1"/>
  <c r="D1174" i="1"/>
  <c r="C1174" i="1"/>
  <c r="B1174" i="1"/>
  <c r="A1174" i="1"/>
  <c r="K1173" i="1"/>
  <c r="E1173" i="1"/>
  <c r="D1173" i="1"/>
  <c r="C1173" i="1"/>
  <c r="B1173" i="1"/>
  <c r="A1173" i="1"/>
  <c r="K1172" i="1"/>
  <c r="E1172" i="1"/>
  <c r="D1172" i="1"/>
  <c r="C1172" i="1"/>
  <c r="B1172" i="1"/>
  <c r="A1172" i="1"/>
  <c r="K1171" i="1"/>
  <c r="E1171" i="1"/>
  <c r="D1171" i="1"/>
  <c r="C1171" i="1"/>
  <c r="B1171" i="1"/>
  <c r="A1171" i="1"/>
  <c r="E1170" i="1"/>
  <c r="K1169" i="1"/>
  <c r="E1169" i="1"/>
  <c r="D1169" i="1"/>
  <c r="C1169" i="1"/>
  <c r="B1169" i="1"/>
  <c r="A1169" i="1"/>
  <c r="K1168" i="1"/>
  <c r="E1168" i="1"/>
  <c r="D1168" i="1"/>
  <c r="C1168" i="1"/>
  <c r="B1168" i="1"/>
  <c r="A1168" i="1"/>
  <c r="K1167" i="1"/>
  <c r="E1167" i="1"/>
  <c r="D1167" i="1"/>
  <c r="C1167" i="1"/>
  <c r="B1167" i="1"/>
  <c r="A1167" i="1"/>
  <c r="K1166" i="1"/>
  <c r="E1166" i="1"/>
  <c r="D1166" i="1"/>
  <c r="C1166" i="1"/>
  <c r="B1166" i="1"/>
  <c r="A1166" i="1"/>
  <c r="K1165" i="1"/>
  <c r="E1165" i="1"/>
  <c r="D1165" i="1"/>
  <c r="C1165" i="1"/>
  <c r="B1165" i="1"/>
  <c r="A1165" i="1"/>
  <c r="E1164" i="1"/>
  <c r="K1163" i="1"/>
  <c r="E1163" i="1"/>
  <c r="D1163" i="1"/>
  <c r="C1163" i="1"/>
  <c r="B1163" i="1"/>
  <c r="A1163" i="1"/>
  <c r="K1162" i="1"/>
  <c r="D1162" i="1"/>
  <c r="C1162" i="1"/>
  <c r="B1162" i="1"/>
  <c r="A1162" i="1"/>
  <c r="K1161" i="1"/>
  <c r="E1161" i="1"/>
  <c r="D1161" i="1"/>
  <c r="C1161" i="1"/>
  <c r="B1161" i="1"/>
  <c r="A1161" i="1"/>
  <c r="K1160" i="1"/>
  <c r="D1160" i="1"/>
  <c r="C1160" i="1"/>
  <c r="B1160" i="1"/>
  <c r="A1160" i="1"/>
  <c r="K1159" i="1"/>
  <c r="D1159" i="1"/>
  <c r="C1159" i="1"/>
  <c r="B1159" i="1"/>
  <c r="A1159" i="1"/>
  <c r="E1158" i="1"/>
  <c r="K1157" i="1"/>
  <c r="E1157" i="1"/>
  <c r="D1157" i="1"/>
  <c r="C1157" i="1"/>
  <c r="B1157" i="1"/>
  <c r="A1157" i="1"/>
  <c r="K1156" i="1"/>
  <c r="E1156" i="1"/>
  <c r="D1156" i="1"/>
  <c r="C1156" i="1"/>
  <c r="B1156" i="1"/>
  <c r="A1156" i="1"/>
  <c r="K1155" i="1"/>
  <c r="E1155" i="1"/>
  <c r="D1155" i="1"/>
  <c r="C1155" i="1"/>
  <c r="B1155" i="1"/>
  <c r="A1155" i="1"/>
  <c r="K1154" i="1"/>
  <c r="E1154" i="1"/>
  <c r="D1154" i="1"/>
  <c r="C1154" i="1"/>
  <c r="B1154" i="1"/>
  <c r="A1154" i="1"/>
  <c r="K1153" i="1"/>
  <c r="E1153" i="1"/>
  <c r="D1153" i="1"/>
  <c r="C1153" i="1"/>
  <c r="B1153" i="1"/>
  <c r="A1153" i="1"/>
  <c r="E1152" i="1"/>
  <c r="K1151" i="1"/>
  <c r="J1151" i="1"/>
  <c r="E1151" i="1"/>
  <c r="D1151" i="1"/>
  <c r="C1151" i="1"/>
  <c r="B1151" i="1"/>
  <c r="A1151" i="1"/>
  <c r="K1150" i="1"/>
  <c r="J1150" i="1"/>
  <c r="D1150" i="1"/>
  <c r="C1150" i="1"/>
  <c r="B1150" i="1"/>
  <c r="A1150" i="1"/>
  <c r="K1149" i="1"/>
  <c r="J1149" i="1"/>
  <c r="D1149" i="1"/>
  <c r="C1149" i="1"/>
  <c r="B1149" i="1"/>
  <c r="A1149" i="1"/>
  <c r="K1148" i="1"/>
  <c r="J1148" i="1"/>
  <c r="D1148" i="1"/>
  <c r="C1148" i="1"/>
  <c r="B1148" i="1"/>
  <c r="A1148" i="1"/>
  <c r="K1147" i="1"/>
  <c r="J1147" i="1"/>
  <c r="D1147" i="1"/>
  <c r="C1147" i="1"/>
  <c r="B1147" i="1"/>
  <c r="A1147" i="1"/>
  <c r="E1146" i="1"/>
  <c r="K1145" i="1"/>
  <c r="J1145" i="1"/>
  <c r="G1145" i="1"/>
  <c r="E1145" i="1"/>
  <c r="D1145" i="1"/>
  <c r="B1145" i="1"/>
  <c r="A1145" i="1"/>
  <c r="K1144" i="1"/>
  <c r="J1144" i="1"/>
  <c r="G1144" i="1"/>
  <c r="D1144" i="1"/>
  <c r="B1144" i="1"/>
  <c r="A1144" i="1"/>
  <c r="K1143" i="1"/>
  <c r="J1143" i="1"/>
  <c r="G1143" i="1"/>
  <c r="D1143" i="1"/>
  <c r="B1143" i="1"/>
  <c r="A1143" i="1"/>
  <c r="K1142" i="1"/>
  <c r="J1142" i="1"/>
  <c r="G1142" i="1"/>
  <c r="D1142" i="1"/>
  <c r="B1142" i="1"/>
  <c r="A1142" i="1"/>
  <c r="K1141" i="1"/>
  <c r="J1141" i="1"/>
  <c r="D1141" i="1"/>
  <c r="B1141" i="1"/>
  <c r="A1141" i="1"/>
  <c r="E1140" i="1"/>
  <c r="E1139" i="1"/>
  <c r="E1138" i="1"/>
  <c r="C1138" i="1"/>
  <c r="B1138" i="1"/>
  <c r="A1138" i="1"/>
  <c r="E1137" i="1"/>
  <c r="C1137" i="1"/>
  <c r="B1137" i="1"/>
  <c r="A1137" i="1"/>
  <c r="E1136" i="1"/>
  <c r="C1136" i="1"/>
  <c r="B1136" i="1"/>
  <c r="A1136" i="1"/>
  <c r="E1135" i="1"/>
  <c r="C1135" i="1"/>
  <c r="B1135" i="1"/>
  <c r="A1135" i="1"/>
  <c r="E1134" i="1"/>
  <c r="C1134" i="1"/>
  <c r="A1134" i="1"/>
  <c r="E1133" i="1"/>
  <c r="E1132" i="1"/>
  <c r="C1132" i="1"/>
  <c r="B1132" i="1"/>
  <c r="A1132" i="1"/>
  <c r="E1131" i="1"/>
  <c r="C1131" i="1"/>
  <c r="B1131" i="1"/>
  <c r="A1131" i="1"/>
  <c r="E1130" i="1"/>
  <c r="C1130" i="1"/>
  <c r="B1130" i="1"/>
  <c r="A1130" i="1"/>
  <c r="E1129" i="1"/>
  <c r="C1129" i="1"/>
  <c r="B1129" i="1"/>
  <c r="A1129" i="1"/>
  <c r="E1128" i="1"/>
  <c r="C1128" i="1"/>
  <c r="A1128" i="1"/>
  <c r="E1127" i="1"/>
  <c r="E1126" i="1"/>
  <c r="C1126" i="1"/>
  <c r="B1126" i="1"/>
  <c r="A1126" i="1"/>
  <c r="E1125" i="1"/>
  <c r="C1125" i="1"/>
  <c r="B1125" i="1"/>
  <c r="A1125" i="1"/>
  <c r="E1124" i="1"/>
  <c r="C1124" i="1"/>
  <c r="B1124" i="1"/>
  <c r="A1124" i="1"/>
  <c r="E1123" i="1"/>
  <c r="C1123" i="1"/>
  <c r="B1123" i="1"/>
  <c r="A1123" i="1"/>
  <c r="E1122" i="1"/>
  <c r="C1122" i="1"/>
  <c r="A1122" i="1"/>
  <c r="E1121" i="1"/>
  <c r="J1120" i="1"/>
  <c r="G1120" i="1"/>
  <c r="E1120" i="1"/>
  <c r="D1120" i="1"/>
  <c r="C1120" i="1"/>
  <c r="B1120" i="1"/>
  <c r="A1120" i="1"/>
  <c r="J1119" i="1"/>
  <c r="G1119" i="1"/>
  <c r="D1119" i="1"/>
  <c r="C1119" i="1"/>
  <c r="B1119" i="1"/>
  <c r="A1119" i="1"/>
  <c r="J1118" i="1"/>
  <c r="G1118" i="1"/>
  <c r="D1118" i="1"/>
  <c r="C1118" i="1"/>
  <c r="B1118" i="1"/>
  <c r="A1118" i="1"/>
  <c r="J1117" i="1"/>
  <c r="G1117" i="1"/>
  <c r="D1117" i="1"/>
  <c r="C1117" i="1"/>
  <c r="B1117" i="1"/>
  <c r="A1117" i="1"/>
  <c r="J1116" i="1"/>
  <c r="G1116" i="1"/>
  <c r="D1116" i="1"/>
  <c r="C1116" i="1"/>
  <c r="A1116" i="1"/>
  <c r="E1115" i="1"/>
  <c r="K1114" i="1"/>
  <c r="E1114" i="1"/>
  <c r="D1114" i="1"/>
  <c r="C1114" i="1"/>
  <c r="B1114" i="1"/>
  <c r="A1114" i="1"/>
  <c r="K1113" i="1"/>
  <c r="E1113" i="1"/>
  <c r="D1113" i="1"/>
  <c r="C1113" i="1"/>
  <c r="B1113" i="1"/>
  <c r="A1113" i="1"/>
  <c r="K1112" i="1"/>
  <c r="E1112" i="1"/>
  <c r="D1112" i="1"/>
  <c r="C1112" i="1"/>
  <c r="B1112" i="1"/>
  <c r="A1112" i="1"/>
  <c r="K1111" i="1"/>
  <c r="E1111" i="1"/>
  <c r="D1111" i="1"/>
  <c r="C1111" i="1"/>
  <c r="B1111" i="1"/>
  <c r="A1111" i="1"/>
  <c r="K1110" i="1"/>
  <c r="E1110" i="1"/>
  <c r="D1110" i="1"/>
  <c r="C1110" i="1"/>
  <c r="B1110" i="1"/>
  <c r="A1110" i="1"/>
  <c r="E1109" i="1"/>
  <c r="K1108" i="1"/>
  <c r="E1108" i="1"/>
  <c r="D1108" i="1"/>
  <c r="C1108" i="1"/>
  <c r="B1108" i="1"/>
  <c r="A1108" i="1"/>
  <c r="K1107" i="1"/>
  <c r="E1107" i="1"/>
  <c r="D1107" i="1"/>
  <c r="C1107" i="1"/>
  <c r="B1107" i="1"/>
  <c r="A1107" i="1"/>
  <c r="K1106" i="1"/>
  <c r="E1106" i="1"/>
  <c r="D1106" i="1"/>
  <c r="C1106" i="1"/>
  <c r="B1106" i="1"/>
  <c r="A1106" i="1"/>
  <c r="K1105" i="1"/>
  <c r="E1105" i="1"/>
  <c r="D1105" i="1"/>
  <c r="C1105" i="1"/>
  <c r="B1105" i="1"/>
  <c r="A1105" i="1"/>
  <c r="K1104" i="1"/>
  <c r="E1104" i="1"/>
  <c r="D1104" i="1"/>
  <c r="C1104" i="1"/>
  <c r="B1104" i="1"/>
  <c r="A1104" i="1"/>
  <c r="E1103" i="1"/>
  <c r="K1102" i="1"/>
  <c r="E1102" i="1"/>
  <c r="D1102" i="1"/>
  <c r="C1102" i="1"/>
  <c r="B1102" i="1"/>
  <c r="A1102" i="1"/>
  <c r="K1101" i="1"/>
  <c r="E1101" i="1"/>
  <c r="D1101" i="1"/>
  <c r="C1101" i="1"/>
  <c r="B1101" i="1"/>
  <c r="A1101" i="1"/>
  <c r="K1100" i="1"/>
  <c r="E1100" i="1"/>
  <c r="D1100" i="1"/>
  <c r="C1100" i="1"/>
  <c r="B1100" i="1"/>
  <c r="A1100" i="1"/>
  <c r="K1099" i="1"/>
  <c r="E1099" i="1"/>
  <c r="D1099" i="1"/>
  <c r="C1099" i="1"/>
  <c r="B1099" i="1"/>
  <c r="A1099" i="1"/>
  <c r="K1098" i="1"/>
  <c r="E1098" i="1"/>
  <c r="D1098" i="1"/>
  <c r="C1098" i="1"/>
  <c r="B1098" i="1"/>
  <c r="A1098" i="1"/>
  <c r="E1097" i="1"/>
  <c r="K1096" i="1"/>
  <c r="E1096" i="1"/>
  <c r="D1096" i="1"/>
  <c r="C1096" i="1"/>
  <c r="B1096" i="1"/>
  <c r="A1096" i="1"/>
  <c r="K1095" i="1"/>
  <c r="D1095" i="1"/>
  <c r="C1095" i="1"/>
  <c r="B1095" i="1"/>
  <c r="A1095" i="1"/>
  <c r="K1094" i="1"/>
  <c r="D1094" i="1"/>
  <c r="C1094" i="1"/>
  <c r="B1094" i="1"/>
  <c r="A1094" i="1"/>
  <c r="K1093" i="1"/>
  <c r="D1093" i="1"/>
  <c r="C1093" i="1"/>
  <c r="B1093" i="1"/>
  <c r="A1093" i="1"/>
  <c r="K1092" i="1"/>
  <c r="D1092" i="1"/>
  <c r="C1092" i="1"/>
  <c r="B1092" i="1"/>
  <c r="A1092" i="1"/>
  <c r="E1091" i="1"/>
  <c r="K1090" i="1"/>
  <c r="E1090" i="1"/>
  <c r="D1090" i="1"/>
  <c r="C1090" i="1"/>
  <c r="B1090" i="1"/>
  <c r="A1090" i="1"/>
  <c r="K1089" i="1"/>
  <c r="E1089" i="1"/>
  <c r="D1089" i="1"/>
  <c r="C1089" i="1"/>
  <c r="B1089" i="1"/>
  <c r="A1089" i="1"/>
  <c r="K1088" i="1"/>
  <c r="E1088" i="1"/>
  <c r="D1088" i="1"/>
  <c r="C1088" i="1"/>
  <c r="B1088" i="1"/>
  <c r="A1088" i="1"/>
  <c r="K1087" i="1"/>
  <c r="E1087" i="1"/>
  <c r="D1087" i="1"/>
  <c r="C1087" i="1"/>
  <c r="B1087" i="1"/>
  <c r="A1087" i="1"/>
  <c r="K1086" i="1"/>
  <c r="E1086" i="1"/>
  <c r="D1086" i="1"/>
  <c r="C1086" i="1"/>
  <c r="B1086" i="1"/>
  <c r="A1086" i="1"/>
  <c r="E1085" i="1"/>
  <c r="K1084" i="1"/>
  <c r="J1084" i="1"/>
  <c r="E1084" i="1"/>
  <c r="D1084" i="1"/>
  <c r="C1084" i="1"/>
  <c r="B1084" i="1"/>
  <c r="A1084" i="1"/>
  <c r="K1083" i="1"/>
  <c r="J1083" i="1"/>
  <c r="D1083" i="1"/>
  <c r="C1083" i="1"/>
  <c r="B1083" i="1"/>
  <c r="A1083" i="1"/>
  <c r="K1082" i="1"/>
  <c r="J1082" i="1"/>
  <c r="D1082" i="1"/>
  <c r="C1082" i="1"/>
  <c r="B1082" i="1"/>
  <c r="A1082" i="1"/>
  <c r="K1081" i="1"/>
  <c r="J1081" i="1"/>
  <c r="D1081" i="1"/>
  <c r="C1081" i="1"/>
  <c r="B1081" i="1"/>
  <c r="A1081" i="1"/>
  <c r="K1080" i="1"/>
  <c r="J1080" i="1"/>
  <c r="D1080" i="1"/>
  <c r="C1080" i="1"/>
  <c r="B1080" i="1"/>
  <c r="A1080" i="1"/>
  <c r="E1079" i="1"/>
  <c r="K1078" i="1"/>
  <c r="J1078" i="1"/>
  <c r="G1078" i="1"/>
  <c r="E1078" i="1"/>
  <c r="D1078" i="1"/>
  <c r="B1078" i="1"/>
  <c r="A1078" i="1"/>
  <c r="K1077" i="1"/>
  <c r="J1077" i="1"/>
  <c r="G1077" i="1"/>
  <c r="D1077" i="1"/>
  <c r="B1077" i="1"/>
  <c r="A1077" i="1"/>
  <c r="K1076" i="1"/>
  <c r="J1076" i="1"/>
  <c r="G1076" i="1"/>
  <c r="D1076" i="1"/>
  <c r="B1076" i="1"/>
  <c r="A1076" i="1"/>
  <c r="K1075" i="1"/>
  <c r="J1075" i="1"/>
  <c r="G1075" i="1"/>
  <c r="D1075" i="1"/>
  <c r="B1075" i="1"/>
  <c r="A1075" i="1"/>
  <c r="K1074" i="1"/>
  <c r="J1074" i="1"/>
  <c r="D1074" i="1"/>
  <c r="B1074" i="1"/>
  <c r="A1074" i="1"/>
  <c r="E1073" i="1"/>
  <c r="E1072" i="1"/>
  <c r="J1071" i="1"/>
  <c r="G1071" i="1"/>
  <c r="E1071" i="1"/>
  <c r="D1071" i="1"/>
  <c r="C1071" i="1"/>
  <c r="B1071" i="1"/>
  <c r="A1071" i="1"/>
  <c r="J1070" i="1"/>
  <c r="G1070" i="1"/>
  <c r="D1070" i="1"/>
  <c r="C1070" i="1"/>
  <c r="B1070" i="1"/>
  <c r="A1070" i="1"/>
  <c r="J1069" i="1"/>
  <c r="G1069" i="1"/>
  <c r="D1069" i="1"/>
  <c r="C1069" i="1"/>
  <c r="B1069" i="1"/>
  <c r="A1069" i="1"/>
  <c r="J1068" i="1"/>
  <c r="G1068" i="1"/>
  <c r="D1068" i="1"/>
  <c r="C1068" i="1"/>
  <c r="B1068" i="1"/>
  <c r="A1068" i="1"/>
  <c r="J1067" i="1"/>
  <c r="G1067" i="1"/>
  <c r="D1067" i="1"/>
  <c r="C1067" i="1"/>
  <c r="A1067" i="1"/>
  <c r="E1066" i="1"/>
  <c r="K1065" i="1"/>
  <c r="E1065" i="1"/>
  <c r="D1065" i="1"/>
  <c r="C1065" i="1"/>
  <c r="B1065" i="1"/>
  <c r="A1065" i="1"/>
  <c r="K1064" i="1"/>
  <c r="E1064" i="1"/>
  <c r="D1064" i="1"/>
  <c r="C1064" i="1"/>
  <c r="B1064" i="1"/>
  <c r="A1064" i="1"/>
  <c r="K1063" i="1"/>
  <c r="E1063" i="1"/>
  <c r="D1063" i="1"/>
  <c r="C1063" i="1"/>
  <c r="B1063" i="1"/>
  <c r="A1063" i="1"/>
  <c r="K1062" i="1"/>
  <c r="E1062" i="1"/>
  <c r="D1062" i="1"/>
  <c r="C1062" i="1"/>
  <c r="B1062" i="1"/>
  <c r="A1062" i="1"/>
  <c r="K1061" i="1"/>
  <c r="E1061" i="1"/>
  <c r="D1061" i="1"/>
  <c r="C1061" i="1"/>
  <c r="B1061" i="1"/>
  <c r="A1061" i="1"/>
  <c r="E1060" i="1"/>
  <c r="K1059" i="1"/>
  <c r="E1059" i="1"/>
  <c r="D1059" i="1"/>
  <c r="C1059" i="1"/>
  <c r="B1059" i="1"/>
  <c r="A1059" i="1"/>
  <c r="K1058" i="1"/>
  <c r="E1058" i="1"/>
  <c r="D1058" i="1"/>
  <c r="C1058" i="1"/>
  <c r="B1058" i="1"/>
  <c r="A1058" i="1"/>
  <c r="K1057" i="1"/>
  <c r="E1057" i="1"/>
  <c r="D1057" i="1"/>
  <c r="C1057" i="1"/>
  <c r="B1057" i="1"/>
  <c r="A1057" i="1"/>
  <c r="K1056" i="1"/>
  <c r="E1056" i="1"/>
  <c r="D1056" i="1"/>
  <c r="C1056" i="1"/>
  <c r="B1056" i="1"/>
  <c r="A1056" i="1"/>
  <c r="K1055" i="1"/>
  <c r="E1055" i="1"/>
  <c r="D1055" i="1"/>
  <c r="C1055" i="1"/>
  <c r="B1055" i="1"/>
  <c r="A1055" i="1"/>
  <c r="E1054" i="1"/>
  <c r="K1053" i="1"/>
  <c r="E1053" i="1"/>
  <c r="D1053" i="1"/>
  <c r="C1053" i="1"/>
  <c r="B1053" i="1"/>
  <c r="A1053" i="1"/>
  <c r="K1052" i="1"/>
  <c r="E1052" i="1"/>
  <c r="D1052" i="1"/>
  <c r="C1052" i="1"/>
  <c r="B1052" i="1"/>
  <c r="A1052" i="1"/>
  <c r="K1051" i="1"/>
  <c r="E1051" i="1"/>
  <c r="D1051" i="1"/>
  <c r="C1051" i="1"/>
  <c r="B1051" i="1"/>
  <c r="A1051" i="1"/>
  <c r="K1050" i="1"/>
  <c r="E1050" i="1"/>
  <c r="D1050" i="1"/>
  <c r="C1050" i="1"/>
  <c r="B1050" i="1"/>
  <c r="A1050" i="1"/>
  <c r="K1049" i="1"/>
  <c r="E1049" i="1"/>
  <c r="D1049" i="1"/>
  <c r="C1049" i="1"/>
  <c r="B1049" i="1"/>
  <c r="A1049" i="1"/>
  <c r="E1048" i="1"/>
  <c r="K1047" i="1"/>
  <c r="E1047" i="1"/>
  <c r="D1047" i="1"/>
  <c r="C1047" i="1"/>
  <c r="B1047" i="1"/>
  <c r="A1047" i="1"/>
  <c r="K1046" i="1"/>
  <c r="D1046" i="1"/>
  <c r="C1046" i="1"/>
  <c r="B1046" i="1"/>
  <c r="A1046" i="1"/>
  <c r="K1045" i="1"/>
  <c r="D1045" i="1"/>
  <c r="C1045" i="1"/>
  <c r="B1045" i="1"/>
  <c r="A1045" i="1"/>
  <c r="K1044" i="1"/>
  <c r="D1044" i="1"/>
  <c r="C1044" i="1"/>
  <c r="B1044" i="1"/>
  <c r="A1044" i="1"/>
  <c r="K1043" i="1"/>
  <c r="D1043" i="1"/>
  <c r="C1043" i="1"/>
  <c r="B1043" i="1"/>
  <c r="A1043" i="1"/>
  <c r="E1042" i="1"/>
  <c r="K1041" i="1"/>
  <c r="E1041" i="1"/>
  <c r="D1041" i="1"/>
  <c r="C1041" i="1"/>
  <c r="B1041" i="1"/>
  <c r="A1041" i="1"/>
  <c r="K1040" i="1"/>
  <c r="E1040" i="1"/>
  <c r="D1040" i="1"/>
  <c r="C1040" i="1"/>
  <c r="B1040" i="1"/>
  <c r="A1040" i="1"/>
  <c r="K1039" i="1"/>
  <c r="E1039" i="1"/>
  <c r="D1039" i="1"/>
  <c r="C1039" i="1"/>
  <c r="B1039" i="1"/>
  <c r="A1039" i="1"/>
  <c r="K1038" i="1"/>
  <c r="E1038" i="1"/>
  <c r="D1038" i="1"/>
  <c r="C1038" i="1"/>
  <c r="B1038" i="1"/>
  <c r="A1038" i="1"/>
  <c r="K1037" i="1"/>
  <c r="E1037" i="1"/>
  <c r="D1037" i="1"/>
  <c r="C1037" i="1"/>
  <c r="B1037" i="1"/>
  <c r="A1037" i="1"/>
  <c r="E1036" i="1"/>
  <c r="K1035" i="1"/>
  <c r="J1035" i="1"/>
  <c r="E1035" i="1"/>
  <c r="D1035" i="1"/>
  <c r="C1035" i="1"/>
  <c r="B1035" i="1"/>
  <c r="A1035" i="1"/>
  <c r="K1034" i="1"/>
  <c r="J1034" i="1"/>
  <c r="D1034" i="1"/>
  <c r="C1034" i="1"/>
  <c r="B1034" i="1"/>
  <c r="A1034" i="1"/>
  <c r="K1033" i="1"/>
  <c r="J1033" i="1"/>
  <c r="D1033" i="1"/>
  <c r="C1033" i="1"/>
  <c r="B1033" i="1"/>
  <c r="A1033" i="1"/>
  <c r="K1032" i="1"/>
  <c r="J1032" i="1"/>
  <c r="D1032" i="1"/>
  <c r="C1032" i="1"/>
  <c r="B1032" i="1"/>
  <c r="A1032" i="1"/>
  <c r="K1031" i="1"/>
  <c r="J1031" i="1"/>
  <c r="D1031" i="1"/>
  <c r="C1031" i="1"/>
  <c r="B1031" i="1"/>
  <c r="A1031" i="1"/>
  <c r="E1030" i="1"/>
  <c r="K1029" i="1"/>
  <c r="J1029" i="1"/>
  <c r="G1029" i="1"/>
  <c r="E1029" i="1"/>
  <c r="D1029" i="1"/>
  <c r="B1029" i="1"/>
  <c r="A1029" i="1"/>
  <c r="K1028" i="1"/>
  <c r="J1028" i="1"/>
  <c r="G1028" i="1"/>
  <c r="D1028" i="1"/>
  <c r="B1028" i="1"/>
  <c r="A1028" i="1"/>
  <c r="K1027" i="1"/>
  <c r="J1027" i="1"/>
  <c r="G1027" i="1"/>
  <c r="D1027" i="1"/>
  <c r="B1027" i="1"/>
  <c r="A1027" i="1"/>
  <c r="K1026" i="1"/>
  <c r="J1026" i="1"/>
  <c r="G1026" i="1"/>
  <c r="D1026" i="1"/>
  <c r="B1026" i="1"/>
  <c r="A1026" i="1"/>
  <c r="K1025" i="1"/>
  <c r="J1025" i="1"/>
  <c r="D1025" i="1"/>
  <c r="B1025" i="1"/>
  <c r="A1025" i="1"/>
  <c r="E1024" i="1"/>
  <c r="E1023" i="1"/>
  <c r="K1022" i="1"/>
  <c r="E1022" i="1"/>
  <c r="D1022" i="1"/>
  <c r="C1022" i="1"/>
  <c r="B1022" i="1"/>
  <c r="A1022" i="1"/>
  <c r="K1021" i="1"/>
  <c r="E1021" i="1"/>
  <c r="D1021" i="1"/>
  <c r="C1021" i="1"/>
  <c r="B1021" i="1"/>
  <c r="A1021" i="1"/>
  <c r="K1020" i="1"/>
  <c r="E1020" i="1"/>
  <c r="D1020" i="1"/>
  <c r="C1020" i="1"/>
  <c r="B1020" i="1"/>
  <c r="A1020" i="1"/>
  <c r="K1019" i="1"/>
  <c r="E1019" i="1"/>
  <c r="D1019" i="1"/>
  <c r="C1019" i="1"/>
  <c r="B1019" i="1"/>
  <c r="A1019" i="1"/>
  <c r="K1018" i="1"/>
  <c r="E1018" i="1"/>
  <c r="D1018" i="1"/>
  <c r="C1018" i="1"/>
  <c r="B1018" i="1"/>
  <c r="A1018" i="1"/>
  <c r="E1017" i="1"/>
  <c r="K1016" i="1"/>
  <c r="E1016" i="1"/>
  <c r="D1016" i="1"/>
  <c r="C1016" i="1"/>
  <c r="B1016" i="1"/>
  <c r="A1016" i="1"/>
  <c r="K1015" i="1"/>
  <c r="E1015" i="1"/>
  <c r="D1015" i="1"/>
  <c r="C1015" i="1"/>
  <c r="B1015" i="1"/>
  <c r="A1015" i="1"/>
  <c r="K1014" i="1"/>
  <c r="E1014" i="1"/>
  <c r="D1014" i="1"/>
  <c r="C1014" i="1"/>
  <c r="B1014" i="1"/>
  <c r="A1014" i="1"/>
  <c r="K1013" i="1"/>
  <c r="E1013" i="1"/>
  <c r="D1013" i="1"/>
  <c r="C1013" i="1"/>
  <c r="B1013" i="1"/>
  <c r="A1013" i="1"/>
  <c r="K1012" i="1"/>
  <c r="E1012" i="1"/>
  <c r="D1012" i="1"/>
  <c r="C1012" i="1"/>
  <c r="B1012" i="1"/>
  <c r="A1012" i="1"/>
  <c r="E1011" i="1"/>
  <c r="K1010" i="1"/>
  <c r="E1010" i="1"/>
  <c r="D1010" i="1"/>
  <c r="C1010" i="1"/>
  <c r="B1010" i="1"/>
  <c r="A1010" i="1"/>
  <c r="K1009" i="1"/>
  <c r="E1009" i="1"/>
  <c r="D1009" i="1"/>
  <c r="C1009" i="1"/>
  <c r="B1009" i="1"/>
  <c r="A1009" i="1"/>
  <c r="K1008" i="1"/>
  <c r="E1008" i="1"/>
  <c r="D1008" i="1"/>
  <c r="C1008" i="1"/>
  <c r="B1008" i="1"/>
  <c r="A1008" i="1"/>
  <c r="K1007" i="1"/>
  <c r="E1007" i="1"/>
  <c r="D1007" i="1"/>
  <c r="C1007" i="1"/>
  <c r="B1007" i="1"/>
  <c r="A1007" i="1"/>
  <c r="K1006" i="1"/>
  <c r="E1006" i="1"/>
  <c r="D1006" i="1"/>
  <c r="C1006" i="1"/>
  <c r="B1006" i="1"/>
  <c r="A1006" i="1"/>
  <c r="E1005" i="1"/>
  <c r="K1004" i="1"/>
  <c r="E1004" i="1"/>
  <c r="D1004" i="1"/>
  <c r="C1004" i="1"/>
  <c r="B1004" i="1"/>
  <c r="A1004" i="1"/>
  <c r="K1003" i="1"/>
  <c r="E1003" i="1"/>
  <c r="D1003" i="1"/>
  <c r="C1003" i="1"/>
  <c r="B1003" i="1"/>
  <c r="A1003" i="1"/>
  <c r="K1002" i="1"/>
  <c r="E1002" i="1"/>
  <c r="D1002" i="1"/>
  <c r="C1002" i="1"/>
  <c r="B1002" i="1"/>
  <c r="A1002" i="1"/>
  <c r="K1001" i="1"/>
  <c r="E1001" i="1"/>
  <c r="D1001" i="1"/>
  <c r="C1001" i="1"/>
  <c r="B1001" i="1"/>
  <c r="A1001" i="1"/>
  <c r="K1000" i="1"/>
  <c r="E1000" i="1"/>
  <c r="D1000" i="1"/>
  <c r="C1000" i="1"/>
  <c r="B1000" i="1"/>
  <c r="A1000" i="1"/>
  <c r="E999" i="1"/>
  <c r="K998" i="1"/>
  <c r="E998" i="1"/>
  <c r="D998" i="1"/>
  <c r="C998" i="1"/>
  <c r="B998" i="1"/>
  <c r="A998" i="1"/>
  <c r="K997" i="1"/>
  <c r="E997" i="1"/>
  <c r="D997" i="1"/>
  <c r="C997" i="1"/>
  <c r="B997" i="1"/>
  <c r="A997" i="1"/>
  <c r="K996" i="1"/>
  <c r="E996" i="1"/>
  <c r="D996" i="1"/>
  <c r="C996" i="1"/>
  <c r="B996" i="1"/>
  <c r="A996" i="1"/>
  <c r="K995" i="1"/>
  <c r="E995" i="1"/>
  <c r="D995" i="1"/>
  <c r="C995" i="1"/>
  <c r="B995" i="1"/>
  <c r="A995" i="1"/>
  <c r="K994" i="1"/>
  <c r="E994" i="1"/>
  <c r="D994" i="1"/>
  <c r="C994" i="1"/>
  <c r="B994" i="1"/>
  <c r="A994" i="1"/>
  <c r="E993" i="1"/>
  <c r="K992" i="1"/>
  <c r="J992" i="1"/>
  <c r="E992" i="1"/>
  <c r="D992" i="1"/>
  <c r="C992" i="1"/>
  <c r="B992" i="1"/>
  <c r="A992" i="1"/>
  <c r="K991" i="1"/>
  <c r="J991" i="1"/>
  <c r="D991" i="1"/>
  <c r="C991" i="1"/>
  <c r="B991" i="1"/>
  <c r="A991" i="1"/>
  <c r="K990" i="1"/>
  <c r="J990" i="1"/>
  <c r="D990" i="1"/>
  <c r="C990" i="1"/>
  <c r="B990" i="1"/>
  <c r="A990" i="1"/>
  <c r="K989" i="1"/>
  <c r="J989" i="1"/>
  <c r="D989" i="1"/>
  <c r="C989" i="1"/>
  <c r="B989" i="1"/>
  <c r="A989" i="1"/>
  <c r="K988" i="1"/>
  <c r="J988" i="1"/>
  <c r="D988" i="1"/>
  <c r="C988" i="1"/>
  <c r="B988" i="1"/>
  <c r="A988" i="1"/>
  <c r="E987" i="1"/>
  <c r="K986" i="1"/>
  <c r="J986" i="1"/>
  <c r="G986" i="1"/>
  <c r="E986" i="1"/>
  <c r="D986" i="1"/>
  <c r="B986" i="1"/>
  <c r="A986" i="1"/>
  <c r="K985" i="1"/>
  <c r="J985" i="1"/>
  <c r="G985" i="1"/>
  <c r="D985" i="1"/>
  <c r="B985" i="1"/>
  <c r="A985" i="1"/>
  <c r="K984" i="1"/>
  <c r="J984" i="1"/>
  <c r="G984" i="1"/>
  <c r="D984" i="1"/>
  <c r="B984" i="1"/>
  <c r="A984" i="1"/>
  <c r="K983" i="1"/>
  <c r="J983" i="1"/>
  <c r="G983" i="1"/>
  <c r="D983" i="1"/>
  <c r="B983" i="1"/>
  <c r="A983" i="1"/>
  <c r="K982" i="1"/>
  <c r="J982" i="1"/>
  <c r="E982" i="1"/>
  <c r="D982" i="1"/>
  <c r="B982" i="1"/>
  <c r="A982" i="1"/>
  <c r="E981" i="1"/>
  <c r="E980" i="1"/>
  <c r="K979" i="1"/>
  <c r="E979" i="1"/>
  <c r="D979" i="1"/>
  <c r="C979" i="1"/>
  <c r="B979" i="1"/>
  <c r="A979" i="1"/>
  <c r="K978" i="1"/>
  <c r="E978" i="1"/>
  <c r="D978" i="1"/>
  <c r="C978" i="1"/>
  <c r="B978" i="1"/>
  <c r="A978" i="1"/>
  <c r="K977" i="1"/>
  <c r="E977" i="1"/>
  <c r="D977" i="1"/>
  <c r="C977" i="1"/>
  <c r="B977" i="1"/>
  <c r="A977" i="1"/>
  <c r="K976" i="1"/>
  <c r="E976" i="1"/>
  <c r="D976" i="1"/>
  <c r="C976" i="1"/>
  <c r="B976" i="1"/>
  <c r="A976" i="1"/>
  <c r="K975" i="1"/>
  <c r="E975" i="1"/>
  <c r="D975" i="1"/>
  <c r="C975" i="1"/>
  <c r="B975" i="1"/>
  <c r="A975" i="1"/>
  <c r="E974" i="1"/>
  <c r="K973" i="1"/>
  <c r="E973" i="1"/>
  <c r="D973" i="1"/>
  <c r="C973" i="1"/>
  <c r="B973" i="1"/>
  <c r="A973" i="1"/>
  <c r="K972" i="1"/>
  <c r="E972" i="1"/>
  <c r="D972" i="1"/>
  <c r="C972" i="1"/>
  <c r="B972" i="1"/>
  <c r="A972" i="1"/>
  <c r="K971" i="1"/>
  <c r="E971" i="1"/>
  <c r="D971" i="1"/>
  <c r="C971" i="1"/>
  <c r="B971" i="1"/>
  <c r="A971" i="1"/>
  <c r="K970" i="1"/>
  <c r="E970" i="1"/>
  <c r="D970" i="1"/>
  <c r="C970" i="1"/>
  <c r="B970" i="1"/>
  <c r="A970" i="1"/>
  <c r="K969" i="1"/>
  <c r="E969" i="1"/>
  <c r="D969" i="1"/>
  <c r="C969" i="1"/>
  <c r="B969" i="1"/>
  <c r="A969" i="1"/>
  <c r="E968" i="1"/>
  <c r="K967" i="1"/>
  <c r="E967" i="1"/>
  <c r="D967" i="1"/>
  <c r="C967" i="1"/>
  <c r="B967" i="1"/>
  <c r="A967" i="1"/>
  <c r="K966" i="1"/>
  <c r="E966" i="1"/>
  <c r="D966" i="1"/>
  <c r="C966" i="1"/>
  <c r="B966" i="1"/>
  <c r="A966" i="1"/>
  <c r="K965" i="1"/>
  <c r="E965" i="1"/>
  <c r="D965" i="1"/>
  <c r="C965" i="1"/>
  <c r="B965" i="1"/>
  <c r="A965" i="1"/>
  <c r="K964" i="1"/>
  <c r="E964" i="1"/>
  <c r="D964" i="1"/>
  <c r="C964" i="1"/>
  <c r="B964" i="1"/>
  <c r="A964" i="1"/>
  <c r="K963" i="1"/>
  <c r="E963" i="1"/>
  <c r="D963" i="1"/>
  <c r="C963" i="1"/>
  <c r="B963" i="1"/>
  <c r="A963" i="1"/>
  <c r="E962" i="1"/>
  <c r="K961" i="1"/>
  <c r="E961" i="1"/>
  <c r="D961" i="1"/>
  <c r="C961" i="1"/>
  <c r="B961" i="1"/>
  <c r="A961" i="1"/>
  <c r="K960" i="1"/>
  <c r="D960" i="1"/>
  <c r="C960" i="1"/>
  <c r="B960" i="1"/>
  <c r="A960" i="1"/>
  <c r="K959" i="1"/>
  <c r="E959" i="1"/>
  <c r="D959" i="1"/>
  <c r="C959" i="1"/>
  <c r="B959" i="1"/>
  <c r="A959" i="1"/>
  <c r="K958" i="1"/>
  <c r="D958" i="1"/>
  <c r="C958" i="1"/>
  <c r="B958" i="1"/>
  <c r="A958" i="1"/>
  <c r="K957" i="1"/>
  <c r="D957" i="1"/>
  <c r="C957" i="1"/>
  <c r="B957" i="1"/>
  <c r="A957" i="1"/>
  <c r="E956" i="1"/>
  <c r="K955" i="1"/>
  <c r="E955" i="1"/>
  <c r="D955" i="1"/>
  <c r="C955" i="1"/>
  <c r="B955" i="1"/>
  <c r="A955" i="1"/>
  <c r="K954" i="1"/>
  <c r="E954" i="1"/>
  <c r="D954" i="1"/>
  <c r="C954" i="1"/>
  <c r="B954" i="1"/>
  <c r="A954" i="1"/>
  <c r="K953" i="1"/>
  <c r="E953" i="1"/>
  <c r="D953" i="1"/>
  <c r="C953" i="1"/>
  <c r="B953" i="1"/>
  <c r="A953" i="1"/>
  <c r="K952" i="1"/>
  <c r="E952" i="1"/>
  <c r="D952" i="1"/>
  <c r="C952" i="1"/>
  <c r="B952" i="1"/>
  <c r="A952" i="1"/>
  <c r="K951" i="1"/>
  <c r="E951" i="1"/>
  <c r="D951" i="1"/>
  <c r="C951" i="1"/>
  <c r="B951" i="1"/>
  <c r="A951" i="1"/>
  <c r="E950" i="1"/>
  <c r="K949" i="1"/>
  <c r="J949" i="1"/>
  <c r="E949" i="1"/>
  <c r="D949" i="1"/>
  <c r="C949" i="1"/>
  <c r="B949" i="1"/>
  <c r="A949" i="1"/>
  <c r="K948" i="1"/>
  <c r="J948" i="1"/>
  <c r="D948" i="1"/>
  <c r="C948" i="1"/>
  <c r="B948" i="1"/>
  <c r="A948" i="1"/>
  <c r="K947" i="1"/>
  <c r="J947" i="1"/>
  <c r="D947" i="1"/>
  <c r="C947" i="1"/>
  <c r="B947" i="1"/>
  <c r="A947" i="1"/>
  <c r="K946" i="1"/>
  <c r="J946" i="1"/>
  <c r="D946" i="1"/>
  <c r="C946" i="1"/>
  <c r="B946" i="1"/>
  <c r="A946" i="1"/>
  <c r="K945" i="1"/>
  <c r="J945" i="1"/>
  <c r="D945" i="1"/>
  <c r="C945" i="1"/>
  <c r="B945" i="1"/>
  <c r="A945" i="1"/>
  <c r="E944" i="1"/>
  <c r="K943" i="1"/>
  <c r="J943" i="1"/>
  <c r="G943" i="1"/>
  <c r="E943" i="1"/>
  <c r="D943" i="1"/>
  <c r="B943" i="1"/>
  <c r="A943" i="1"/>
  <c r="K942" i="1"/>
  <c r="J942" i="1"/>
  <c r="G942" i="1"/>
  <c r="D942" i="1"/>
  <c r="B942" i="1"/>
  <c r="A942" i="1"/>
  <c r="K941" i="1"/>
  <c r="J941" i="1"/>
  <c r="G941" i="1"/>
  <c r="D941" i="1"/>
  <c r="B941" i="1"/>
  <c r="A941" i="1"/>
  <c r="K940" i="1"/>
  <c r="J940" i="1"/>
  <c r="G940" i="1"/>
  <c r="D940" i="1"/>
  <c r="B940" i="1"/>
  <c r="A940" i="1"/>
  <c r="K939" i="1"/>
  <c r="J939" i="1"/>
  <c r="D939" i="1"/>
  <c r="A939" i="1"/>
  <c r="E938" i="1"/>
  <c r="E937" i="1"/>
  <c r="K936" i="1"/>
  <c r="E936" i="1"/>
  <c r="D936" i="1"/>
  <c r="C936" i="1"/>
  <c r="B936" i="1"/>
  <c r="A936" i="1"/>
  <c r="K935" i="1"/>
  <c r="E935" i="1"/>
  <c r="D935" i="1"/>
  <c r="C935" i="1"/>
  <c r="B935" i="1"/>
  <c r="A935" i="1"/>
  <c r="K934" i="1"/>
  <c r="E934" i="1"/>
  <c r="D934" i="1"/>
  <c r="C934" i="1"/>
  <c r="B934" i="1"/>
  <c r="A934" i="1"/>
  <c r="K933" i="1"/>
  <c r="D933" i="1"/>
  <c r="C933" i="1"/>
  <c r="B933" i="1"/>
  <c r="A933" i="1"/>
  <c r="K932" i="1"/>
  <c r="E932" i="1"/>
  <c r="D932" i="1"/>
  <c r="C932" i="1"/>
  <c r="B932" i="1"/>
  <c r="A932" i="1"/>
  <c r="E931" i="1"/>
  <c r="K930" i="1"/>
  <c r="E930" i="1"/>
  <c r="D930" i="1"/>
  <c r="C930" i="1"/>
  <c r="B930" i="1"/>
  <c r="A930" i="1"/>
  <c r="K929" i="1"/>
  <c r="E929" i="1"/>
  <c r="D929" i="1"/>
  <c r="C929" i="1"/>
  <c r="B929" i="1"/>
  <c r="A929" i="1"/>
  <c r="K928" i="1"/>
  <c r="E928" i="1"/>
  <c r="D928" i="1"/>
  <c r="C928" i="1"/>
  <c r="B928" i="1"/>
  <c r="A928" i="1"/>
  <c r="K927" i="1"/>
  <c r="E927" i="1"/>
  <c r="D927" i="1"/>
  <c r="C927" i="1"/>
  <c r="B927" i="1"/>
  <c r="A927" i="1"/>
  <c r="K926" i="1"/>
  <c r="E926" i="1"/>
  <c r="D926" i="1"/>
  <c r="C926" i="1"/>
  <c r="B926" i="1"/>
  <c r="A926" i="1"/>
  <c r="E925" i="1"/>
  <c r="K924" i="1"/>
  <c r="E924" i="1"/>
  <c r="D924" i="1"/>
  <c r="C924" i="1"/>
  <c r="B924" i="1"/>
  <c r="A924" i="1"/>
  <c r="K923" i="1"/>
  <c r="E923" i="1"/>
  <c r="D923" i="1"/>
  <c r="C923" i="1"/>
  <c r="B923" i="1"/>
  <c r="A923" i="1"/>
  <c r="K922" i="1"/>
  <c r="E922" i="1"/>
  <c r="D922" i="1"/>
  <c r="C922" i="1"/>
  <c r="B922" i="1"/>
  <c r="A922" i="1"/>
  <c r="K921" i="1"/>
  <c r="E921" i="1"/>
  <c r="D921" i="1"/>
  <c r="C921" i="1"/>
  <c r="B921" i="1"/>
  <c r="A921" i="1"/>
  <c r="K920" i="1"/>
  <c r="E920" i="1"/>
  <c r="D920" i="1"/>
  <c r="C920" i="1"/>
  <c r="B920" i="1"/>
  <c r="A920" i="1"/>
  <c r="E919" i="1"/>
  <c r="K918" i="1"/>
  <c r="E918" i="1"/>
  <c r="D918" i="1"/>
  <c r="C918" i="1"/>
  <c r="B918" i="1"/>
  <c r="A918" i="1"/>
  <c r="K917" i="1"/>
  <c r="D917" i="1"/>
  <c r="C917" i="1"/>
  <c r="B917" i="1"/>
  <c r="A917" i="1"/>
  <c r="K916" i="1"/>
  <c r="D916" i="1"/>
  <c r="C916" i="1"/>
  <c r="B916" i="1"/>
  <c r="A916" i="1"/>
  <c r="K915" i="1"/>
  <c r="D915" i="1"/>
  <c r="C915" i="1"/>
  <c r="B915" i="1"/>
  <c r="A915" i="1"/>
  <c r="K914" i="1"/>
  <c r="D914" i="1"/>
  <c r="C914" i="1"/>
  <c r="B914" i="1"/>
  <c r="A914" i="1"/>
  <c r="E913" i="1"/>
  <c r="K912" i="1"/>
  <c r="E912" i="1"/>
  <c r="D912" i="1"/>
  <c r="C912" i="1"/>
  <c r="B912" i="1"/>
  <c r="A912" i="1"/>
  <c r="K911" i="1"/>
  <c r="E911" i="1"/>
  <c r="D911" i="1"/>
  <c r="C911" i="1"/>
  <c r="B911" i="1"/>
  <c r="A911" i="1"/>
  <c r="K910" i="1"/>
  <c r="E910" i="1"/>
  <c r="D910" i="1"/>
  <c r="C910" i="1"/>
  <c r="B910" i="1"/>
  <c r="A910" i="1"/>
  <c r="K909" i="1"/>
  <c r="E909" i="1"/>
  <c r="D909" i="1"/>
  <c r="C909" i="1"/>
  <c r="B909" i="1"/>
  <c r="A909" i="1"/>
  <c r="K908" i="1"/>
  <c r="E908" i="1"/>
  <c r="D908" i="1"/>
  <c r="C908" i="1"/>
  <c r="B908" i="1"/>
  <c r="A908" i="1"/>
  <c r="E907" i="1"/>
  <c r="K906" i="1"/>
  <c r="J906" i="1"/>
  <c r="E906" i="1"/>
  <c r="D906" i="1"/>
  <c r="C906" i="1"/>
  <c r="B906" i="1"/>
  <c r="A906" i="1"/>
  <c r="K905" i="1"/>
  <c r="J905" i="1"/>
  <c r="D905" i="1"/>
  <c r="C905" i="1"/>
  <c r="B905" i="1"/>
  <c r="A905" i="1"/>
  <c r="K904" i="1"/>
  <c r="J904" i="1"/>
  <c r="D904" i="1"/>
  <c r="C904" i="1"/>
  <c r="B904" i="1"/>
  <c r="A904" i="1"/>
  <c r="K903" i="1"/>
  <c r="J903" i="1"/>
  <c r="D903" i="1"/>
  <c r="C903" i="1"/>
  <c r="B903" i="1"/>
  <c r="A903" i="1"/>
  <c r="K902" i="1"/>
  <c r="J902" i="1"/>
  <c r="D902" i="1"/>
  <c r="C902" i="1"/>
  <c r="B902" i="1"/>
  <c r="A902" i="1"/>
  <c r="E901" i="1"/>
  <c r="K900" i="1"/>
  <c r="J900" i="1"/>
  <c r="G900" i="1"/>
  <c r="E900" i="1"/>
  <c r="D900" i="1"/>
  <c r="B900" i="1"/>
  <c r="A900" i="1"/>
  <c r="K899" i="1"/>
  <c r="J899" i="1"/>
  <c r="G899" i="1"/>
  <c r="D899" i="1"/>
  <c r="B899" i="1"/>
  <c r="A899" i="1"/>
  <c r="K898" i="1"/>
  <c r="J898" i="1"/>
  <c r="G898" i="1"/>
  <c r="D898" i="1"/>
  <c r="B898" i="1"/>
  <c r="A898" i="1"/>
  <c r="K897" i="1"/>
  <c r="J897" i="1"/>
  <c r="G897" i="1"/>
  <c r="D897" i="1"/>
  <c r="B897" i="1"/>
  <c r="A897" i="1"/>
  <c r="K896" i="1"/>
  <c r="J896" i="1"/>
  <c r="D896" i="1"/>
  <c r="B896" i="1"/>
  <c r="A896" i="1"/>
  <c r="E895" i="1"/>
  <c r="E894" i="1"/>
  <c r="K893" i="1"/>
  <c r="E893" i="1"/>
  <c r="D893" i="1"/>
  <c r="C893" i="1"/>
  <c r="B893" i="1"/>
  <c r="A893" i="1"/>
  <c r="K892" i="1"/>
  <c r="E892" i="1"/>
  <c r="D892" i="1"/>
  <c r="C892" i="1"/>
  <c r="B892" i="1"/>
  <c r="A892" i="1"/>
  <c r="K891" i="1"/>
  <c r="E891" i="1"/>
  <c r="D891" i="1"/>
  <c r="C891" i="1"/>
  <c r="B891" i="1"/>
  <c r="A891" i="1"/>
  <c r="K890" i="1"/>
  <c r="E890" i="1"/>
  <c r="D890" i="1"/>
  <c r="C890" i="1"/>
  <c r="B890" i="1"/>
  <c r="A890" i="1"/>
  <c r="K889" i="1"/>
  <c r="E889" i="1"/>
  <c r="D889" i="1"/>
  <c r="C889" i="1"/>
  <c r="B889" i="1"/>
  <c r="A889" i="1"/>
  <c r="E888" i="1"/>
  <c r="K887" i="1"/>
  <c r="E887" i="1"/>
  <c r="D887" i="1"/>
  <c r="C887" i="1"/>
  <c r="B887" i="1"/>
  <c r="A887" i="1"/>
  <c r="K886" i="1"/>
  <c r="E886" i="1"/>
  <c r="D886" i="1"/>
  <c r="C886" i="1"/>
  <c r="B886" i="1"/>
  <c r="A886" i="1"/>
  <c r="K885" i="1"/>
  <c r="E885" i="1"/>
  <c r="D885" i="1"/>
  <c r="C885" i="1"/>
  <c r="B885" i="1"/>
  <c r="A885" i="1"/>
  <c r="K884" i="1"/>
  <c r="E884" i="1"/>
  <c r="D884" i="1"/>
  <c r="C884" i="1"/>
  <c r="B884" i="1"/>
  <c r="A884" i="1"/>
  <c r="K883" i="1"/>
  <c r="E883" i="1"/>
  <c r="D883" i="1"/>
  <c r="C883" i="1"/>
  <c r="B883" i="1"/>
  <c r="A883" i="1"/>
  <c r="E882" i="1"/>
  <c r="K881" i="1"/>
  <c r="E881" i="1"/>
  <c r="D881" i="1"/>
  <c r="C881" i="1"/>
  <c r="B881" i="1"/>
  <c r="A881" i="1"/>
  <c r="K880" i="1"/>
  <c r="E880" i="1"/>
  <c r="D880" i="1"/>
  <c r="C880" i="1"/>
  <c r="B880" i="1"/>
  <c r="A880" i="1"/>
  <c r="K879" i="1"/>
  <c r="E879" i="1"/>
  <c r="D879" i="1"/>
  <c r="C879" i="1"/>
  <c r="B879" i="1"/>
  <c r="A879" i="1"/>
  <c r="K878" i="1"/>
  <c r="E878" i="1"/>
  <c r="D878" i="1"/>
  <c r="C878" i="1"/>
  <c r="B878" i="1"/>
  <c r="A878" i="1"/>
  <c r="K877" i="1"/>
  <c r="E877" i="1"/>
  <c r="D877" i="1"/>
  <c r="C877" i="1"/>
  <c r="B877" i="1"/>
  <c r="A877" i="1"/>
  <c r="E876" i="1"/>
  <c r="K875" i="1"/>
  <c r="E875" i="1"/>
  <c r="D875" i="1"/>
  <c r="C875" i="1"/>
  <c r="B875" i="1"/>
  <c r="A875" i="1"/>
  <c r="K874" i="1"/>
  <c r="D874" i="1"/>
  <c r="C874" i="1"/>
  <c r="B874" i="1"/>
  <c r="A874" i="1"/>
  <c r="K873" i="1"/>
  <c r="D873" i="1"/>
  <c r="C873" i="1"/>
  <c r="B873" i="1"/>
  <c r="A873" i="1"/>
  <c r="K872" i="1"/>
  <c r="D872" i="1"/>
  <c r="C872" i="1"/>
  <c r="B872" i="1"/>
  <c r="A872" i="1"/>
  <c r="K871" i="1"/>
  <c r="D871" i="1"/>
  <c r="C871" i="1"/>
  <c r="B871" i="1"/>
  <c r="A871" i="1"/>
  <c r="E870" i="1"/>
  <c r="K869" i="1"/>
  <c r="E869" i="1"/>
  <c r="D869" i="1"/>
  <c r="C869" i="1"/>
  <c r="B869" i="1"/>
  <c r="A869" i="1"/>
  <c r="K868" i="1"/>
  <c r="E868" i="1"/>
  <c r="D868" i="1"/>
  <c r="C868" i="1"/>
  <c r="B868" i="1"/>
  <c r="A868" i="1"/>
  <c r="K867" i="1"/>
  <c r="E867" i="1"/>
  <c r="D867" i="1"/>
  <c r="C867" i="1"/>
  <c r="B867" i="1"/>
  <c r="A867" i="1"/>
  <c r="K866" i="1"/>
  <c r="E866" i="1"/>
  <c r="D866" i="1"/>
  <c r="C866" i="1"/>
  <c r="B866" i="1"/>
  <c r="A866" i="1"/>
  <c r="K865" i="1"/>
  <c r="E865" i="1"/>
  <c r="D865" i="1"/>
  <c r="C865" i="1"/>
  <c r="B865" i="1"/>
  <c r="A865" i="1"/>
  <c r="E864" i="1"/>
  <c r="K863" i="1"/>
  <c r="J863" i="1"/>
  <c r="E863" i="1"/>
  <c r="D863" i="1"/>
  <c r="C863" i="1"/>
  <c r="B863" i="1"/>
  <c r="A863" i="1"/>
  <c r="K862" i="1"/>
  <c r="J862" i="1"/>
  <c r="D862" i="1"/>
  <c r="C862" i="1"/>
  <c r="B862" i="1"/>
  <c r="A862" i="1"/>
  <c r="K861" i="1"/>
  <c r="J861" i="1"/>
  <c r="D861" i="1"/>
  <c r="C861" i="1"/>
  <c r="B861" i="1"/>
  <c r="A861" i="1"/>
  <c r="K860" i="1"/>
  <c r="J860" i="1"/>
  <c r="D860" i="1"/>
  <c r="C860" i="1"/>
  <c r="B860" i="1"/>
  <c r="A860" i="1"/>
  <c r="K859" i="1"/>
  <c r="J859" i="1"/>
  <c r="D859" i="1"/>
  <c r="C859" i="1"/>
  <c r="B859" i="1"/>
  <c r="A859" i="1"/>
  <c r="E858" i="1"/>
  <c r="K857" i="1"/>
  <c r="J857" i="1"/>
  <c r="G857" i="1"/>
  <c r="E857" i="1"/>
  <c r="D857" i="1"/>
  <c r="B857" i="1"/>
  <c r="A857" i="1"/>
  <c r="K856" i="1"/>
  <c r="J856" i="1"/>
  <c r="G856" i="1"/>
  <c r="D856" i="1"/>
  <c r="B856" i="1"/>
  <c r="A856" i="1"/>
  <c r="K855" i="1"/>
  <c r="J855" i="1"/>
  <c r="G855" i="1"/>
  <c r="D855" i="1"/>
  <c r="B855" i="1"/>
  <c r="A855" i="1"/>
  <c r="K854" i="1"/>
  <c r="J854" i="1"/>
  <c r="G854" i="1"/>
  <c r="D854" i="1"/>
  <c r="B854" i="1"/>
  <c r="A854" i="1"/>
  <c r="K853" i="1"/>
  <c r="J853" i="1"/>
  <c r="D853" i="1"/>
  <c r="B853" i="1"/>
  <c r="A853" i="1"/>
  <c r="E852" i="1"/>
  <c r="E851" i="1"/>
  <c r="E850" i="1"/>
  <c r="D850" i="1"/>
  <c r="C850" i="1"/>
  <c r="B850" i="1"/>
  <c r="A850" i="1"/>
  <c r="E849" i="1"/>
  <c r="D849" i="1"/>
  <c r="C849" i="1"/>
  <c r="B849" i="1"/>
  <c r="A849" i="1"/>
  <c r="E848" i="1"/>
  <c r="D848" i="1"/>
  <c r="C848" i="1"/>
  <c r="B848" i="1"/>
  <c r="A848" i="1"/>
  <c r="E847" i="1"/>
  <c r="D847" i="1"/>
  <c r="C847" i="1"/>
  <c r="B847" i="1"/>
  <c r="A847" i="1"/>
  <c r="E846" i="1"/>
  <c r="D846" i="1"/>
  <c r="C846" i="1"/>
  <c r="B846" i="1"/>
  <c r="A846" i="1"/>
  <c r="E845" i="1"/>
  <c r="K844" i="1"/>
  <c r="E844" i="1"/>
  <c r="D844" i="1"/>
  <c r="C844" i="1"/>
  <c r="B844" i="1"/>
  <c r="A844" i="1"/>
  <c r="K843" i="1"/>
  <c r="D843" i="1"/>
  <c r="C843" i="1"/>
  <c r="B843" i="1"/>
  <c r="A843" i="1"/>
  <c r="K842" i="1"/>
  <c r="D842" i="1"/>
  <c r="C842" i="1"/>
  <c r="B842" i="1"/>
  <c r="A842" i="1"/>
  <c r="K841" i="1"/>
  <c r="D841" i="1"/>
  <c r="C841" i="1"/>
  <c r="B841" i="1"/>
  <c r="A841" i="1"/>
  <c r="K840" i="1"/>
  <c r="D840" i="1"/>
  <c r="C840" i="1"/>
  <c r="B840" i="1"/>
  <c r="A840" i="1"/>
  <c r="E839" i="1"/>
  <c r="K838" i="1"/>
  <c r="E838" i="1"/>
  <c r="D838" i="1"/>
  <c r="C838" i="1"/>
  <c r="B838" i="1"/>
  <c r="A838" i="1"/>
  <c r="K837" i="1"/>
  <c r="E837" i="1"/>
  <c r="D837" i="1"/>
  <c r="C837" i="1"/>
  <c r="B837" i="1"/>
  <c r="A837" i="1"/>
  <c r="K836" i="1"/>
  <c r="E836" i="1"/>
  <c r="D836" i="1"/>
  <c r="C836" i="1"/>
  <c r="B836" i="1"/>
  <c r="A836" i="1"/>
  <c r="K835" i="1"/>
  <c r="E835" i="1"/>
  <c r="D835" i="1"/>
  <c r="C835" i="1"/>
  <c r="B835" i="1"/>
  <c r="A835" i="1"/>
  <c r="K834" i="1"/>
  <c r="E834" i="1"/>
  <c r="D834" i="1"/>
  <c r="C834" i="1"/>
  <c r="B834" i="1"/>
  <c r="A834" i="1"/>
  <c r="E833" i="1"/>
  <c r="K832" i="1"/>
  <c r="E832" i="1"/>
  <c r="D832" i="1"/>
  <c r="C832" i="1"/>
  <c r="B832" i="1"/>
  <c r="A832" i="1"/>
  <c r="K831" i="1"/>
  <c r="E831" i="1"/>
  <c r="D831" i="1"/>
  <c r="C831" i="1"/>
  <c r="B831" i="1"/>
  <c r="A831" i="1"/>
  <c r="K830" i="1"/>
  <c r="E830" i="1"/>
  <c r="D830" i="1"/>
  <c r="C830" i="1"/>
  <c r="B830" i="1"/>
  <c r="A830" i="1"/>
  <c r="K829" i="1"/>
  <c r="E829" i="1"/>
  <c r="D829" i="1"/>
  <c r="C829" i="1"/>
  <c r="B829" i="1"/>
  <c r="A829" i="1"/>
  <c r="K828" i="1"/>
  <c r="E828" i="1"/>
  <c r="D828" i="1"/>
  <c r="C828" i="1"/>
  <c r="B828" i="1"/>
  <c r="A828" i="1"/>
  <c r="E827" i="1"/>
  <c r="K826" i="1"/>
  <c r="E826" i="1"/>
  <c r="D826" i="1"/>
  <c r="C826" i="1"/>
  <c r="B826" i="1"/>
  <c r="A826" i="1"/>
  <c r="K825" i="1"/>
  <c r="D825" i="1"/>
  <c r="C825" i="1"/>
  <c r="B825" i="1"/>
  <c r="A825" i="1"/>
  <c r="K824" i="1"/>
  <c r="D824" i="1"/>
  <c r="C824" i="1"/>
  <c r="B824" i="1"/>
  <c r="A824" i="1"/>
  <c r="K823" i="1"/>
  <c r="D823" i="1"/>
  <c r="C823" i="1"/>
  <c r="B823" i="1"/>
  <c r="A823" i="1"/>
  <c r="K822" i="1"/>
  <c r="D822" i="1"/>
  <c r="C822" i="1"/>
  <c r="B822" i="1"/>
  <c r="A822" i="1"/>
  <c r="E821" i="1"/>
  <c r="K820" i="1"/>
  <c r="E820" i="1"/>
  <c r="D820" i="1"/>
  <c r="C820" i="1"/>
  <c r="B820" i="1"/>
  <c r="A820" i="1"/>
  <c r="K819" i="1"/>
  <c r="E819" i="1"/>
  <c r="D819" i="1"/>
  <c r="C819" i="1"/>
  <c r="B819" i="1"/>
  <c r="A819" i="1"/>
  <c r="K818" i="1"/>
  <c r="E818" i="1"/>
  <c r="D818" i="1"/>
  <c r="C818" i="1"/>
  <c r="B818" i="1"/>
  <c r="A818" i="1"/>
  <c r="K817" i="1"/>
  <c r="E817" i="1"/>
  <c r="D817" i="1"/>
  <c r="C817" i="1"/>
  <c r="B817" i="1"/>
  <c r="A817" i="1"/>
  <c r="K816" i="1"/>
  <c r="E816" i="1"/>
  <c r="D816" i="1"/>
  <c r="C816" i="1"/>
  <c r="B816" i="1"/>
  <c r="A816" i="1"/>
  <c r="E815" i="1"/>
  <c r="K814" i="1"/>
  <c r="J814" i="1"/>
  <c r="E814" i="1"/>
  <c r="D814" i="1"/>
  <c r="C814" i="1"/>
  <c r="B814" i="1"/>
  <c r="A814" i="1"/>
  <c r="K813" i="1"/>
  <c r="J813" i="1"/>
  <c r="D813" i="1"/>
  <c r="C813" i="1"/>
  <c r="B813" i="1"/>
  <c r="A813" i="1"/>
  <c r="K812" i="1"/>
  <c r="J812" i="1"/>
  <c r="D812" i="1"/>
  <c r="C812" i="1"/>
  <c r="B812" i="1"/>
  <c r="A812" i="1"/>
  <c r="K811" i="1"/>
  <c r="J811" i="1"/>
  <c r="D811" i="1"/>
  <c r="C811" i="1"/>
  <c r="B811" i="1"/>
  <c r="A811" i="1"/>
  <c r="K810" i="1"/>
  <c r="J810" i="1"/>
  <c r="D810" i="1"/>
  <c r="C810" i="1"/>
  <c r="B810" i="1"/>
  <c r="A810" i="1"/>
  <c r="E809" i="1"/>
  <c r="K808" i="1"/>
  <c r="J808" i="1"/>
  <c r="G808" i="1"/>
  <c r="E808" i="1"/>
  <c r="D808" i="1"/>
  <c r="B808" i="1"/>
  <c r="A808" i="1"/>
  <c r="K807" i="1"/>
  <c r="J807" i="1"/>
  <c r="G807" i="1"/>
  <c r="D807" i="1"/>
  <c r="B807" i="1"/>
  <c r="A807" i="1"/>
  <c r="K806" i="1"/>
  <c r="J806" i="1"/>
  <c r="G806" i="1"/>
  <c r="D806" i="1"/>
  <c r="B806" i="1"/>
  <c r="A806" i="1"/>
  <c r="K805" i="1"/>
  <c r="J805" i="1"/>
  <c r="G805" i="1"/>
  <c r="D805" i="1"/>
  <c r="B805" i="1"/>
  <c r="A805" i="1"/>
  <c r="K804" i="1"/>
  <c r="J804" i="1"/>
  <c r="D804" i="1"/>
  <c r="B804" i="1"/>
  <c r="A804" i="1"/>
  <c r="E803" i="1"/>
  <c r="E802" i="1"/>
  <c r="J801" i="1"/>
  <c r="G801" i="1"/>
  <c r="E801" i="1"/>
  <c r="D801" i="1"/>
  <c r="C801" i="1"/>
  <c r="B801" i="1"/>
  <c r="A801" i="1"/>
  <c r="J800" i="1"/>
  <c r="G800" i="1"/>
  <c r="D800" i="1"/>
  <c r="C800" i="1"/>
  <c r="B800" i="1"/>
  <c r="A800" i="1"/>
  <c r="J799" i="1"/>
  <c r="G799" i="1"/>
  <c r="D799" i="1"/>
  <c r="C799" i="1"/>
  <c r="B799" i="1"/>
  <c r="A799" i="1"/>
  <c r="J798" i="1"/>
  <c r="G798" i="1"/>
  <c r="D798" i="1"/>
  <c r="C798" i="1"/>
  <c r="B798" i="1"/>
  <c r="A798" i="1"/>
  <c r="J797" i="1"/>
  <c r="D797" i="1"/>
  <c r="C797" i="1"/>
  <c r="A797" i="1"/>
  <c r="E796" i="1"/>
  <c r="K795" i="1"/>
  <c r="E795" i="1"/>
  <c r="D795" i="1"/>
  <c r="C795" i="1"/>
  <c r="B795" i="1"/>
  <c r="A795" i="1"/>
  <c r="K794" i="1"/>
  <c r="E794" i="1"/>
  <c r="D794" i="1"/>
  <c r="C794" i="1"/>
  <c r="B794" i="1"/>
  <c r="A794" i="1"/>
  <c r="K793" i="1"/>
  <c r="E793" i="1"/>
  <c r="D793" i="1"/>
  <c r="C793" i="1"/>
  <c r="B793" i="1"/>
  <c r="A793" i="1"/>
  <c r="K792" i="1"/>
  <c r="E792" i="1"/>
  <c r="D792" i="1"/>
  <c r="C792" i="1"/>
  <c r="B792" i="1"/>
  <c r="A792" i="1"/>
  <c r="K791" i="1"/>
  <c r="E791" i="1"/>
  <c r="D791" i="1"/>
  <c r="C791" i="1"/>
  <c r="B791" i="1"/>
  <c r="A791" i="1"/>
  <c r="E790" i="1"/>
  <c r="K789" i="1"/>
  <c r="E789" i="1"/>
  <c r="D789" i="1"/>
  <c r="C789" i="1"/>
  <c r="B789" i="1"/>
  <c r="A789" i="1"/>
  <c r="K788" i="1"/>
  <c r="E788" i="1"/>
  <c r="D788" i="1"/>
  <c r="C788" i="1"/>
  <c r="B788" i="1"/>
  <c r="A788" i="1"/>
  <c r="K787" i="1"/>
  <c r="E787" i="1"/>
  <c r="D787" i="1"/>
  <c r="C787" i="1"/>
  <c r="B787" i="1"/>
  <c r="A787" i="1"/>
  <c r="K786" i="1"/>
  <c r="E786" i="1"/>
  <c r="D786" i="1"/>
  <c r="C786" i="1"/>
  <c r="B786" i="1"/>
  <c r="A786" i="1"/>
  <c r="K785" i="1"/>
  <c r="E785" i="1"/>
  <c r="D785" i="1"/>
  <c r="C785" i="1"/>
  <c r="B785" i="1"/>
  <c r="A785" i="1"/>
  <c r="E784" i="1"/>
  <c r="K783" i="1"/>
  <c r="E783" i="1"/>
  <c r="D783" i="1"/>
  <c r="C783" i="1"/>
  <c r="B783" i="1"/>
  <c r="A783" i="1"/>
  <c r="K782" i="1"/>
  <c r="E782" i="1"/>
  <c r="D782" i="1"/>
  <c r="C782" i="1"/>
  <c r="B782" i="1"/>
  <c r="A782" i="1"/>
  <c r="K781" i="1"/>
  <c r="E781" i="1"/>
  <c r="D781" i="1"/>
  <c r="C781" i="1"/>
  <c r="B781" i="1"/>
  <c r="A781" i="1"/>
  <c r="K780" i="1"/>
  <c r="E780" i="1"/>
  <c r="D780" i="1"/>
  <c r="C780" i="1"/>
  <c r="B780" i="1"/>
  <c r="A780" i="1"/>
  <c r="K779" i="1"/>
  <c r="E779" i="1"/>
  <c r="D779" i="1"/>
  <c r="C779" i="1"/>
  <c r="B779" i="1"/>
  <c r="A779" i="1"/>
  <c r="E778" i="1"/>
  <c r="K777" i="1"/>
  <c r="E777" i="1"/>
  <c r="D777" i="1"/>
  <c r="C777" i="1"/>
  <c r="B777" i="1"/>
  <c r="A777" i="1"/>
  <c r="K776" i="1"/>
  <c r="D776" i="1"/>
  <c r="C776" i="1"/>
  <c r="B776" i="1"/>
  <c r="A776" i="1"/>
  <c r="K775" i="1"/>
  <c r="D775" i="1"/>
  <c r="C775" i="1"/>
  <c r="B775" i="1"/>
  <c r="A775" i="1"/>
  <c r="K774" i="1"/>
  <c r="D774" i="1"/>
  <c r="C774" i="1"/>
  <c r="B774" i="1"/>
  <c r="A774" i="1"/>
  <c r="K773" i="1"/>
  <c r="D773" i="1"/>
  <c r="C773" i="1"/>
  <c r="B773" i="1"/>
  <c r="A773" i="1"/>
  <c r="E772" i="1"/>
  <c r="K771" i="1"/>
  <c r="E771" i="1"/>
  <c r="D771" i="1"/>
  <c r="C771" i="1"/>
  <c r="B771" i="1"/>
  <c r="A771" i="1"/>
  <c r="K770" i="1"/>
  <c r="E770" i="1"/>
  <c r="D770" i="1"/>
  <c r="C770" i="1"/>
  <c r="B770" i="1"/>
  <c r="A770" i="1"/>
  <c r="K769" i="1"/>
  <c r="E769" i="1"/>
  <c r="D769" i="1"/>
  <c r="C769" i="1"/>
  <c r="B769" i="1"/>
  <c r="A769" i="1"/>
  <c r="K768" i="1"/>
  <c r="E768" i="1"/>
  <c r="D768" i="1"/>
  <c r="C768" i="1"/>
  <c r="B768" i="1"/>
  <c r="A768" i="1"/>
  <c r="K767" i="1"/>
  <c r="E767" i="1"/>
  <c r="D767" i="1"/>
  <c r="C767" i="1"/>
  <c r="B767" i="1"/>
  <c r="A767" i="1"/>
  <c r="E766" i="1"/>
  <c r="K765" i="1"/>
  <c r="J765" i="1"/>
  <c r="E765" i="1"/>
  <c r="D765" i="1"/>
  <c r="C765" i="1"/>
  <c r="B765" i="1"/>
  <c r="A765" i="1"/>
  <c r="K764" i="1"/>
  <c r="J764" i="1"/>
  <c r="D764" i="1"/>
  <c r="C764" i="1"/>
  <c r="B764" i="1"/>
  <c r="A764" i="1"/>
  <c r="K763" i="1"/>
  <c r="J763" i="1"/>
  <c r="D763" i="1"/>
  <c r="C763" i="1"/>
  <c r="B763" i="1"/>
  <c r="A763" i="1"/>
  <c r="K762" i="1"/>
  <c r="J762" i="1"/>
  <c r="D762" i="1"/>
  <c r="C762" i="1"/>
  <c r="B762" i="1"/>
  <c r="A762" i="1"/>
  <c r="K761" i="1"/>
  <c r="J761" i="1"/>
  <c r="D761" i="1"/>
  <c r="C761" i="1"/>
  <c r="B761" i="1"/>
  <c r="A761" i="1"/>
  <c r="E760" i="1"/>
  <c r="K759" i="1"/>
  <c r="J759" i="1"/>
  <c r="G759" i="1"/>
  <c r="E759" i="1"/>
  <c r="D759" i="1"/>
  <c r="B759" i="1"/>
  <c r="A759" i="1"/>
  <c r="K758" i="1"/>
  <c r="J758" i="1"/>
  <c r="G758" i="1"/>
  <c r="D758" i="1"/>
  <c r="B758" i="1"/>
  <c r="A758" i="1"/>
  <c r="K757" i="1"/>
  <c r="J757" i="1"/>
  <c r="G757" i="1"/>
  <c r="D757" i="1"/>
  <c r="B757" i="1"/>
  <c r="A757" i="1"/>
  <c r="K756" i="1"/>
  <c r="J756" i="1"/>
  <c r="G756" i="1"/>
  <c r="D756" i="1"/>
  <c r="B756" i="1"/>
  <c r="A756" i="1"/>
  <c r="K755" i="1"/>
  <c r="J755" i="1"/>
  <c r="D755" i="1"/>
  <c r="B755" i="1"/>
  <c r="A755" i="1"/>
  <c r="E754" i="1"/>
  <c r="E753" i="1"/>
  <c r="K752" i="1"/>
  <c r="E752" i="1"/>
  <c r="D752" i="1"/>
  <c r="C752" i="1"/>
  <c r="B752" i="1"/>
  <c r="A752" i="1"/>
  <c r="K751" i="1"/>
  <c r="E751" i="1"/>
  <c r="D751" i="1"/>
  <c r="C751" i="1"/>
  <c r="B751" i="1"/>
  <c r="A751" i="1"/>
  <c r="K750" i="1"/>
  <c r="E750" i="1"/>
  <c r="D750" i="1"/>
  <c r="C750" i="1"/>
  <c r="B750" i="1"/>
  <c r="A750" i="1"/>
  <c r="K749" i="1"/>
  <c r="E749" i="1"/>
  <c r="D749" i="1"/>
  <c r="C749" i="1"/>
  <c r="B749" i="1"/>
  <c r="A749" i="1"/>
  <c r="K748" i="1"/>
  <c r="E748" i="1"/>
  <c r="D748" i="1"/>
  <c r="C748" i="1"/>
  <c r="B748" i="1"/>
  <c r="A748" i="1"/>
  <c r="E747" i="1"/>
  <c r="K746" i="1"/>
  <c r="E746" i="1"/>
  <c r="D746" i="1"/>
  <c r="C746" i="1"/>
  <c r="B746" i="1"/>
  <c r="A746" i="1"/>
  <c r="K745" i="1"/>
  <c r="E745" i="1"/>
  <c r="D745" i="1"/>
  <c r="C745" i="1"/>
  <c r="B745" i="1"/>
  <c r="A745" i="1"/>
  <c r="K744" i="1"/>
  <c r="E744" i="1"/>
  <c r="D744" i="1"/>
  <c r="C744" i="1"/>
  <c r="B744" i="1"/>
  <c r="A744" i="1"/>
  <c r="K743" i="1"/>
  <c r="E743" i="1"/>
  <c r="D743" i="1"/>
  <c r="C743" i="1"/>
  <c r="B743" i="1"/>
  <c r="A743" i="1"/>
  <c r="K742" i="1"/>
  <c r="E742" i="1"/>
  <c r="D742" i="1"/>
  <c r="C742" i="1"/>
  <c r="B742" i="1"/>
  <c r="A742" i="1"/>
  <c r="E741" i="1"/>
  <c r="K740" i="1"/>
  <c r="E740" i="1"/>
  <c r="D740" i="1"/>
  <c r="C740" i="1"/>
  <c r="B740" i="1"/>
  <c r="A740" i="1"/>
  <c r="K739" i="1"/>
  <c r="E739" i="1"/>
  <c r="D739" i="1"/>
  <c r="C739" i="1"/>
  <c r="B739" i="1"/>
  <c r="A739" i="1"/>
  <c r="K738" i="1"/>
  <c r="E738" i="1"/>
  <c r="D738" i="1"/>
  <c r="C738" i="1"/>
  <c r="B738" i="1"/>
  <c r="A738" i="1"/>
  <c r="K737" i="1"/>
  <c r="E737" i="1"/>
  <c r="D737" i="1"/>
  <c r="C737" i="1"/>
  <c r="B737" i="1"/>
  <c r="A737" i="1"/>
  <c r="K736" i="1"/>
  <c r="E736" i="1"/>
  <c r="D736" i="1"/>
  <c r="C736" i="1"/>
  <c r="B736" i="1"/>
  <c r="A736" i="1"/>
  <c r="E735" i="1"/>
  <c r="K734" i="1"/>
  <c r="E734" i="1"/>
  <c r="D734" i="1"/>
  <c r="C734" i="1"/>
  <c r="B734" i="1"/>
  <c r="A734" i="1"/>
  <c r="K733" i="1"/>
  <c r="E733" i="1"/>
  <c r="D733" i="1"/>
  <c r="C733" i="1"/>
  <c r="B733" i="1"/>
  <c r="A733" i="1"/>
  <c r="K732" i="1"/>
  <c r="E732" i="1"/>
  <c r="D732" i="1"/>
  <c r="C732" i="1"/>
  <c r="B732" i="1"/>
  <c r="A732" i="1"/>
  <c r="K731" i="1"/>
  <c r="E731" i="1"/>
  <c r="D731" i="1"/>
  <c r="C731" i="1"/>
  <c r="B731" i="1"/>
  <c r="A731" i="1"/>
  <c r="K730" i="1"/>
  <c r="E730" i="1"/>
  <c r="D730" i="1"/>
  <c r="C730" i="1"/>
  <c r="B730" i="1"/>
  <c r="A730" i="1"/>
  <c r="E729" i="1"/>
  <c r="K728" i="1"/>
  <c r="E728" i="1"/>
  <c r="D728" i="1"/>
  <c r="C728" i="1"/>
  <c r="B728" i="1"/>
  <c r="A728" i="1"/>
  <c r="K727" i="1"/>
  <c r="E727" i="1"/>
  <c r="D727" i="1"/>
  <c r="C727" i="1"/>
  <c r="B727" i="1"/>
  <c r="A727" i="1"/>
  <c r="K726" i="1"/>
  <c r="E726" i="1"/>
  <c r="D726" i="1"/>
  <c r="C726" i="1"/>
  <c r="B726" i="1"/>
  <c r="A726" i="1"/>
  <c r="K725" i="1"/>
  <c r="E725" i="1"/>
  <c r="D725" i="1"/>
  <c r="C725" i="1"/>
  <c r="B725" i="1"/>
  <c r="A725" i="1"/>
  <c r="K724" i="1"/>
  <c r="E724" i="1"/>
  <c r="D724" i="1"/>
  <c r="C724" i="1"/>
  <c r="B724" i="1"/>
  <c r="A724" i="1"/>
  <c r="E723" i="1"/>
  <c r="K722" i="1"/>
  <c r="J722" i="1"/>
  <c r="E722" i="1"/>
  <c r="D722" i="1"/>
  <c r="C722" i="1"/>
  <c r="B722" i="1"/>
  <c r="A722" i="1"/>
  <c r="K721" i="1"/>
  <c r="J721" i="1"/>
  <c r="D721" i="1"/>
  <c r="C721" i="1"/>
  <c r="B721" i="1"/>
  <c r="A721" i="1"/>
  <c r="K720" i="1"/>
  <c r="J720" i="1"/>
  <c r="E720" i="1"/>
  <c r="D720" i="1"/>
  <c r="C720" i="1"/>
  <c r="B720" i="1"/>
  <c r="A720" i="1"/>
  <c r="K719" i="1"/>
  <c r="J719" i="1"/>
  <c r="D719" i="1"/>
  <c r="C719" i="1"/>
  <c r="B719" i="1"/>
  <c r="A719" i="1"/>
  <c r="K718" i="1"/>
  <c r="J718" i="1"/>
  <c r="D718" i="1"/>
  <c r="C718" i="1"/>
  <c r="B718" i="1"/>
  <c r="A718" i="1"/>
  <c r="E717" i="1"/>
  <c r="K716" i="1"/>
  <c r="J716" i="1"/>
  <c r="G716" i="1"/>
  <c r="E716" i="1"/>
  <c r="D716" i="1"/>
  <c r="B716" i="1"/>
  <c r="A716" i="1"/>
  <c r="K715" i="1"/>
  <c r="J715" i="1"/>
  <c r="G715" i="1"/>
  <c r="D715" i="1"/>
  <c r="B715" i="1"/>
  <c r="A715" i="1"/>
  <c r="K714" i="1"/>
  <c r="J714" i="1"/>
  <c r="G714" i="1"/>
  <c r="D714" i="1"/>
  <c r="B714" i="1"/>
  <c r="A714" i="1"/>
  <c r="K713" i="1"/>
  <c r="J713" i="1"/>
  <c r="G713" i="1"/>
  <c r="D713" i="1"/>
  <c r="B713" i="1"/>
  <c r="A713" i="1"/>
  <c r="K712" i="1"/>
  <c r="J712" i="1"/>
  <c r="D712" i="1"/>
  <c r="B712" i="1"/>
  <c r="A712" i="1"/>
  <c r="E711" i="1"/>
  <c r="E710" i="1"/>
  <c r="K709" i="1"/>
  <c r="E709" i="1"/>
  <c r="D709" i="1"/>
  <c r="C709" i="1"/>
  <c r="B709" i="1"/>
  <c r="A709" i="1"/>
  <c r="K708" i="1"/>
  <c r="E708" i="1"/>
  <c r="D708" i="1"/>
  <c r="C708" i="1"/>
  <c r="B708" i="1"/>
  <c r="A708" i="1"/>
  <c r="K707" i="1"/>
  <c r="E707" i="1"/>
  <c r="D707" i="1"/>
  <c r="C707" i="1"/>
  <c r="B707" i="1"/>
  <c r="A707" i="1"/>
  <c r="K706" i="1"/>
  <c r="E706" i="1"/>
  <c r="D706" i="1"/>
  <c r="C706" i="1"/>
  <c r="B706" i="1"/>
  <c r="A706" i="1"/>
  <c r="K705" i="1"/>
  <c r="E705" i="1"/>
  <c r="D705" i="1"/>
  <c r="C705" i="1"/>
  <c r="B705" i="1"/>
  <c r="A705" i="1"/>
  <c r="E704" i="1"/>
  <c r="K703" i="1"/>
  <c r="E703" i="1"/>
  <c r="D703" i="1"/>
  <c r="C703" i="1"/>
  <c r="B703" i="1"/>
  <c r="A703" i="1"/>
  <c r="K702" i="1"/>
  <c r="E702" i="1"/>
  <c r="D702" i="1"/>
  <c r="C702" i="1"/>
  <c r="B702" i="1"/>
  <c r="A702" i="1"/>
  <c r="K701" i="1"/>
  <c r="E701" i="1"/>
  <c r="D701" i="1"/>
  <c r="C701" i="1"/>
  <c r="B701" i="1"/>
  <c r="A701" i="1"/>
  <c r="K700" i="1"/>
  <c r="E700" i="1"/>
  <c r="D700" i="1"/>
  <c r="C700" i="1"/>
  <c r="B700" i="1"/>
  <c r="A700" i="1"/>
  <c r="K699" i="1"/>
  <c r="E699" i="1"/>
  <c r="D699" i="1"/>
  <c r="C699" i="1"/>
  <c r="B699" i="1"/>
  <c r="A699" i="1"/>
  <c r="E698" i="1"/>
  <c r="K697" i="1"/>
  <c r="E697" i="1"/>
  <c r="D697" i="1"/>
  <c r="C697" i="1"/>
  <c r="B697" i="1"/>
  <c r="A697" i="1"/>
  <c r="K696" i="1"/>
  <c r="E696" i="1"/>
  <c r="D696" i="1"/>
  <c r="C696" i="1"/>
  <c r="B696" i="1"/>
  <c r="A696" i="1"/>
  <c r="K695" i="1"/>
  <c r="E695" i="1"/>
  <c r="D695" i="1"/>
  <c r="C695" i="1"/>
  <c r="B695" i="1"/>
  <c r="A695" i="1"/>
  <c r="K694" i="1"/>
  <c r="E694" i="1"/>
  <c r="D694" i="1"/>
  <c r="C694" i="1"/>
  <c r="B694" i="1"/>
  <c r="A694" i="1"/>
  <c r="K693" i="1"/>
  <c r="E693" i="1"/>
  <c r="D693" i="1"/>
  <c r="C693" i="1"/>
  <c r="B693" i="1"/>
  <c r="A693" i="1"/>
  <c r="E692" i="1"/>
  <c r="K691" i="1"/>
  <c r="E691" i="1"/>
  <c r="D691" i="1"/>
  <c r="C691" i="1"/>
  <c r="B691" i="1"/>
  <c r="A691" i="1"/>
  <c r="K690" i="1"/>
  <c r="D690" i="1"/>
  <c r="C690" i="1"/>
  <c r="B690" i="1"/>
  <c r="A690" i="1"/>
  <c r="K689" i="1"/>
  <c r="D689" i="1"/>
  <c r="C689" i="1"/>
  <c r="B689" i="1"/>
  <c r="A689" i="1"/>
  <c r="K688" i="1"/>
  <c r="D688" i="1"/>
  <c r="C688" i="1"/>
  <c r="B688" i="1"/>
  <c r="A688" i="1"/>
  <c r="K687" i="1"/>
  <c r="D687" i="1"/>
  <c r="C687" i="1"/>
  <c r="B687" i="1"/>
  <c r="A687" i="1"/>
  <c r="E686" i="1"/>
  <c r="K685" i="1"/>
  <c r="E685" i="1"/>
  <c r="D685" i="1"/>
  <c r="C685" i="1"/>
  <c r="B685" i="1"/>
  <c r="A685" i="1"/>
  <c r="K684" i="1"/>
  <c r="E684" i="1"/>
  <c r="D684" i="1"/>
  <c r="C684" i="1"/>
  <c r="B684" i="1"/>
  <c r="A684" i="1"/>
  <c r="K683" i="1"/>
  <c r="E683" i="1"/>
  <c r="D683" i="1"/>
  <c r="C683" i="1"/>
  <c r="B683" i="1"/>
  <c r="A683" i="1"/>
  <c r="K682" i="1"/>
  <c r="E682" i="1"/>
  <c r="D682" i="1"/>
  <c r="C682" i="1"/>
  <c r="B682" i="1"/>
  <c r="A682" i="1"/>
  <c r="K681" i="1"/>
  <c r="E681" i="1"/>
  <c r="D681" i="1"/>
  <c r="C681" i="1"/>
  <c r="B681" i="1"/>
  <c r="A681" i="1"/>
  <c r="E680" i="1"/>
  <c r="K679" i="1"/>
  <c r="J679" i="1"/>
  <c r="E679" i="1"/>
  <c r="D679" i="1"/>
  <c r="C679" i="1"/>
  <c r="B679" i="1"/>
  <c r="A679" i="1"/>
  <c r="K678" i="1"/>
  <c r="J678" i="1"/>
  <c r="D678" i="1"/>
  <c r="C678" i="1"/>
  <c r="B678" i="1"/>
  <c r="A678" i="1"/>
  <c r="K677" i="1"/>
  <c r="J677" i="1"/>
  <c r="D677" i="1"/>
  <c r="C677" i="1"/>
  <c r="B677" i="1"/>
  <c r="A677" i="1"/>
  <c r="K676" i="1"/>
  <c r="J676" i="1"/>
  <c r="D676" i="1"/>
  <c r="C676" i="1"/>
  <c r="B676" i="1"/>
  <c r="A676" i="1"/>
  <c r="K675" i="1"/>
  <c r="J675" i="1"/>
  <c r="D675" i="1"/>
  <c r="C675" i="1"/>
  <c r="B675" i="1"/>
  <c r="A675" i="1"/>
  <c r="E674" i="1"/>
  <c r="K673" i="1"/>
  <c r="J673" i="1"/>
  <c r="G673" i="1"/>
  <c r="E673" i="1"/>
  <c r="D673" i="1"/>
  <c r="B673" i="1"/>
  <c r="A673" i="1"/>
  <c r="K672" i="1"/>
  <c r="J672" i="1"/>
  <c r="G672" i="1"/>
  <c r="D672" i="1"/>
  <c r="B672" i="1"/>
  <c r="A672" i="1"/>
  <c r="K671" i="1"/>
  <c r="J671" i="1"/>
  <c r="G671" i="1"/>
  <c r="D671" i="1"/>
  <c r="B671" i="1"/>
  <c r="A671" i="1"/>
  <c r="K670" i="1"/>
  <c r="J670" i="1"/>
  <c r="G670" i="1"/>
  <c r="D670" i="1"/>
  <c r="B670" i="1"/>
  <c r="A670" i="1"/>
  <c r="K669" i="1"/>
  <c r="J669" i="1"/>
  <c r="D669" i="1"/>
  <c r="B669" i="1"/>
  <c r="A669" i="1"/>
  <c r="E668" i="1"/>
  <c r="E667" i="1"/>
  <c r="G666" i="1"/>
  <c r="E666" i="1"/>
  <c r="D666" i="1"/>
  <c r="G665" i="1"/>
  <c r="D665" i="1"/>
  <c r="G664" i="1"/>
  <c r="D664" i="1"/>
  <c r="G663" i="1"/>
  <c r="D663" i="1"/>
  <c r="D662" i="1"/>
  <c r="E661" i="1"/>
  <c r="K660" i="1"/>
  <c r="E660" i="1"/>
  <c r="D660" i="1"/>
  <c r="K659" i="1"/>
  <c r="E659" i="1"/>
  <c r="D659" i="1"/>
  <c r="K658" i="1"/>
  <c r="E658" i="1"/>
  <c r="D658" i="1"/>
  <c r="K657" i="1"/>
  <c r="E657" i="1"/>
  <c r="D657" i="1"/>
  <c r="K656" i="1"/>
  <c r="E656" i="1"/>
  <c r="D656" i="1"/>
  <c r="E655" i="1"/>
  <c r="K654" i="1"/>
  <c r="E654" i="1"/>
  <c r="D654" i="1"/>
  <c r="K653" i="1"/>
  <c r="E653" i="1"/>
  <c r="D653" i="1"/>
  <c r="K652" i="1"/>
  <c r="E652" i="1"/>
  <c r="D652" i="1"/>
  <c r="K651" i="1"/>
  <c r="E651" i="1"/>
  <c r="D651" i="1"/>
  <c r="K650" i="1"/>
  <c r="E650" i="1"/>
  <c r="D650" i="1"/>
  <c r="E649" i="1"/>
  <c r="K648" i="1"/>
  <c r="E648" i="1"/>
  <c r="D648" i="1"/>
  <c r="K647" i="1"/>
  <c r="E647" i="1"/>
  <c r="D647" i="1"/>
  <c r="K646" i="1"/>
  <c r="E646" i="1"/>
  <c r="D646" i="1"/>
  <c r="K645" i="1"/>
  <c r="E645" i="1"/>
  <c r="D645" i="1"/>
  <c r="K644" i="1"/>
  <c r="E644" i="1"/>
  <c r="D644" i="1"/>
  <c r="E643" i="1"/>
  <c r="K642" i="1"/>
  <c r="E642" i="1"/>
  <c r="D642" i="1"/>
  <c r="K641" i="1"/>
  <c r="D641" i="1"/>
  <c r="K640" i="1"/>
  <c r="D640" i="1"/>
  <c r="K639" i="1"/>
  <c r="D639" i="1"/>
  <c r="K638" i="1"/>
  <c r="D638" i="1"/>
  <c r="E637" i="1"/>
  <c r="K636" i="1"/>
  <c r="E636" i="1"/>
  <c r="D636" i="1"/>
  <c r="K635" i="1"/>
  <c r="E635" i="1"/>
  <c r="D635" i="1"/>
  <c r="K634" i="1"/>
  <c r="E634" i="1"/>
  <c r="D634" i="1"/>
  <c r="K633" i="1"/>
  <c r="E633" i="1"/>
  <c r="D633" i="1"/>
  <c r="K632" i="1"/>
  <c r="E632" i="1"/>
  <c r="D632" i="1"/>
  <c r="E631" i="1"/>
  <c r="K630" i="1"/>
  <c r="E630" i="1"/>
  <c r="D630" i="1"/>
  <c r="K629" i="1"/>
  <c r="D629" i="1"/>
  <c r="K628" i="1"/>
  <c r="D628" i="1"/>
  <c r="K627" i="1"/>
  <c r="D627" i="1"/>
  <c r="K626" i="1"/>
  <c r="D626" i="1"/>
  <c r="E625" i="1"/>
  <c r="K624" i="1"/>
  <c r="G624" i="1"/>
  <c r="E624" i="1"/>
  <c r="D624" i="1"/>
  <c r="K623" i="1"/>
  <c r="G623" i="1"/>
  <c r="D623" i="1"/>
  <c r="K622" i="1"/>
  <c r="G622" i="1"/>
  <c r="D622" i="1"/>
  <c r="K621" i="1"/>
  <c r="G621" i="1"/>
  <c r="D621" i="1"/>
  <c r="K620" i="1"/>
  <c r="D620" i="1"/>
  <c r="E619" i="1"/>
  <c r="E618" i="1"/>
  <c r="K617" i="1"/>
  <c r="E617" i="1"/>
  <c r="D617" i="1"/>
  <c r="C617" i="1"/>
  <c r="B617" i="1"/>
  <c r="A617" i="1"/>
  <c r="K616" i="1"/>
  <c r="D616" i="1"/>
  <c r="C616" i="1"/>
  <c r="B616" i="1"/>
  <c r="A616" i="1"/>
  <c r="K615" i="1"/>
  <c r="D615" i="1"/>
  <c r="C615" i="1"/>
  <c r="B615" i="1"/>
  <c r="A615" i="1"/>
  <c r="K614" i="1"/>
  <c r="D614" i="1"/>
  <c r="C614" i="1"/>
  <c r="B614" i="1"/>
  <c r="A614" i="1"/>
  <c r="K613" i="1"/>
  <c r="D613" i="1"/>
  <c r="C613" i="1"/>
  <c r="B613" i="1"/>
  <c r="A613" i="1"/>
  <c r="E612" i="1"/>
  <c r="K611" i="1"/>
  <c r="E611" i="1"/>
  <c r="D611" i="1"/>
  <c r="C611" i="1"/>
  <c r="B611" i="1"/>
  <c r="A611" i="1"/>
  <c r="K610" i="1"/>
  <c r="E610" i="1"/>
  <c r="D610" i="1"/>
  <c r="C610" i="1"/>
  <c r="B610" i="1"/>
  <c r="A610" i="1"/>
  <c r="K609" i="1"/>
  <c r="E609" i="1"/>
  <c r="D609" i="1"/>
  <c r="C609" i="1"/>
  <c r="B609" i="1"/>
  <c r="A609" i="1"/>
  <c r="K608" i="1"/>
  <c r="E608" i="1"/>
  <c r="D608" i="1"/>
  <c r="C608" i="1"/>
  <c r="B608" i="1"/>
  <c r="A608" i="1"/>
  <c r="K607" i="1"/>
  <c r="E607" i="1"/>
  <c r="D607" i="1"/>
  <c r="C607" i="1"/>
  <c r="B607" i="1"/>
  <c r="A607" i="1"/>
  <c r="E606" i="1"/>
  <c r="K605" i="1"/>
  <c r="E605" i="1"/>
  <c r="D605" i="1"/>
  <c r="C605" i="1"/>
  <c r="B605" i="1"/>
  <c r="A605" i="1"/>
  <c r="K604" i="1"/>
  <c r="E604" i="1"/>
  <c r="D604" i="1"/>
  <c r="C604" i="1"/>
  <c r="B604" i="1"/>
  <c r="A604" i="1"/>
  <c r="K603" i="1"/>
  <c r="E603" i="1"/>
  <c r="D603" i="1"/>
  <c r="C603" i="1"/>
  <c r="B603" i="1"/>
  <c r="A603" i="1"/>
  <c r="K602" i="1"/>
  <c r="E602" i="1"/>
  <c r="D602" i="1"/>
  <c r="C602" i="1"/>
  <c r="B602" i="1"/>
  <c r="A602" i="1"/>
  <c r="K601" i="1"/>
  <c r="E601" i="1"/>
  <c r="D601" i="1"/>
  <c r="C601" i="1"/>
  <c r="B601" i="1"/>
  <c r="A601" i="1"/>
  <c r="E600" i="1"/>
  <c r="K599" i="1"/>
  <c r="E599" i="1"/>
  <c r="D599" i="1"/>
  <c r="C599" i="1"/>
  <c r="B599" i="1"/>
  <c r="A599" i="1"/>
  <c r="K598" i="1"/>
  <c r="D598" i="1"/>
  <c r="C598" i="1"/>
  <c r="B598" i="1"/>
  <c r="A598" i="1"/>
  <c r="K597" i="1"/>
  <c r="D597" i="1"/>
  <c r="C597" i="1"/>
  <c r="B597" i="1"/>
  <c r="A597" i="1"/>
  <c r="K596" i="1"/>
  <c r="D596" i="1"/>
  <c r="C596" i="1"/>
  <c r="B596" i="1"/>
  <c r="A596" i="1"/>
  <c r="K595" i="1"/>
  <c r="D595" i="1"/>
  <c r="C595" i="1"/>
  <c r="B595" i="1"/>
  <c r="A595" i="1"/>
  <c r="E594" i="1"/>
  <c r="K593" i="1"/>
  <c r="E593" i="1"/>
  <c r="D593" i="1"/>
  <c r="C593" i="1"/>
  <c r="B593" i="1"/>
  <c r="A593" i="1"/>
  <c r="K592" i="1"/>
  <c r="E592" i="1"/>
  <c r="D592" i="1"/>
  <c r="C592" i="1"/>
  <c r="B592" i="1"/>
  <c r="A592" i="1"/>
  <c r="K591" i="1"/>
  <c r="E591" i="1"/>
  <c r="D591" i="1"/>
  <c r="C591" i="1"/>
  <c r="B591" i="1"/>
  <c r="A591" i="1"/>
  <c r="K590" i="1"/>
  <c r="E590" i="1"/>
  <c r="D590" i="1"/>
  <c r="C590" i="1"/>
  <c r="B590" i="1"/>
  <c r="A590" i="1"/>
  <c r="K589" i="1"/>
  <c r="E589" i="1"/>
  <c r="D589" i="1"/>
  <c r="C589" i="1"/>
  <c r="B589" i="1"/>
  <c r="A589" i="1"/>
  <c r="E588" i="1"/>
  <c r="K587" i="1"/>
  <c r="J587" i="1"/>
  <c r="E587" i="1"/>
  <c r="D587" i="1"/>
  <c r="C587" i="1"/>
  <c r="B587" i="1"/>
  <c r="A587" i="1"/>
  <c r="K586" i="1"/>
  <c r="J586" i="1"/>
  <c r="D586" i="1"/>
  <c r="C586" i="1"/>
  <c r="B586" i="1"/>
  <c r="A586" i="1"/>
  <c r="K585" i="1"/>
  <c r="J585" i="1"/>
  <c r="D585" i="1"/>
  <c r="C585" i="1"/>
  <c r="B585" i="1"/>
  <c r="A585" i="1"/>
  <c r="K584" i="1"/>
  <c r="J584" i="1"/>
  <c r="D584" i="1"/>
  <c r="C584" i="1"/>
  <c r="B584" i="1"/>
  <c r="A584" i="1"/>
  <c r="K583" i="1"/>
  <c r="J583" i="1"/>
  <c r="D583" i="1"/>
  <c r="C583" i="1"/>
  <c r="B583" i="1"/>
  <c r="A583" i="1"/>
  <c r="E582" i="1"/>
  <c r="K581" i="1"/>
  <c r="J581" i="1"/>
  <c r="G581" i="1"/>
  <c r="E581" i="1"/>
  <c r="D581" i="1"/>
  <c r="B581" i="1"/>
  <c r="A581" i="1"/>
  <c r="K580" i="1"/>
  <c r="J580" i="1"/>
  <c r="G580" i="1"/>
  <c r="D580" i="1"/>
  <c r="B580" i="1"/>
  <c r="A580" i="1"/>
  <c r="K579" i="1"/>
  <c r="J579" i="1"/>
  <c r="G579" i="1"/>
  <c r="D579" i="1"/>
  <c r="B579" i="1"/>
  <c r="A579" i="1"/>
  <c r="K578" i="1"/>
  <c r="J578" i="1"/>
  <c r="G578" i="1"/>
  <c r="D578" i="1"/>
  <c r="B578" i="1"/>
  <c r="A578" i="1"/>
  <c r="K577" i="1"/>
  <c r="J577" i="1"/>
  <c r="D577" i="1"/>
  <c r="B577" i="1"/>
  <c r="A577" i="1"/>
  <c r="E576" i="1"/>
  <c r="E575" i="1"/>
  <c r="J574" i="1"/>
  <c r="G574" i="1"/>
  <c r="E574" i="1"/>
  <c r="D574" i="1"/>
  <c r="C574" i="1"/>
  <c r="B574" i="1"/>
  <c r="A574" i="1"/>
  <c r="J573" i="1"/>
  <c r="G573" i="1"/>
  <c r="E573" i="1"/>
  <c r="D573" i="1"/>
  <c r="C573" i="1"/>
  <c r="B573" i="1"/>
  <c r="A573" i="1"/>
  <c r="J572" i="1"/>
  <c r="G572" i="1"/>
  <c r="E572" i="1"/>
  <c r="D572" i="1"/>
  <c r="C572" i="1"/>
  <c r="B572" i="1"/>
  <c r="A572" i="1"/>
  <c r="J571" i="1"/>
  <c r="G571" i="1"/>
  <c r="E571" i="1"/>
  <c r="D571" i="1"/>
  <c r="C571" i="1"/>
  <c r="B571" i="1"/>
  <c r="A571" i="1"/>
  <c r="J570" i="1"/>
  <c r="E570" i="1"/>
  <c r="D570" i="1"/>
  <c r="C570" i="1"/>
  <c r="B570" i="1"/>
  <c r="A570" i="1"/>
  <c r="E569" i="1"/>
  <c r="K568" i="1"/>
  <c r="E568" i="1"/>
  <c r="D568" i="1"/>
  <c r="C568" i="1"/>
  <c r="B568" i="1"/>
  <c r="A568" i="1"/>
  <c r="K567" i="1"/>
  <c r="E567" i="1"/>
  <c r="D567" i="1"/>
  <c r="C567" i="1"/>
  <c r="B567" i="1"/>
  <c r="A567" i="1"/>
  <c r="K566" i="1"/>
  <c r="E566" i="1"/>
  <c r="D566" i="1"/>
  <c r="C566" i="1"/>
  <c r="B566" i="1"/>
  <c r="A566" i="1"/>
  <c r="K565" i="1"/>
  <c r="E565" i="1"/>
  <c r="D565" i="1"/>
  <c r="C565" i="1"/>
  <c r="B565" i="1"/>
  <c r="A565" i="1"/>
  <c r="K564" i="1"/>
  <c r="E564" i="1"/>
  <c r="D564" i="1"/>
  <c r="C564" i="1"/>
  <c r="B564" i="1"/>
  <c r="A564" i="1"/>
  <c r="E563" i="1"/>
  <c r="K562" i="1"/>
  <c r="E562" i="1"/>
  <c r="D562" i="1"/>
  <c r="C562" i="1"/>
  <c r="B562" i="1"/>
  <c r="A562" i="1"/>
  <c r="K561" i="1"/>
  <c r="E561" i="1"/>
  <c r="D561" i="1"/>
  <c r="C561" i="1"/>
  <c r="B561" i="1"/>
  <c r="A561" i="1"/>
  <c r="K560" i="1"/>
  <c r="E560" i="1"/>
  <c r="D560" i="1"/>
  <c r="C560" i="1"/>
  <c r="B560" i="1"/>
  <c r="A560" i="1"/>
  <c r="K559" i="1"/>
  <c r="E559" i="1"/>
  <c r="D559" i="1"/>
  <c r="C559" i="1"/>
  <c r="B559" i="1"/>
  <c r="A559" i="1"/>
  <c r="K558" i="1"/>
  <c r="E558" i="1"/>
  <c r="D558" i="1"/>
  <c r="C558" i="1"/>
  <c r="B558" i="1"/>
  <c r="A558" i="1"/>
  <c r="E557" i="1"/>
  <c r="K556" i="1"/>
  <c r="E556" i="1"/>
  <c r="D556" i="1"/>
  <c r="C556" i="1"/>
  <c r="B556" i="1"/>
  <c r="A556" i="1"/>
  <c r="K555" i="1"/>
  <c r="E555" i="1"/>
  <c r="D555" i="1"/>
  <c r="C555" i="1"/>
  <c r="B555" i="1"/>
  <c r="A555" i="1"/>
  <c r="K554" i="1"/>
  <c r="E554" i="1"/>
  <c r="D554" i="1"/>
  <c r="C554" i="1"/>
  <c r="B554" i="1"/>
  <c r="A554" i="1"/>
  <c r="K553" i="1"/>
  <c r="E553" i="1"/>
  <c r="D553" i="1"/>
  <c r="C553" i="1"/>
  <c r="B553" i="1"/>
  <c r="A553" i="1"/>
  <c r="K552" i="1"/>
  <c r="E552" i="1"/>
  <c r="D552" i="1"/>
  <c r="C552" i="1"/>
  <c r="B552" i="1"/>
  <c r="A552" i="1"/>
  <c r="E551" i="1"/>
  <c r="K550" i="1"/>
  <c r="E550" i="1"/>
  <c r="D550" i="1"/>
  <c r="C550" i="1"/>
  <c r="B550" i="1"/>
  <c r="A550" i="1"/>
  <c r="K549" i="1"/>
  <c r="E549" i="1"/>
  <c r="D549" i="1"/>
  <c r="C549" i="1"/>
  <c r="B549" i="1"/>
  <c r="A549" i="1"/>
  <c r="K548" i="1"/>
  <c r="E548" i="1"/>
  <c r="D548" i="1"/>
  <c r="C548" i="1"/>
  <c r="B548" i="1"/>
  <c r="A548" i="1"/>
  <c r="K547" i="1"/>
  <c r="E547" i="1"/>
  <c r="D547" i="1"/>
  <c r="C547" i="1"/>
  <c r="B547" i="1"/>
  <c r="A547" i="1"/>
  <c r="K546" i="1"/>
  <c r="E546" i="1"/>
  <c r="D546" i="1"/>
  <c r="C546" i="1"/>
  <c r="B546" i="1"/>
  <c r="A546" i="1"/>
  <c r="E545" i="1"/>
  <c r="K544" i="1"/>
  <c r="E544" i="1"/>
  <c r="D544" i="1"/>
  <c r="C544" i="1"/>
  <c r="B544" i="1"/>
  <c r="A544" i="1"/>
  <c r="K543" i="1"/>
  <c r="E543" i="1"/>
  <c r="D543" i="1"/>
  <c r="C543" i="1"/>
  <c r="B543" i="1"/>
  <c r="A543" i="1"/>
  <c r="K542" i="1"/>
  <c r="E542" i="1"/>
  <c r="D542" i="1"/>
  <c r="C542" i="1"/>
  <c r="B542" i="1"/>
  <c r="A542" i="1"/>
  <c r="K541" i="1"/>
  <c r="E541" i="1"/>
  <c r="D541" i="1"/>
  <c r="C541" i="1"/>
  <c r="B541" i="1"/>
  <c r="A541" i="1"/>
  <c r="K540" i="1"/>
  <c r="E540" i="1"/>
  <c r="D540" i="1"/>
  <c r="C540" i="1"/>
  <c r="B540" i="1"/>
  <c r="A540" i="1"/>
  <c r="E539" i="1"/>
  <c r="K538" i="1"/>
  <c r="J538" i="1"/>
  <c r="E538" i="1"/>
  <c r="D538" i="1"/>
  <c r="C538" i="1"/>
  <c r="B538" i="1"/>
  <c r="A538" i="1"/>
  <c r="K537" i="1"/>
  <c r="J537" i="1"/>
  <c r="D537" i="1"/>
  <c r="C537" i="1"/>
  <c r="B537" i="1"/>
  <c r="A537" i="1"/>
  <c r="K536" i="1"/>
  <c r="J536" i="1"/>
  <c r="D536" i="1"/>
  <c r="C536" i="1"/>
  <c r="B536" i="1"/>
  <c r="A536" i="1"/>
  <c r="K535" i="1"/>
  <c r="J535" i="1"/>
  <c r="D535" i="1"/>
  <c r="C535" i="1"/>
  <c r="B535" i="1"/>
  <c r="A535" i="1"/>
  <c r="K534" i="1"/>
  <c r="J534" i="1"/>
  <c r="D534" i="1"/>
  <c r="C534" i="1"/>
  <c r="B534" i="1"/>
  <c r="A534" i="1"/>
  <c r="E533" i="1"/>
  <c r="K532" i="1"/>
  <c r="J532" i="1"/>
  <c r="G532" i="1"/>
  <c r="E532" i="1"/>
  <c r="D532" i="1"/>
  <c r="B532" i="1"/>
  <c r="A532" i="1"/>
  <c r="K531" i="1"/>
  <c r="J531" i="1"/>
  <c r="G531" i="1"/>
  <c r="D531" i="1"/>
  <c r="B531" i="1"/>
  <c r="A531" i="1"/>
  <c r="K530" i="1"/>
  <c r="J530" i="1"/>
  <c r="G530" i="1"/>
  <c r="D530" i="1"/>
  <c r="B530" i="1"/>
  <c r="A530" i="1"/>
  <c r="K529" i="1"/>
  <c r="J529" i="1"/>
  <c r="G529" i="1"/>
  <c r="D529" i="1"/>
  <c r="B529" i="1"/>
  <c r="A529" i="1"/>
  <c r="K528" i="1"/>
  <c r="J528" i="1"/>
  <c r="D528" i="1"/>
  <c r="B528" i="1"/>
  <c r="A528" i="1"/>
  <c r="E527" i="1"/>
  <c r="E526" i="1"/>
  <c r="E525" i="1"/>
  <c r="D525" i="1"/>
  <c r="C525" i="1"/>
  <c r="B525" i="1"/>
  <c r="A525" i="1"/>
  <c r="E524" i="1"/>
  <c r="D524" i="1"/>
  <c r="C524" i="1"/>
  <c r="B524" i="1"/>
  <c r="A524" i="1"/>
  <c r="E523" i="1"/>
  <c r="D523" i="1"/>
  <c r="C523" i="1"/>
  <c r="B523" i="1"/>
  <c r="A523" i="1"/>
  <c r="E522" i="1"/>
  <c r="D522" i="1"/>
  <c r="C522" i="1"/>
  <c r="B522" i="1"/>
  <c r="A522" i="1"/>
  <c r="E521" i="1"/>
  <c r="D521" i="1"/>
  <c r="C521" i="1"/>
  <c r="A521" i="1"/>
  <c r="E520" i="1"/>
  <c r="K519" i="1"/>
  <c r="J519" i="1"/>
  <c r="E519" i="1"/>
  <c r="D519" i="1"/>
  <c r="C519" i="1"/>
  <c r="B519" i="1"/>
  <c r="A519" i="1"/>
  <c r="K518" i="1"/>
  <c r="J518" i="1"/>
  <c r="E518" i="1"/>
  <c r="D518" i="1"/>
  <c r="C518" i="1"/>
  <c r="B518" i="1"/>
  <c r="A518" i="1"/>
  <c r="K517" i="1"/>
  <c r="J517" i="1"/>
  <c r="E517" i="1"/>
  <c r="D517" i="1"/>
  <c r="C517" i="1"/>
  <c r="B517" i="1"/>
  <c r="A517" i="1"/>
  <c r="K516" i="1"/>
  <c r="J516" i="1"/>
  <c r="E516" i="1"/>
  <c r="D516" i="1"/>
  <c r="C516" i="1"/>
  <c r="B516" i="1"/>
  <c r="A516" i="1"/>
  <c r="K515" i="1"/>
  <c r="J515" i="1"/>
  <c r="E515" i="1"/>
  <c r="D515" i="1"/>
  <c r="C515" i="1"/>
  <c r="A515" i="1"/>
  <c r="E514" i="1"/>
  <c r="K513" i="1"/>
  <c r="E513" i="1"/>
  <c r="D513" i="1"/>
  <c r="C513" i="1"/>
  <c r="B513" i="1"/>
  <c r="A513" i="1"/>
  <c r="K512" i="1"/>
  <c r="E512" i="1"/>
  <c r="D512" i="1"/>
  <c r="C512" i="1"/>
  <c r="B512" i="1"/>
  <c r="A512" i="1"/>
  <c r="K511" i="1"/>
  <c r="E511" i="1"/>
  <c r="D511" i="1"/>
  <c r="C511" i="1"/>
  <c r="B511" i="1"/>
  <c r="A511" i="1"/>
  <c r="K510" i="1"/>
  <c r="E510" i="1"/>
  <c r="D510" i="1"/>
  <c r="C510" i="1"/>
  <c r="B510" i="1"/>
  <c r="A510" i="1"/>
  <c r="K509" i="1"/>
  <c r="E509" i="1"/>
  <c r="D509" i="1"/>
  <c r="C509" i="1"/>
  <c r="B509" i="1"/>
  <c r="A509" i="1"/>
  <c r="E508" i="1"/>
  <c r="K507" i="1"/>
  <c r="E507" i="1"/>
  <c r="D507" i="1"/>
  <c r="C507" i="1"/>
  <c r="B507" i="1"/>
  <c r="A507" i="1"/>
  <c r="K506" i="1"/>
  <c r="E506" i="1"/>
  <c r="D506" i="1"/>
  <c r="C506" i="1"/>
  <c r="B506" i="1"/>
  <c r="A506" i="1"/>
  <c r="K505" i="1"/>
  <c r="E505" i="1"/>
  <c r="D505" i="1"/>
  <c r="C505" i="1"/>
  <c r="B505" i="1"/>
  <c r="A505" i="1"/>
  <c r="K504" i="1"/>
  <c r="E504" i="1"/>
  <c r="D504" i="1"/>
  <c r="C504" i="1"/>
  <c r="B504" i="1"/>
  <c r="A504" i="1"/>
  <c r="K503" i="1"/>
  <c r="E503" i="1"/>
  <c r="D503" i="1"/>
  <c r="C503" i="1"/>
  <c r="B503" i="1"/>
  <c r="A503" i="1"/>
  <c r="E502" i="1"/>
  <c r="K501" i="1"/>
  <c r="E501" i="1"/>
  <c r="D501" i="1"/>
  <c r="C501" i="1"/>
  <c r="B501" i="1"/>
  <c r="A501" i="1"/>
  <c r="K500" i="1"/>
  <c r="E500" i="1"/>
  <c r="D500" i="1"/>
  <c r="C500" i="1"/>
  <c r="B500" i="1"/>
  <c r="A500" i="1"/>
  <c r="K499" i="1"/>
  <c r="E499" i="1"/>
  <c r="D499" i="1"/>
  <c r="C499" i="1"/>
  <c r="B499" i="1"/>
  <c r="A499" i="1"/>
  <c r="K498" i="1"/>
  <c r="E498" i="1"/>
  <c r="D498" i="1"/>
  <c r="C498" i="1"/>
  <c r="B498" i="1"/>
  <c r="A498" i="1"/>
  <c r="K497" i="1"/>
  <c r="E497" i="1"/>
  <c r="D497" i="1"/>
  <c r="C497" i="1"/>
  <c r="B497" i="1"/>
  <c r="A497" i="1"/>
  <c r="E496" i="1"/>
  <c r="K495" i="1"/>
  <c r="E495" i="1"/>
  <c r="D495" i="1"/>
  <c r="C495" i="1"/>
  <c r="B495" i="1"/>
  <c r="A495" i="1"/>
  <c r="K494" i="1"/>
  <c r="E494" i="1"/>
  <c r="D494" i="1"/>
  <c r="C494" i="1"/>
  <c r="B494" i="1"/>
  <c r="A494" i="1"/>
  <c r="K493" i="1"/>
  <c r="E493" i="1"/>
  <c r="D493" i="1"/>
  <c r="C493" i="1"/>
  <c r="B493" i="1"/>
  <c r="A493" i="1"/>
  <c r="K492" i="1"/>
  <c r="E492" i="1"/>
  <c r="D492" i="1"/>
  <c r="C492" i="1"/>
  <c r="B492" i="1"/>
  <c r="A492" i="1"/>
  <c r="K491" i="1"/>
  <c r="E491" i="1"/>
  <c r="D491" i="1"/>
  <c r="C491" i="1"/>
  <c r="B491" i="1"/>
  <c r="A491" i="1"/>
  <c r="E490" i="1"/>
  <c r="K489" i="1"/>
  <c r="E489" i="1"/>
  <c r="D489" i="1"/>
  <c r="C489" i="1"/>
  <c r="B489" i="1"/>
  <c r="A489" i="1"/>
  <c r="K488" i="1"/>
  <c r="E488" i="1"/>
  <c r="D488" i="1"/>
  <c r="C488" i="1"/>
  <c r="B488" i="1"/>
  <c r="A488" i="1"/>
  <c r="K487" i="1"/>
  <c r="E487" i="1"/>
  <c r="D487" i="1"/>
  <c r="C487" i="1"/>
  <c r="B487" i="1"/>
  <c r="A487" i="1"/>
  <c r="K486" i="1"/>
  <c r="E486" i="1"/>
  <c r="D486" i="1"/>
  <c r="C486" i="1"/>
  <c r="B486" i="1"/>
  <c r="A486" i="1"/>
  <c r="K485" i="1"/>
  <c r="E485" i="1"/>
  <c r="D485" i="1"/>
  <c r="C485" i="1"/>
  <c r="B485" i="1"/>
  <c r="A485" i="1"/>
  <c r="E484" i="1"/>
  <c r="K483" i="1"/>
  <c r="J483" i="1"/>
  <c r="E483" i="1"/>
  <c r="D483" i="1"/>
  <c r="C483" i="1"/>
  <c r="B483" i="1"/>
  <c r="A483" i="1"/>
  <c r="K482" i="1"/>
  <c r="J482" i="1"/>
  <c r="D482" i="1"/>
  <c r="C482" i="1"/>
  <c r="B482" i="1"/>
  <c r="A482" i="1"/>
  <c r="K481" i="1"/>
  <c r="J481" i="1"/>
  <c r="E481" i="1"/>
  <c r="D481" i="1"/>
  <c r="C481" i="1"/>
  <c r="B481" i="1"/>
  <c r="A481" i="1"/>
  <c r="K480" i="1"/>
  <c r="J480" i="1"/>
  <c r="E480" i="1"/>
  <c r="D480" i="1"/>
  <c r="C480" i="1"/>
  <c r="B480" i="1"/>
  <c r="A480" i="1"/>
  <c r="K479" i="1"/>
  <c r="J479" i="1"/>
  <c r="E479" i="1"/>
  <c r="D479" i="1"/>
  <c r="C479" i="1"/>
  <c r="B479" i="1"/>
  <c r="A479" i="1"/>
  <c r="E478" i="1"/>
  <c r="K477" i="1"/>
  <c r="J477" i="1"/>
  <c r="G477" i="1"/>
  <c r="E477" i="1"/>
  <c r="D477" i="1"/>
  <c r="B477" i="1"/>
  <c r="A477" i="1"/>
  <c r="K476" i="1"/>
  <c r="J476" i="1"/>
  <c r="G476" i="1"/>
  <c r="D476" i="1"/>
  <c r="B476" i="1"/>
  <c r="A476" i="1"/>
  <c r="K475" i="1"/>
  <c r="J475" i="1"/>
  <c r="G475" i="1"/>
  <c r="D475" i="1"/>
  <c r="B475" i="1"/>
  <c r="A475" i="1"/>
  <c r="K474" i="1"/>
  <c r="J474" i="1"/>
  <c r="G474" i="1"/>
  <c r="D474" i="1"/>
  <c r="B474" i="1"/>
  <c r="A474" i="1"/>
  <c r="K473" i="1"/>
  <c r="J473" i="1"/>
  <c r="D473" i="1"/>
  <c r="B473" i="1"/>
  <c r="A473" i="1"/>
  <c r="E472" i="1"/>
  <c r="E471" i="1"/>
  <c r="K470" i="1"/>
  <c r="J470" i="1"/>
  <c r="G470" i="1"/>
  <c r="E470" i="1"/>
  <c r="D470" i="1"/>
  <c r="C470" i="1"/>
  <c r="B470" i="1"/>
  <c r="A470" i="1"/>
  <c r="K469" i="1"/>
  <c r="J469" i="1"/>
  <c r="G469" i="1"/>
  <c r="D469" i="1"/>
  <c r="C469" i="1"/>
  <c r="B469" i="1"/>
  <c r="A469" i="1"/>
  <c r="K468" i="1"/>
  <c r="J468" i="1"/>
  <c r="G468" i="1"/>
  <c r="D468" i="1"/>
  <c r="C468" i="1"/>
  <c r="B468" i="1"/>
  <c r="A468" i="1"/>
  <c r="K467" i="1"/>
  <c r="J467" i="1"/>
  <c r="G467" i="1"/>
  <c r="D467" i="1"/>
  <c r="C467" i="1"/>
  <c r="B467" i="1"/>
  <c r="A467" i="1"/>
  <c r="K466" i="1"/>
  <c r="J466" i="1"/>
  <c r="D466" i="1"/>
  <c r="C466" i="1"/>
  <c r="A466" i="1"/>
  <c r="E465" i="1"/>
  <c r="K464" i="1"/>
  <c r="E464" i="1"/>
  <c r="D464" i="1"/>
  <c r="C464" i="1"/>
  <c r="B464" i="1"/>
  <c r="A464" i="1"/>
  <c r="K463" i="1"/>
  <c r="E463" i="1"/>
  <c r="D463" i="1"/>
  <c r="C463" i="1"/>
  <c r="B463" i="1"/>
  <c r="A463" i="1"/>
  <c r="K462" i="1"/>
  <c r="E462" i="1"/>
  <c r="D462" i="1"/>
  <c r="C462" i="1"/>
  <c r="B462" i="1"/>
  <c r="A462" i="1"/>
  <c r="K461" i="1"/>
  <c r="E461" i="1"/>
  <c r="D461" i="1"/>
  <c r="C461" i="1"/>
  <c r="B461" i="1"/>
  <c r="A461" i="1"/>
  <c r="K460" i="1"/>
  <c r="E460" i="1"/>
  <c r="D460" i="1"/>
  <c r="C460" i="1"/>
  <c r="B460" i="1"/>
  <c r="A460" i="1"/>
  <c r="E459" i="1"/>
  <c r="K458" i="1"/>
  <c r="E458" i="1"/>
  <c r="D458" i="1"/>
  <c r="C458" i="1"/>
  <c r="B458" i="1"/>
  <c r="A458" i="1"/>
  <c r="K457" i="1"/>
  <c r="E457" i="1"/>
  <c r="D457" i="1"/>
  <c r="C457" i="1"/>
  <c r="B457" i="1"/>
  <c r="A457" i="1"/>
  <c r="K456" i="1"/>
  <c r="E456" i="1"/>
  <c r="D456" i="1"/>
  <c r="C456" i="1"/>
  <c r="B456" i="1"/>
  <c r="A456" i="1"/>
  <c r="K455" i="1"/>
  <c r="E455" i="1"/>
  <c r="D455" i="1"/>
  <c r="C455" i="1"/>
  <c r="B455" i="1"/>
  <c r="A455" i="1"/>
  <c r="K454" i="1"/>
  <c r="E454" i="1"/>
  <c r="D454" i="1"/>
  <c r="C454" i="1"/>
  <c r="B454" i="1"/>
  <c r="A454" i="1"/>
  <c r="E453" i="1"/>
  <c r="K452" i="1"/>
  <c r="E452" i="1"/>
  <c r="D452" i="1"/>
  <c r="C452" i="1"/>
  <c r="B452" i="1"/>
  <c r="A452" i="1"/>
  <c r="K451" i="1"/>
  <c r="E451" i="1"/>
  <c r="D451" i="1"/>
  <c r="C451" i="1"/>
  <c r="B451" i="1"/>
  <c r="A451" i="1"/>
  <c r="K450" i="1"/>
  <c r="E450" i="1"/>
  <c r="D450" i="1"/>
  <c r="C450" i="1"/>
  <c r="B450" i="1"/>
  <c r="A450" i="1"/>
  <c r="K449" i="1"/>
  <c r="E449" i="1"/>
  <c r="D449" i="1"/>
  <c r="C449" i="1"/>
  <c r="B449" i="1"/>
  <c r="A449" i="1"/>
  <c r="K448" i="1"/>
  <c r="E448" i="1"/>
  <c r="D448" i="1"/>
  <c r="C448" i="1"/>
  <c r="B448" i="1"/>
  <c r="A448" i="1"/>
  <c r="E447" i="1"/>
  <c r="K446" i="1"/>
  <c r="E446" i="1"/>
  <c r="D446" i="1"/>
  <c r="C446" i="1"/>
  <c r="B446" i="1"/>
  <c r="A446" i="1"/>
  <c r="K445" i="1"/>
  <c r="D445" i="1"/>
  <c r="C445" i="1"/>
  <c r="B445" i="1"/>
  <c r="A445" i="1"/>
  <c r="K444" i="1"/>
  <c r="D444" i="1"/>
  <c r="C444" i="1"/>
  <c r="B444" i="1"/>
  <c r="A444" i="1"/>
  <c r="K443" i="1"/>
  <c r="D443" i="1"/>
  <c r="C443" i="1"/>
  <c r="B443" i="1"/>
  <c r="A443" i="1"/>
  <c r="K442" i="1"/>
  <c r="D442" i="1"/>
  <c r="C442" i="1"/>
  <c r="B442" i="1"/>
  <c r="A442" i="1"/>
  <c r="E441" i="1"/>
  <c r="K440" i="1"/>
  <c r="E440" i="1"/>
  <c r="D440" i="1"/>
  <c r="C440" i="1"/>
  <c r="B440" i="1"/>
  <c r="A440" i="1"/>
  <c r="K439" i="1"/>
  <c r="E439" i="1"/>
  <c r="D439" i="1"/>
  <c r="C439" i="1"/>
  <c r="B439" i="1"/>
  <c r="A439" i="1"/>
  <c r="K438" i="1"/>
  <c r="E438" i="1"/>
  <c r="D438" i="1"/>
  <c r="C438" i="1"/>
  <c r="B438" i="1"/>
  <c r="A438" i="1"/>
  <c r="K437" i="1"/>
  <c r="E437" i="1"/>
  <c r="D437" i="1"/>
  <c r="C437" i="1"/>
  <c r="B437" i="1"/>
  <c r="A437" i="1"/>
  <c r="K436" i="1"/>
  <c r="E436" i="1"/>
  <c r="D436" i="1"/>
  <c r="C436" i="1"/>
  <c r="B436" i="1"/>
  <c r="A436" i="1"/>
  <c r="E435" i="1"/>
  <c r="K434" i="1"/>
  <c r="J434" i="1"/>
  <c r="E434" i="1"/>
  <c r="D434" i="1"/>
  <c r="C434" i="1"/>
  <c r="B434" i="1"/>
  <c r="A434" i="1"/>
  <c r="K433" i="1"/>
  <c r="J433" i="1"/>
  <c r="D433" i="1"/>
  <c r="C433" i="1"/>
  <c r="B433" i="1"/>
  <c r="A433" i="1"/>
  <c r="K432" i="1"/>
  <c r="J432" i="1"/>
  <c r="D432" i="1"/>
  <c r="C432" i="1"/>
  <c r="B432" i="1"/>
  <c r="A432" i="1"/>
  <c r="K431" i="1"/>
  <c r="J431" i="1"/>
  <c r="D431" i="1"/>
  <c r="C431" i="1"/>
  <c r="B431" i="1"/>
  <c r="A431" i="1"/>
  <c r="K430" i="1"/>
  <c r="J430" i="1"/>
  <c r="D430" i="1"/>
  <c r="C430" i="1"/>
  <c r="B430" i="1"/>
  <c r="A430" i="1"/>
  <c r="E429" i="1"/>
  <c r="K428" i="1"/>
  <c r="J428" i="1"/>
  <c r="G428" i="1"/>
  <c r="E428" i="1"/>
  <c r="D428" i="1"/>
  <c r="B428" i="1"/>
  <c r="A428" i="1"/>
  <c r="K427" i="1"/>
  <c r="J427" i="1"/>
  <c r="G427" i="1"/>
  <c r="D427" i="1"/>
  <c r="B427" i="1"/>
  <c r="A427" i="1"/>
  <c r="K426" i="1"/>
  <c r="J426" i="1"/>
  <c r="G426" i="1"/>
  <c r="D426" i="1"/>
  <c r="B426" i="1"/>
  <c r="A426" i="1"/>
  <c r="K425" i="1"/>
  <c r="J425" i="1"/>
  <c r="G425" i="1"/>
  <c r="D425" i="1"/>
  <c r="B425" i="1"/>
  <c r="A425" i="1"/>
  <c r="K424" i="1"/>
  <c r="J424" i="1"/>
  <c r="D424" i="1"/>
  <c r="B424" i="1"/>
  <c r="A424" i="1"/>
  <c r="E423" i="1"/>
  <c r="E422" i="1"/>
  <c r="K421" i="1"/>
  <c r="J421" i="1"/>
  <c r="G421" i="1"/>
  <c r="E421" i="1"/>
  <c r="D421" i="1"/>
  <c r="C421" i="1"/>
  <c r="B421" i="1"/>
  <c r="A421" i="1"/>
  <c r="K420" i="1"/>
  <c r="J420" i="1"/>
  <c r="G420" i="1"/>
  <c r="D420" i="1"/>
  <c r="C420" i="1"/>
  <c r="B420" i="1"/>
  <c r="A420" i="1"/>
  <c r="K419" i="1"/>
  <c r="J419" i="1"/>
  <c r="G419" i="1"/>
  <c r="D419" i="1"/>
  <c r="C419" i="1"/>
  <c r="B419" i="1"/>
  <c r="A419" i="1"/>
  <c r="K418" i="1"/>
  <c r="J418" i="1"/>
  <c r="G418" i="1"/>
  <c r="D418" i="1"/>
  <c r="C418" i="1"/>
  <c r="B418" i="1"/>
  <c r="A418" i="1"/>
  <c r="K417" i="1"/>
  <c r="J417" i="1"/>
  <c r="D417" i="1"/>
  <c r="C417" i="1"/>
  <c r="A417" i="1"/>
  <c r="E416" i="1"/>
  <c r="K415" i="1"/>
  <c r="E415" i="1"/>
  <c r="D415" i="1"/>
  <c r="C415" i="1"/>
  <c r="B415" i="1"/>
  <c r="A415" i="1"/>
  <c r="K414" i="1"/>
  <c r="E414" i="1"/>
  <c r="D414" i="1"/>
  <c r="C414" i="1"/>
  <c r="B414" i="1"/>
  <c r="A414" i="1"/>
  <c r="K413" i="1"/>
  <c r="E413" i="1"/>
  <c r="D413" i="1"/>
  <c r="C413" i="1"/>
  <c r="B413" i="1"/>
  <c r="A413" i="1"/>
  <c r="K412" i="1"/>
  <c r="E412" i="1"/>
  <c r="D412" i="1"/>
  <c r="C412" i="1"/>
  <c r="B412" i="1"/>
  <c r="A412" i="1"/>
  <c r="K411" i="1"/>
  <c r="E411" i="1"/>
  <c r="D411" i="1"/>
  <c r="C411" i="1"/>
  <c r="B411" i="1"/>
  <c r="A411" i="1"/>
  <c r="E410" i="1"/>
  <c r="K409" i="1"/>
  <c r="E409" i="1"/>
  <c r="D409" i="1"/>
  <c r="C409" i="1"/>
  <c r="B409" i="1"/>
  <c r="A409" i="1"/>
  <c r="K408" i="1"/>
  <c r="E408" i="1"/>
  <c r="D408" i="1"/>
  <c r="C408" i="1"/>
  <c r="B408" i="1"/>
  <c r="A408" i="1"/>
  <c r="K407" i="1"/>
  <c r="E407" i="1"/>
  <c r="D407" i="1"/>
  <c r="C407" i="1"/>
  <c r="B407" i="1"/>
  <c r="A407" i="1"/>
  <c r="K406" i="1"/>
  <c r="E406" i="1"/>
  <c r="D406" i="1"/>
  <c r="C406" i="1"/>
  <c r="B406" i="1"/>
  <c r="A406" i="1"/>
  <c r="K405" i="1"/>
  <c r="E405" i="1"/>
  <c r="D405" i="1"/>
  <c r="C405" i="1"/>
  <c r="B405" i="1"/>
  <c r="A405" i="1"/>
  <c r="E404" i="1"/>
  <c r="K403" i="1"/>
  <c r="E403" i="1"/>
  <c r="D403" i="1"/>
  <c r="C403" i="1"/>
  <c r="B403" i="1"/>
  <c r="A403" i="1"/>
  <c r="K402" i="1"/>
  <c r="E402" i="1"/>
  <c r="D402" i="1"/>
  <c r="C402" i="1"/>
  <c r="B402" i="1"/>
  <c r="A402" i="1"/>
  <c r="K401" i="1"/>
  <c r="E401" i="1"/>
  <c r="D401" i="1"/>
  <c r="C401" i="1"/>
  <c r="B401" i="1"/>
  <c r="A401" i="1"/>
  <c r="K400" i="1"/>
  <c r="E400" i="1"/>
  <c r="D400" i="1"/>
  <c r="C400" i="1"/>
  <c r="B400" i="1"/>
  <c r="A400" i="1"/>
  <c r="K399" i="1"/>
  <c r="E399" i="1"/>
  <c r="D399" i="1"/>
  <c r="C399" i="1"/>
  <c r="B399" i="1"/>
  <c r="A399" i="1"/>
  <c r="E398" i="1"/>
  <c r="K397" i="1"/>
  <c r="E397" i="1"/>
  <c r="D397" i="1"/>
  <c r="C397" i="1"/>
  <c r="B397" i="1"/>
  <c r="A397" i="1"/>
  <c r="K396" i="1"/>
  <c r="D396" i="1"/>
  <c r="C396" i="1"/>
  <c r="B396" i="1"/>
  <c r="A396" i="1"/>
  <c r="K395" i="1"/>
  <c r="D395" i="1"/>
  <c r="C395" i="1"/>
  <c r="B395" i="1"/>
  <c r="A395" i="1"/>
  <c r="K394" i="1"/>
  <c r="D394" i="1"/>
  <c r="C394" i="1"/>
  <c r="B394" i="1"/>
  <c r="A394" i="1"/>
  <c r="K393" i="1"/>
  <c r="D393" i="1"/>
  <c r="C393" i="1"/>
  <c r="B393" i="1"/>
  <c r="A393" i="1"/>
  <c r="E392" i="1"/>
  <c r="K391" i="1"/>
  <c r="E391" i="1"/>
  <c r="D391" i="1"/>
  <c r="C391" i="1"/>
  <c r="B391" i="1"/>
  <c r="A391" i="1"/>
  <c r="K390" i="1"/>
  <c r="E390" i="1"/>
  <c r="D390" i="1"/>
  <c r="C390" i="1"/>
  <c r="B390" i="1"/>
  <c r="A390" i="1"/>
  <c r="K389" i="1"/>
  <c r="E389" i="1"/>
  <c r="D389" i="1"/>
  <c r="C389" i="1"/>
  <c r="B389" i="1"/>
  <c r="A389" i="1"/>
  <c r="K388" i="1"/>
  <c r="E388" i="1"/>
  <c r="D388" i="1"/>
  <c r="C388" i="1"/>
  <c r="B388" i="1"/>
  <c r="A388" i="1"/>
  <c r="K387" i="1"/>
  <c r="E387" i="1"/>
  <c r="D387" i="1"/>
  <c r="C387" i="1"/>
  <c r="B387" i="1"/>
  <c r="A387" i="1"/>
  <c r="E386" i="1"/>
  <c r="K385" i="1"/>
  <c r="J385" i="1"/>
  <c r="E385" i="1"/>
  <c r="D385" i="1"/>
  <c r="C385" i="1"/>
  <c r="B385" i="1"/>
  <c r="A385" i="1"/>
  <c r="K384" i="1"/>
  <c r="J384" i="1"/>
  <c r="D384" i="1"/>
  <c r="C384" i="1"/>
  <c r="B384" i="1"/>
  <c r="A384" i="1"/>
  <c r="K383" i="1"/>
  <c r="J383" i="1"/>
  <c r="D383" i="1"/>
  <c r="C383" i="1"/>
  <c r="B383" i="1"/>
  <c r="A383" i="1"/>
  <c r="K382" i="1"/>
  <c r="J382" i="1"/>
  <c r="D382" i="1"/>
  <c r="C382" i="1"/>
  <c r="B382" i="1"/>
  <c r="A382" i="1"/>
  <c r="K381" i="1"/>
  <c r="J381" i="1"/>
  <c r="D381" i="1"/>
  <c r="C381" i="1"/>
  <c r="B381" i="1"/>
  <c r="A381" i="1"/>
  <c r="E380" i="1"/>
  <c r="K379" i="1"/>
  <c r="J379" i="1"/>
  <c r="G379" i="1"/>
  <c r="E379" i="1"/>
  <c r="D379" i="1"/>
  <c r="B379" i="1"/>
  <c r="A379" i="1"/>
  <c r="K378" i="1"/>
  <c r="J378" i="1"/>
  <c r="G378" i="1"/>
  <c r="D378" i="1"/>
  <c r="B378" i="1"/>
  <c r="A378" i="1"/>
  <c r="K377" i="1"/>
  <c r="J377" i="1"/>
  <c r="G377" i="1"/>
  <c r="D377" i="1"/>
  <c r="B377" i="1"/>
  <c r="A377" i="1"/>
  <c r="K376" i="1"/>
  <c r="J376" i="1"/>
  <c r="G376" i="1"/>
  <c r="D376" i="1"/>
  <c r="B376" i="1"/>
  <c r="A376" i="1"/>
  <c r="K375" i="1"/>
  <c r="J375" i="1"/>
  <c r="D375" i="1"/>
  <c r="B375" i="1"/>
  <c r="A375" i="1"/>
  <c r="E374" i="1"/>
  <c r="E373" i="1"/>
  <c r="K372" i="1"/>
  <c r="J372" i="1"/>
  <c r="G372" i="1"/>
  <c r="E372" i="1"/>
  <c r="D372" i="1"/>
  <c r="C372" i="1"/>
  <c r="B372" i="1"/>
  <c r="A372" i="1"/>
  <c r="K371" i="1"/>
  <c r="J371" i="1"/>
  <c r="G371" i="1"/>
  <c r="D371" i="1"/>
  <c r="C371" i="1"/>
  <c r="B371" i="1"/>
  <c r="A371" i="1"/>
  <c r="K370" i="1"/>
  <c r="J370" i="1"/>
  <c r="G370" i="1"/>
  <c r="D370" i="1"/>
  <c r="C370" i="1"/>
  <c r="B370" i="1"/>
  <c r="A370" i="1"/>
  <c r="K369" i="1"/>
  <c r="J369" i="1"/>
  <c r="G369" i="1"/>
  <c r="D369" i="1"/>
  <c r="C369" i="1"/>
  <c r="B369" i="1"/>
  <c r="A369" i="1"/>
  <c r="K368" i="1"/>
  <c r="J368" i="1"/>
  <c r="D368" i="1"/>
  <c r="C368" i="1"/>
  <c r="B368" i="1"/>
  <c r="A368" i="1"/>
  <c r="E367" i="1"/>
  <c r="K366" i="1"/>
  <c r="E366" i="1"/>
  <c r="D366" i="1"/>
  <c r="C366" i="1"/>
  <c r="B366" i="1"/>
  <c r="A366" i="1"/>
  <c r="K365" i="1"/>
  <c r="E365" i="1"/>
  <c r="D365" i="1"/>
  <c r="C365" i="1"/>
  <c r="B365" i="1"/>
  <c r="A365" i="1"/>
  <c r="K364" i="1"/>
  <c r="E364" i="1"/>
  <c r="D364" i="1"/>
  <c r="C364" i="1"/>
  <c r="B364" i="1"/>
  <c r="A364" i="1"/>
  <c r="K363" i="1"/>
  <c r="E363" i="1"/>
  <c r="D363" i="1"/>
  <c r="C363" i="1"/>
  <c r="B363" i="1"/>
  <c r="A363" i="1"/>
  <c r="K362" i="1"/>
  <c r="E362" i="1"/>
  <c r="D362" i="1"/>
  <c r="C362" i="1"/>
  <c r="B362" i="1"/>
  <c r="A362" i="1"/>
  <c r="E361" i="1"/>
  <c r="K360" i="1"/>
  <c r="E360" i="1"/>
  <c r="D360" i="1"/>
  <c r="C360" i="1"/>
  <c r="B360" i="1"/>
  <c r="A360" i="1"/>
  <c r="K359" i="1"/>
  <c r="E359" i="1"/>
  <c r="D359" i="1"/>
  <c r="C359" i="1"/>
  <c r="B359" i="1"/>
  <c r="A359" i="1"/>
  <c r="K358" i="1"/>
  <c r="E358" i="1"/>
  <c r="D358" i="1"/>
  <c r="C358" i="1"/>
  <c r="B358" i="1"/>
  <c r="A358" i="1"/>
  <c r="K357" i="1"/>
  <c r="E357" i="1"/>
  <c r="D357" i="1"/>
  <c r="C357" i="1"/>
  <c r="B357" i="1"/>
  <c r="A357" i="1"/>
  <c r="K356" i="1"/>
  <c r="E356" i="1"/>
  <c r="D356" i="1"/>
  <c r="C356" i="1"/>
  <c r="B356" i="1"/>
  <c r="A356" i="1"/>
  <c r="E355" i="1"/>
  <c r="K354" i="1"/>
  <c r="E354" i="1"/>
  <c r="D354" i="1"/>
  <c r="C354" i="1"/>
  <c r="B354" i="1"/>
  <c r="A354" i="1"/>
  <c r="K353" i="1"/>
  <c r="E353" i="1"/>
  <c r="D353" i="1"/>
  <c r="C353" i="1"/>
  <c r="B353" i="1"/>
  <c r="A353" i="1"/>
  <c r="K352" i="1"/>
  <c r="E352" i="1"/>
  <c r="D352" i="1"/>
  <c r="C352" i="1"/>
  <c r="B352" i="1"/>
  <c r="A352" i="1"/>
  <c r="K351" i="1"/>
  <c r="E351" i="1"/>
  <c r="D351" i="1"/>
  <c r="C351" i="1"/>
  <c r="B351" i="1"/>
  <c r="A351" i="1"/>
  <c r="K350" i="1"/>
  <c r="E350" i="1"/>
  <c r="D350" i="1"/>
  <c r="C350" i="1"/>
  <c r="B350" i="1"/>
  <c r="A350" i="1"/>
  <c r="K349" i="1"/>
  <c r="E349" i="1"/>
  <c r="K348" i="1"/>
  <c r="E348" i="1"/>
  <c r="D348" i="1"/>
  <c r="C348" i="1"/>
  <c r="B348" i="1"/>
  <c r="A348" i="1"/>
  <c r="K347" i="1"/>
  <c r="D347" i="1"/>
  <c r="C347" i="1"/>
  <c r="B347" i="1"/>
  <c r="A347" i="1"/>
  <c r="K346" i="1"/>
  <c r="D346" i="1"/>
  <c r="C346" i="1"/>
  <c r="B346" i="1"/>
  <c r="A346" i="1"/>
  <c r="K345" i="1"/>
  <c r="D345" i="1"/>
  <c r="C345" i="1"/>
  <c r="B345" i="1"/>
  <c r="A345" i="1"/>
  <c r="K344" i="1"/>
  <c r="D344" i="1"/>
  <c r="C344" i="1"/>
  <c r="B344" i="1"/>
  <c r="A344" i="1"/>
  <c r="K343" i="1"/>
  <c r="E343" i="1"/>
  <c r="K342" i="1"/>
  <c r="E342" i="1"/>
  <c r="D342" i="1"/>
  <c r="C342" i="1"/>
  <c r="B342" i="1"/>
  <c r="A342" i="1"/>
  <c r="K341" i="1"/>
  <c r="E341" i="1"/>
  <c r="D341" i="1"/>
  <c r="C341" i="1"/>
  <c r="B341" i="1"/>
  <c r="A341" i="1"/>
  <c r="K340" i="1"/>
  <c r="E340" i="1"/>
  <c r="D340" i="1"/>
  <c r="C340" i="1"/>
  <c r="B340" i="1"/>
  <c r="A340" i="1"/>
  <c r="K339" i="1"/>
  <c r="E339" i="1"/>
  <c r="D339" i="1"/>
  <c r="C339" i="1"/>
  <c r="B339" i="1"/>
  <c r="A339" i="1"/>
  <c r="K338" i="1"/>
  <c r="E338" i="1"/>
  <c r="D338" i="1"/>
  <c r="C338" i="1"/>
  <c r="B338" i="1"/>
  <c r="A338" i="1"/>
  <c r="K337" i="1"/>
  <c r="E337" i="1"/>
  <c r="K336" i="1"/>
  <c r="J336" i="1"/>
  <c r="E336" i="1"/>
  <c r="D336" i="1"/>
  <c r="C336" i="1"/>
  <c r="B336" i="1"/>
  <c r="A336" i="1"/>
  <c r="K335" i="1"/>
  <c r="J335" i="1"/>
  <c r="D335" i="1"/>
  <c r="C335" i="1"/>
  <c r="B335" i="1"/>
  <c r="A335" i="1"/>
  <c r="K334" i="1"/>
  <c r="J334" i="1"/>
  <c r="D334" i="1"/>
  <c r="C334" i="1"/>
  <c r="B334" i="1"/>
  <c r="A334" i="1"/>
  <c r="K333" i="1"/>
  <c r="J333" i="1"/>
  <c r="D333" i="1"/>
  <c r="C333" i="1"/>
  <c r="B333" i="1"/>
  <c r="A333" i="1"/>
  <c r="K332" i="1"/>
  <c r="J332" i="1"/>
  <c r="D332" i="1"/>
  <c r="C332" i="1"/>
  <c r="B332" i="1"/>
  <c r="A332" i="1"/>
  <c r="K331" i="1"/>
  <c r="E331" i="1"/>
  <c r="K330" i="1"/>
  <c r="J330" i="1"/>
  <c r="G330" i="1"/>
  <c r="E330" i="1"/>
  <c r="D330" i="1"/>
  <c r="B330" i="1"/>
  <c r="A330" i="1"/>
  <c r="K329" i="1"/>
  <c r="J329" i="1"/>
  <c r="G329" i="1"/>
  <c r="D329" i="1"/>
  <c r="B329" i="1"/>
  <c r="A329" i="1"/>
  <c r="K328" i="1"/>
  <c r="J328" i="1"/>
  <c r="G328" i="1"/>
  <c r="D328" i="1"/>
  <c r="B328" i="1"/>
  <c r="A328" i="1"/>
  <c r="K327" i="1"/>
  <c r="J327" i="1"/>
  <c r="G327" i="1"/>
  <c r="D327" i="1"/>
  <c r="B327" i="1"/>
  <c r="A327" i="1"/>
  <c r="K326" i="1"/>
  <c r="J326" i="1"/>
  <c r="D326" i="1"/>
  <c r="B326" i="1"/>
  <c r="A326" i="1"/>
  <c r="K325" i="1"/>
  <c r="E325" i="1"/>
  <c r="K324" i="1"/>
  <c r="E324" i="1"/>
  <c r="K323" i="1"/>
  <c r="J323" i="1"/>
  <c r="G323" i="1"/>
  <c r="E323" i="1"/>
  <c r="D323" i="1"/>
  <c r="C323" i="1"/>
  <c r="B323" i="1"/>
  <c r="A323" i="1"/>
  <c r="K322" i="1"/>
  <c r="J322" i="1"/>
  <c r="G322" i="1"/>
  <c r="D322" i="1"/>
  <c r="C322" i="1"/>
  <c r="B322" i="1"/>
  <c r="A322" i="1"/>
  <c r="K321" i="1"/>
  <c r="J321" i="1"/>
  <c r="G321" i="1"/>
  <c r="D321" i="1"/>
  <c r="C321" i="1"/>
  <c r="B321" i="1"/>
  <c r="A321" i="1"/>
  <c r="K320" i="1"/>
  <c r="J320" i="1"/>
  <c r="G320" i="1"/>
  <c r="D320" i="1"/>
  <c r="C320" i="1"/>
  <c r="B320" i="1"/>
  <c r="A320" i="1"/>
  <c r="K319" i="1"/>
  <c r="J319" i="1"/>
  <c r="G319" i="1"/>
  <c r="D319" i="1"/>
  <c r="C319" i="1"/>
  <c r="A319" i="1"/>
  <c r="K318" i="1"/>
  <c r="E318" i="1"/>
  <c r="K317" i="1"/>
  <c r="J317" i="1"/>
  <c r="G317" i="1"/>
  <c r="E317" i="1"/>
  <c r="D317" i="1"/>
  <c r="C317" i="1"/>
  <c r="B317" i="1"/>
  <c r="A317" i="1"/>
  <c r="K316" i="1"/>
  <c r="J316" i="1"/>
  <c r="G316" i="1"/>
  <c r="D316" i="1"/>
  <c r="C316" i="1"/>
  <c r="B316" i="1"/>
  <c r="A316" i="1"/>
  <c r="K315" i="1"/>
  <c r="J315" i="1"/>
  <c r="G315" i="1"/>
  <c r="D315" i="1"/>
  <c r="C315" i="1"/>
  <c r="B315" i="1"/>
  <c r="A315" i="1"/>
  <c r="K314" i="1"/>
  <c r="J314" i="1"/>
  <c r="G314" i="1"/>
  <c r="D314" i="1"/>
  <c r="C314" i="1"/>
  <c r="B314" i="1"/>
  <c r="A314" i="1"/>
  <c r="K313" i="1"/>
  <c r="J313" i="1"/>
  <c r="D313" i="1"/>
  <c r="C313" i="1"/>
  <c r="A313" i="1"/>
  <c r="K312" i="1"/>
  <c r="E312" i="1"/>
  <c r="K311" i="1"/>
  <c r="E311" i="1"/>
  <c r="D311" i="1"/>
  <c r="C311" i="1"/>
  <c r="B311" i="1"/>
  <c r="A311" i="1"/>
  <c r="K310" i="1"/>
  <c r="E310" i="1"/>
  <c r="D310" i="1"/>
  <c r="C310" i="1"/>
  <c r="B310" i="1"/>
  <c r="A310" i="1"/>
  <c r="K309" i="1"/>
  <c r="E309" i="1"/>
  <c r="D309" i="1"/>
  <c r="C309" i="1"/>
  <c r="B309" i="1"/>
  <c r="A309" i="1"/>
  <c r="K308" i="1"/>
  <c r="E308" i="1"/>
  <c r="D308" i="1"/>
  <c r="C308" i="1"/>
  <c r="B308" i="1"/>
  <c r="A308" i="1"/>
  <c r="K307" i="1"/>
  <c r="E307" i="1"/>
  <c r="D307" i="1"/>
  <c r="C307" i="1"/>
  <c r="B307" i="1"/>
  <c r="A307" i="1"/>
  <c r="K306" i="1"/>
  <c r="E306" i="1"/>
  <c r="K305" i="1"/>
  <c r="E305" i="1"/>
  <c r="D305" i="1"/>
  <c r="C305" i="1"/>
  <c r="B305" i="1"/>
  <c r="A305" i="1"/>
  <c r="K304" i="1"/>
  <c r="E304" i="1"/>
  <c r="D304" i="1"/>
  <c r="C304" i="1"/>
  <c r="B304" i="1"/>
  <c r="A304" i="1"/>
  <c r="K303" i="1"/>
  <c r="E303" i="1"/>
  <c r="D303" i="1"/>
  <c r="C303" i="1"/>
  <c r="B303" i="1"/>
  <c r="A303" i="1"/>
  <c r="K302" i="1"/>
  <c r="E302" i="1"/>
  <c r="D302" i="1"/>
  <c r="C302" i="1"/>
  <c r="B302" i="1"/>
  <c r="A302" i="1"/>
  <c r="K301" i="1"/>
  <c r="E301" i="1"/>
  <c r="D301" i="1"/>
  <c r="C301" i="1"/>
  <c r="B301" i="1"/>
  <c r="A301" i="1"/>
  <c r="K300" i="1"/>
  <c r="E300" i="1"/>
  <c r="K299" i="1"/>
  <c r="E299" i="1"/>
  <c r="D299" i="1"/>
  <c r="C299" i="1"/>
  <c r="B299" i="1"/>
  <c r="A299" i="1"/>
  <c r="K298" i="1"/>
  <c r="E298" i="1"/>
  <c r="D298" i="1"/>
  <c r="C298" i="1"/>
  <c r="B298" i="1"/>
  <c r="A298" i="1"/>
  <c r="K297" i="1"/>
  <c r="E297" i="1"/>
  <c r="D297" i="1"/>
  <c r="C297" i="1"/>
  <c r="B297" i="1"/>
  <c r="A297" i="1"/>
  <c r="K296" i="1"/>
  <c r="E296" i="1"/>
  <c r="D296" i="1"/>
  <c r="C296" i="1"/>
  <c r="B296" i="1"/>
  <c r="A296" i="1"/>
  <c r="K295" i="1"/>
  <c r="E295" i="1"/>
  <c r="D295" i="1"/>
  <c r="C295" i="1"/>
  <c r="B295" i="1"/>
  <c r="A295" i="1"/>
  <c r="K294" i="1"/>
  <c r="E294" i="1"/>
  <c r="K293" i="1"/>
  <c r="E293" i="1"/>
  <c r="D293" i="1"/>
  <c r="C293" i="1"/>
  <c r="B293" i="1"/>
  <c r="A293" i="1"/>
  <c r="K292" i="1"/>
  <c r="D292" i="1"/>
  <c r="C292" i="1"/>
  <c r="B292" i="1"/>
  <c r="A292" i="1"/>
  <c r="K291" i="1"/>
  <c r="D291" i="1"/>
  <c r="C291" i="1"/>
  <c r="B291" i="1"/>
  <c r="A291" i="1"/>
  <c r="K290" i="1"/>
  <c r="D290" i="1"/>
  <c r="C290" i="1"/>
  <c r="B290" i="1"/>
  <c r="A290" i="1"/>
  <c r="K289" i="1"/>
  <c r="D289" i="1"/>
  <c r="C289" i="1"/>
  <c r="B289" i="1"/>
  <c r="A289" i="1"/>
  <c r="K288" i="1"/>
  <c r="E288" i="1"/>
  <c r="K287" i="1"/>
  <c r="E287" i="1"/>
  <c r="D287" i="1"/>
  <c r="C287" i="1"/>
  <c r="B287" i="1"/>
  <c r="A287" i="1"/>
  <c r="K286" i="1"/>
  <c r="E286" i="1"/>
  <c r="D286" i="1"/>
  <c r="C286" i="1"/>
  <c r="B286" i="1"/>
  <c r="A286" i="1"/>
  <c r="K285" i="1"/>
  <c r="E285" i="1"/>
  <c r="D285" i="1"/>
  <c r="C285" i="1"/>
  <c r="B285" i="1"/>
  <c r="A285" i="1"/>
  <c r="K284" i="1"/>
  <c r="E284" i="1"/>
  <c r="D284" i="1"/>
  <c r="C284" i="1"/>
  <c r="B284" i="1"/>
  <c r="A284" i="1"/>
  <c r="K283" i="1"/>
  <c r="E283" i="1"/>
  <c r="D283" i="1"/>
  <c r="C283" i="1"/>
  <c r="B283" i="1"/>
  <c r="A283" i="1"/>
  <c r="K282" i="1"/>
  <c r="E282" i="1"/>
  <c r="K281" i="1"/>
  <c r="J281" i="1"/>
  <c r="E281" i="1"/>
  <c r="D281" i="1"/>
  <c r="C281" i="1"/>
  <c r="B281" i="1"/>
  <c r="A281" i="1"/>
  <c r="K280" i="1"/>
  <c r="J280" i="1"/>
  <c r="D280" i="1"/>
  <c r="C280" i="1"/>
  <c r="B280" i="1"/>
  <c r="A280" i="1"/>
  <c r="K279" i="1"/>
  <c r="J279" i="1"/>
  <c r="D279" i="1"/>
  <c r="C279" i="1"/>
  <c r="B279" i="1"/>
  <c r="A279" i="1"/>
  <c r="K278" i="1"/>
  <c r="J278" i="1"/>
  <c r="D278" i="1"/>
  <c r="C278" i="1"/>
  <c r="B278" i="1"/>
  <c r="A278" i="1"/>
  <c r="K277" i="1"/>
  <c r="J277" i="1"/>
  <c r="D277" i="1"/>
  <c r="C277" i="1"/>
  <c r="B277" i="1"/>
  <c r="A277" i="1"/>
  <c r="K276" i="1"/>
  <c r="E276" i="1"/>
  <c r="K275" i="1"/>
  <c r="J275" i="1"/>
  <c r="G275" i="1"/>
  <c r="E275" i="1"/>
  <c r="D275" i="1"/>
  <c r="B275" i="1"/>
  <c r="A275" i="1"/>
  <c r="K274" i="1"/>
  <c r="J274" i="1"/>
  <c r="G274" i="1"/>
  <c r="D274" i="1"/>
  <c r="B274" i="1"/>
  <c r="A274" i="1"/>
  <c r="K273" i="1"/>
  <c r="J273" i="1"/>
  <c r="G273" i="1"/>
  <c r="D273" i="1"/>
  <c r="B273" i="1"/>
  <c r="A273" i="1"/>
  <c r="K272" i="1"/>
  <c r="J272" i="1"/>
  <c r="G272" i="1"/>
  <c r="D272" i="1"/>
  <c r="B272" i="1"/>
  <c r="A272" i="1"/>
  <c r="K271" i="1"/>
  <c r="J271" i="1"/>
  <c r="D271" i="1"/>
  <c r="B271" i="1"/>
  <c r="A271" i="1"/>
  <c r="K270" i="1"/>
  <c r="E270" i="1"/>
  <c r="K269" i="1"/>
  <c r="E269" i="1"/>
  <c r="K268" i="1"/>
  <c r="J268" i="1"/>
  <c r="E268" i="1"/>
  <c r="D268" i="1"/>
  <c r="C268" i="1"/>
  <c r="B268" i="1"/>
  <c r="A268" i="1"/>
  <c r="K267" i="1"/>
  <c r="J267" i="1"/>
  <c r="E267" i="1"/>
  <c r="D267" i="1"/>
  <c r="C267" i="1"/>
  <c r="B267" i="1"/>
  <c r="A267" i="1"/>
  <c r="K266" i="1"/>
  <c r="J266" i="1"/>
  <c r="E266" i="1"/>
  <c r="D266" i="1"/>
  <c r="C266" i="1"/>
  <c r="B266" i="1"/>
  <c r="A266" i="1"/>
  <c r="K265" i="1"/>
  <c r="J265" i="1"/>
  <c r="E265" i="1"/>
  <c r="D265" i="1"/>
  <c r="C265" i="1"/>
  <c r="B265" i="1"/>
  <c r="A265" i="1"/>
  <c r="K264" i="1"/>
  <c r="J264" i="1"/>
  <c r="E264" i="1"/>
  <c r="D264" i="1"/>
  <c r="C264" i="1"/>
  <c r="A264" i="1"/>
  <c r="K263" i="1"/>
  <c r="E263" i="1"/>
  <c r="K262" i="1"/>
  <c r="E262" i="1"/>
  <c r="D262" i="1"/>
  <c r="C262" i="1"/>
  <c r="B262" i="1"/>
  <c r="A262" i="1"/>
  <c r="K261" i="1"/>
  <c r="E261" i="1"/>
  <c r="D261" i="1"/>
  <c r="C261" i="1"/>
  <c r="B261" i="1"/>
  <c r="A261" i="1"/>
  <c r="K260" i="1"/>
  <c r="E260" i="1"/>
  <c r="D260" i="1"/>
  <c r="C260" i="1"/>
  <c r="B260" i="1"/>
  <c r="A260" i="1"/>
  <c r="K259" i="1"/>
  <c r="E259" i="1"/>
  <c r="D259" i="1"/>
  <c r="C259" i="1"/>
  <c r="B259" i="1"/>
  <c r="A259" i="1"/>
  <c r="K258" i="1"/>
  <c r="E258" i="1"/>
  <c r="D258" i="1"/>
  <c r="C258" i="1"/>
  <c r="B258" i="1"/>
  <c r="A258" i="1"/>
  <c r="K257" i="1"/>
  <c r="E257" i="1"/>
  <c r="K256" i="1"/>
  <c r="E256" i="1"/>
  <c r="D256" i="1"/>
  <c r="C256" i="1"/>
  <c r="B256" i="1"/>
  <c r="A256" i="1"/>
  <c r="K255" i="1"/>
  <c r="E255" i="1"/>
  <c r="D255" i="1"/>
  <c r="C255" i="1"/>
  <c r="B255" i="1"/>
  <c r="A255" i="1"/>
  <c r="K254" i="1"/>
  <c r="E254" i="1"/>
  <c r="D254" i="1"/>
  <c r="C254" i="1"/>
  <c r="B254" i="1"/>
  <c r="A254" i="1"/>
  <c r="K253" i="1"/>
  <c r="E253" i="1"/>
  <c r="D253" i="1"/>
  <c r="C253" i="1"/>
  <c r="B253" i="1"/>
  <c r="A253" i="1"/>
  <c r="K252" i="1"/>
  <c r="E252" i="1"/>
  <c r="D252" i="1"/>
  <c r="C252" i="1"/>
  <c r="B252" i="1"/>
  <c r="A252" i="1"/>
  <c r="K251" i="1"/>
  <c r="E251" i="1"/>
  <c r="K250" i="1"/>
  <c r="E250" i="1"/>
  <c r="D250" i="1"/>
  <c r="C250" i="1"/>
  <c r="B250" i="1"/>
  <c r="A250" i="1"/>
  <c r="K249" i="1"/>
  <c r="E249" i="1"/>
  <c r="D249" i="1"/>
  <c r="C249" i="1"/>
  <c r="B249" i="1"/>
  <c r="A249" i="1"/>
  <c r="K248" i="1"/>
  <c r="E248" i="1"/>
  <c r="D248" i="1"/>
  <c r="C248" i="1"/>
  <c r="B248" i="1"/>
  <c r="A248" i="1"/>
  <c r="K247" i="1"/>
  <c r="E247" i="1"/>
  <c r="D247" i="1"/>
  <c r="C247" i="1"/>
  <c r="B247" i="1"/>
  <c r="A247" i="1"/>
  <c r="K246" i="1"/>
  <c r="E246" i="1"/>
  <c r="D246" i="1"/>
  <c r="C246" i="1"/>
  <c r="B246" i="1"/>
  <c r="A246" i="1"/>
  <c r="K245" i="1"/>
  <c r="E245" i="1"/>
  <c r="K244" i="1"/>
  <c r="E244" i="1"/>
  <c r="D244" i="1"/>
  <c r="C244" i="1"/>
  <c r="B244" i="1"/>
  <c r="A244" i="1"/>
  <c r="K243" i="1"/>
  <c r="E243" i="1"/>
  <c r="D243" i="1"/>
  <c r="C243" i="1"/>
  <c r="B243" i="1"/>
  <c r="A243" i="1"/>
  <c r="K242" i="1"/>
  <c r="E242" i="1"/>
  <c r="D242" i="1"/>
  <c r="C242" i="1"/>
  <c r="B242" i="1"/>
  <c r="A242" i="1"/>
  <c r="K241" i="1"/>
  <c r="E241" i="1"/>
  <c r="D241" i="1"/>
  <c r="C241" i="1"/>
  <c r="B241" i="1"/>
  <c r="A241" i="1"/>
  <c r="K240" i="1"/>
  <c r="E240" i="1"/>
  <c r="D240" i="1"/>
  <c r="C240" i="1"/>
  <c r="B240" i="1"/>
  <c r="A240" i="1"/>
  <c r="K239" i="1"/>
  <c r="E239" i="1"/>
  <c r="K238" i="1"/>
  <c r="E238" i="1"/>
  <c r="D238" i="1"/>
  <c r="C238" i="1"/>
  <c r="B238" i="1"/>
  <c r="A238" i="1"/>
  <c r="K237" i="1"/>
  <c r="E237" i="1"/>
  <c r="D237" i="1"/>
  <c r="C237" i="1"/>
  <c r="B237" i="1"/>
  <c r="A237" i="1"/>
  <c r="K236" i="1"/>
  <c r="E236" i="1"/>
  <c r="D236" i="1"/>
  <c r="C236" i="1"/>
  <c r="B236" i="1"/>
  <c r="A236" i="1"/>
  <c r="K235" i="1"/>
  <c r="E235" i="1"/>
  <c r="D235" i="1"/>
  <c r="C235" i="1"/>
  <c r="B235" i="1"/>
  <c r="A235" i="1"/>
  <c r="K234" i="1"/>
  <c r="E234" i="1"/>
  <c r="D234" i="1"/>
  <c r="C234" i="1"/>
  <c r="B234" i="1"/>
  <c r="A234" i="1"/>
  <c r="K233" i="1"/>
  <c r="E233" i="1"/>
  <c r="K232" i="1"/>
  <c r="J232" i="1"/>
  <c r="E232" i="1"/>
  <c r="D232" i="1"/>
  <c r="C232" i="1"/>
  <c r="B232" i="1"/>
  <c r="A232" i="1"/>
  <c r="K231" i="1"/>
  <c r="J231" i="1"/>
  <c r="D231" i="1"/>
  <c r="C231" i="1"/>
  <c r="B231" i="1"/>
  <c r="A231" i="1"/>
  <c r="K230" i="1"/>
  <c r="J230" i="1"/>
  <c r="D230" i="1"/>
  <c r="C230" i="1"/>
  <c r="B230" i="1"/>
  <c r="A230" i="1"/>
  <c r="K229" i="1"/>
  <c r="J229" i="1"/>
  <c r="D229" i="1"/>
  <c r="C229" i="1"/>
  <c r="B229" i="1"/>
  <c r="A229" i="1"/>
  <c r="K228" i="1"/>
  <c r="J228" i="1"/>
  <c r="D228" i="1"/>
  <c r="C228" i="1"/>
  <c r="B228" i="1"/>
  <c r="A228" i="1"/>
  <c r="K227" i="1"/>
  <c r="E227" i="1"/>
  <c r="K226" i="1"/>
  <c r="J226" i="1"/>
  <c r="G226" i="1"/>
  <c r="E226" i="1"/>
  <c r="D226" i="1"/>
  <c r="B226" i="1"/>
  <c r="A226" i="1"/>
  <c r="K225" i="1"/>
  <c r="J225" i="1"/>
  <c r="G225" i="1"/>
  <c r="D225" i="1"/>
  <c r="B225" i="1"/>
  <c r="A225" i="1"/>
  <c r="K224" i="1"/>
  <c r="J224" i="1"/>
  <c r="G224" i="1"/>
  <c r="D224" i="1"/>
  <c r="B224" i="1"/>
  <c r="A224" i="1"/>
  <c r="K223" i="1"/>
  <c r="J223" i="1"/>
  <c r="G223" i="1"/>
  <c r="D223" i="1"/>
  <c r="B223" i="1"/>
  <c r="A223" i="1"/>
  <c r="K222" i="1"/>
  <c r="J222" i="1"/>
  <c r="D222" i="1"/>
  <c r="B222" i="1"/>
  <c r="A222" i="1"/>
  <c r="K221" i="1"/>
  <c r="E221" i="1"/>
  <c r="K220" i="1"/>
  <c r="E220" i="1"/>
  <c r="K219" i="1"/>
  <c r="E219" i="1"/>
  <c r="D219" i="1"/>
  <c r="C219" i="1"/>
  <c r="B219" i="1"/>
  <c r="A219" i="1"/>
  <c r="K218" i="1"/>
  <c r="E218" i="1"/>
  <c r="D218" i="1"/>
  <c r="C218" i="1"/>
  <c r="B218" i="1"/>
  <c r="A218" i="1"/>
  <c r="K217" i="1"/>
  <c r="E217" i="1"/>
  <c r="D217" i="1"/>
  <c r="C217" i="1"/>
  <c r="B217" i="1"/>
  <c r="A217" i="1"/>
  <c r="K216" i="1"/>
  <c r="E216" i="1"/>
  <c r="D216" i="1"/>
  <c r="C216" i="1"/>
  <c r="B216" i="1"/>
  <c r="A216" i="1"/>
  <c r="K215" i="1"/>
  <c r="E215" i="1"/>
  <c r="D215" i="1"/>
  <c r="C215" i="1"/>
  <c r="B215" i="1"/>
  <c r="A215" i="1"/>
  <c r="K214" i="1"/>
  <c r="E214" i="1"/>
  <c r="K213" i="1"/>
  <c r="E213" i="1"/>
  <c r="D213" i="1"/>
  <c r="C213" i="1"/>
  <c r="B213" i="1"/>
  <c r="A213" i="1"/>
  <c r="K212" i="1"/>
  <c r="E212" i="1"/>
  <c r="D212" i="1"/>
  <c r="C212" i="1"/>
  <c r="B212" i="1"/>
  <c r="A212" i="1"/>
  <c r="K211" i="1"/>
  <c r="E211" i="1"/>
  <c r="D211" i="1"/>
  <c r="C211" i="1"/>
  <c r="B211" i="1"/>
  <c r="A211" i="1"/>
  <c r="K210" i="1"/>
  <c r="E210" i="1"/>
  <c r="D210" i="1"/>
  <c r="C210" i="1"/>
  <c r="B210" i="1"/>
  <c r="A210" i="1"/>
  <c r="K209" i="1"/>
  <c r="E209" i="1"/>
  <c r="D209" i="1"/>
  <c r="C209" i="1"/>
  <c r="B209" i="1"/>
  <c r="A209" i="1"/>
  <c r="K208" i="1"/>
  <c r="E208" i="1"/>
  <c r="K207" i="1"/>
  <c r="E207" i="1"/>
  <c r="D207" i="1"/>
  <c r="C207" i="1"/>
  <c r="B207" i="1"/>
  <c r="A207" i="1"/>
  <c r="K206" i="1"/>
  <c r="E206" i="1"/>
  <c r="D206" i="1"/>
  <c r="C206" i="1"/>
  <c r="B206" i="1"/>
  <c r="A206" i="1"/>
  <c r="K205" i="1"/>
  <c r="E205" i="1"/>
  <c r="D205" i="1"/>
  <c r="C205" i="1"/>
  <c r="B205" i="1"/>
  <c r="A205" i="1"/>
  <c r="K204" i="1"/>
  <c r="E204" i="1"/>
  <c r="D204" i="1"/>
  <c r="C204" i="1"/>
  <c r="B204" i="1"/>
  <c r="A204" i="1"/>
  <c r="K203" i="1"/>
  <c r="E203" i="1"/>
  <c r="D203" i="1"/>
  <c r="C203" i="1"/>
  <c r="B203" i="1"/>
  <c r="A203" i="1"/>
  <c r="K202" i="1"/>
  <c r="E202" i="1"/>
  <c r="K201" i="1"/>
  <c r="E201" i="1"/>
  <c r="D201" i="1"/>
  <c r="C201" i="1"/>
  <c r="B201" i="1"/>
  <c r="A201" i="1"/>
  <c r="K200" i="1"/>
  <c r="D200" i="1"/>
  <c r="C200" i="1"/>
  <c r="B200" i="1"/>
  <c r="A200" i="1"/>
  <c r="K199" i="1"/>
  <c r="D199" i="1"/>
  <c r="C199" i="1"/>
  <c r="B199" i="1"/>
  <c r="A199" i="1"/>
  <c r="K198" i="1"/>
  <c r="D198" i="1"/>
  <c r="C198" i="1"/>
  <c r="B198" i="1"/>
  <c r="A198" i="1"/>
  <c r="K197" i="1"/>
  <c r="D197" i="1"/>
  <c r="C197" i="1"/>
  <c r="B197" i="1"/>
  <c r="A197" i="1"/>
  <c r="K196" i="1"/>
  <c r="E196" i="1"/>
  <c r="K195" i="1"/>
  <c r="E195" i="1"/>
  <c r="D195" i="1"/>
  <c r="C195" i="1"/>
  <c r="B195" i="1"/>
  <c r="A195" i="1"/>
  <c r="K194" i="1"/>
  <c r="E194" i="1"/>
  <c r="D194" i="1"/>
  <c r="C194" i="1"/>
  <c r="B194" i="1"/>
  <c r="A194" i="1"/>
  <c r="K193" i="1"/>
  <c r="E193" i="1"/>
  <c r="D193" i="1"/>
  <c r="C193" i="1"/>
  <c r="B193" i="1"/>
  <c r="A193" i="1"/>
  <c r="K192" i="1"/>
  <c r="E192" i="1"/>
  <c r="D192" i="1"/>
  <c r="C192" i="1"/>
  <c r="B192" i="1"/>
  <c r="A192" i="1"/>
  <c r="K191" i="1"/>
  <c r="E191" i="1"/>
  <c r="D191" i="1"/>
  <c r="C191" i="1"/>
  <c r="B191" i="1"/>
  <c r="A191" i="1"/>
  <c r="K190" i="1"/>
  <c r="E190" i="1"/>
  <c r="K189" i="1"/>
  <c r="J189" i="1"/>
  <c r="D189" i="1"/>
  <c r="C189" i="1"/>
  <c r="B189" i="1"/>
  <c r="A189" i="1"/>
  <c r="K188" i="1"/>
  <c r="J188" i="1"/>
  <c r="D188" i="1"/>
  <c r="C188" i="1"/>
  <c r="B188" i="1"/>
  <c r="A188" i="1"/>
  <c r="K187" i="1"/>
  <c r="J187" i="1"/>
  <c r="D187" i="1"/>
  <c r="C187" i="1"/>
  <c r="B187" i="1"/>
  <c r="A187" i="1"/>
  <c r="K186" i="1"/>
  <c r="J186" i="1"/>
  <c r="D186" i="1"/>
  <c r="C186" i="1"/>
  <c r="B186" i="1"/>
  <c r="A186" i="1"/>
  <c r="K185" i="1"/>
  <c r="J185" i="1"/>
  <c r="D185" i="1"/>
  <c r="C185" i="1"/>
  <c r="B185" i="1"/>
  <c r="A185" i="1"/>
  <c r="K184" i="1"/>
  <c r="E184" i="1"/>
  <c r="K183" i="1"/>
  <c r="J183" i="1"/>
  <c r="G183" i="1"/>
  <c r="E183" i="1"/>
  <c r="D183" i="1"/>
  <c r="B183" i="1"/>
  <c r="A183" i="1"/>
  <c r="K182" i="1"/>
  <c r="J182" i="1"/>
  <c r="G182" i="1"/>
  <c r="D182" i="1"/>
  <c r="B182" i="1"/>
  <c r="A182" i="1"/>
  <c r="K181" i="1"/>
  <c r="J181" i="1"/>
  <c r="G181" i="1"/>
  <c r="D181" i="1"/>
  <c r="B181" i="1"/>
  <c r="A181" i="1"/>
  <c r="K180" i="1"/>
  <c r="J180" i="1"/>
  <c r="G180" i="1"/>
  <c r="D180" i="1"/>
  <c r="B180" i="1"/>
  <c r="A180" i="1"/>
  <c r="K179" i="1"/>
  <c r="J179" i="1"/>
  <c r="D179" i="1"/>
  <c r="A179" i="1"/>
  <c r="K178" i="1"/>
  <c r="K177" i="1"/>
  <c r="K176" i="1"/>
  <c r="D176" i="1"/>
  <c r="C176" i="1"/>
  <c r="B176" i="1"/>
  <c r="A176" i="1"/>
  <c r="K175" i="1"/>
  <c r="D175" i="1"/>
  <c r="C175" i="1"/>
  <c r="B175" i="1"/>
  <c r="A175" i="1"/>
  <c r="K174" i="1"/>
  <c r="D174" i="1"/>
  <c r="C174" i="1"/>
  <c r="B174" i="1"/>
  <c r="A174" i="1"/>
  <c r="K173" i="1"/>
  <c r="D173" i="1"/>
  <c r="C173" i="1"/>
  <c r="B173" i="1"/>
  <c r="A173" i="1"/>
  <c r="K172" i="1"/>
  <c r="D172" i="1"/>
  <c r="C172" i="1"/>
  <c r="B172" i="1"/>
  <c r="A172" i="1"/>
  <c r="K171" i="1"/>
  <c r="K170" i="1"/>
  <c r="D170" i="1"/>
  <c r="C170" i="1"/>
  <c r="B170" i="1"/>
  <c r="A170" i="1"/>
  <c r="K169" i="1"/>
  <c r="D169" i="1"/>
  <c r="C169" i="1"/>
  <c r="B169" i="1"/>
  <c r="A169" i="1"/>
  <c r="K168" i="1"/>
  <c r="D168" i="1"/>
  <c r="C168" i="1"/>
  <c r="B168" i="1"/>
  <c r="A168" i="1"/>
  <c r="K167" i="1"/>
  <c r="D167" i="1"/>
  <c r="C167" i="1"/>
  <c r="B167" i="1"/>
  <c r="A167" i="1"/>
  <c r="K166" i="1"/>
  <c r="D166" i="1"/>
  <c r="C166" i="1"/>
  <c r="B166" i="1"/>
  <c r="A166" i="1"/>
  <c r="K165" i="1"/>
  <c r="K164" i="1"/>
  <c r="D164" i="1"/>
  <c r="C164" i="1"/>
  <c r="B164" i="1"/>
  <c r="A164" i="1"/>
  <c r="K163" i="1"/>
  <c r="D163" i="1"/>
  <c r="C163" i="1"/>
  <c r="B163" i="1"/>
  <c r="A163" i="1"/>
  <c r="K162" i="1"/>
  <c r="D162" i="1"/>
  <c r="C162" i="1"/>
  <c r="B162" i="1"/>
  <c r="A162" i="1"/>
  <c r="K161" i="1"/>
  <c r="D161" i="1"/>
  <c r="C161" i="1"/>
  <c r="B161" i="1"/>
  <c r="A161" i="1"/>
  <c r="K160" i="1"/>
  <c r="D160" i="1"/>
  <c r="C160" i="1"/>
  <c r="B160" i="1"/>
  <c r="A160" i="1"/>
  <c r="K159" i="1"/>
  <c r="K158" i="1"/>
  <c r="D158" i="1"/>
  <c r="C158" i="1"/>
  <c r="B158" i="1"/>
  <c r="A158" i="1"/>
  <c r="K157" i="1"/>
  <c r="D157" i="1"/>
  <c r="C157" i="1"/>
  <c r="B157" i="1"/>
  <c r="A157" i="1"/>
  <c r="K156" i="1"/>
  <c r="D156" i="1"/>
  <c r="C156" i="1"/>
  <c r="B156" i="1"/>
  <c r="A156" i="1"/>
  <c r="K155" i="1"/>
  <c r="D155" i="1"/>
  <c r="C155" i="1"/>
  <c r="B155" i="1"/>
  <c r="A155" i="1"/>
  <c r="K154" i="1"/>
  <c r="D154" i="1"/>
  <c r="C154" i="1"/>
  <c r="B154" i="1"/>
  <c r="A154" i="1"/>
  <c r="K153" i="1"/>
  <c r="K152" i="1"/>
  <c r="D152" i="1"/>
  <c r="C152" i="1"/>
  <c r="B152" i="1"/>
  <c r="A152" i="1"/>
  <c r="K151" i="1"/>
  <c r="D151" i="1"/>
  <c r="C151" i="1"/>
  <c r="B151" i="1"/>
  <c r="A151" i="1"/>
  <c r="K150" i="1"/>
  <c r="D150" i="1"/>
  <c r="C150" i="1"/>
  <c r="B150" i="1"/>
  <c r="A150" i="1"/>
  <c r="K149" i="1"/>
  <c r="D149" i="1"/>
  <c r="C149" i="1"/>
  <c r="B149" i="1"/>
  <c r="A149" i="1"/>
  <c r="K148" i="1"/>
  <c r="D148" i="1"/>
  <c r="C148" i="1"/>
  <c r="B148" i="1"/>
  <c r="A148" i="1"/>
  <c r="K147" i="1"/>
  <c r="K146" i="1"/>
  <c r="J146" i="1"/>
  <c r="D146" i="1"/>
  <c r="C146" i="1"/>
  <c r="B146" i="1"/>
  <c r="A146" i="1"/>
  <c r="K145" i="1"/>
  <c r="J145" i="1"/>
  <c r="D145" i="1"/>
  <c r="C145" i="1"/>
  <c r="B145" i="1"/>
  <c r="A145" i="1"/>
  <c r="K144" i="1"/>
  <c r="J144" i="1"/>
  <c r="D144" i="1"/>
  <c r="C144" i="1"/>
  <c r="B144" i="1"/>
  <c r="A144" i="1"/>
  <c r="K143" i="1"/>
  <c r="J143" i="1"/>
  <c r="D143" i="1"/>
  <c r="C143" i="1"/>
  <c r="B143" i="1"/>
  <c r="A143" i="1"/>
  <c r="K142" i="1"/>
  <c r="J142" i="1"/>
  <c r="D142" i="1"/>
  <c r="C142" i="1"/>
  <c r="B142" i="1"/>
  <c r="A142" i="1"/>
  <c r="K141" i="1"/>
  <c r="K140" i="1"/>
  <c r="J140" i="1"/>
  <c r="D140" i="1"/>
  <c r="B140" i="1"/>
  <c r="A140" i="1"/>
  <c r="K139" i="1"/>
  <c r="J139" i="1"/>
  <c r="D139" i="1"/>
  <c r="B139" i="1"/>
  <c r="A139" i="1"/>
  <c r="K138" i="1"/>
  <c r="J138" i="1"/>
  <c r="D138" i="1"/>
  <c r="B138" i="1"/>
  <c r="A138" i="1"/>
  <c r="K137" i="1"/>
  <c r="J137" i="1"/>
  <c r="D137" i="1"/>
  <c r="B137" i="1"/>
  <c r="A137" i="1"/>
  <c r="K136" i="1"/>
  <c r="J136" i="1"/>
  <c r="D136" i="1"/>
  <c r="B136" i="1"/>
  <c r="A136" i="1"/>
  <c r="K135" i="1"/>
  <c r="K134" i="1"/>
  <c r="K133" i="1"/>
  <c r="D133" i="1"/>
  <c r="C133" i="1"/>
  <c r="B133" i="1"/>
  <c r="A133" i="1"/>
  <c r="K132" i="1"/>
  <c r="D132" i="1"/>
  <c r="C132" i="1"/>
  <c r="B132" i="1"/>
  <c r="A132" i="1"/>
  <c r="K131" i="1"/>
  <c r="D131" i="1"/>
  <c r="C131" i="1"/>
  <c r="B131" i="1"/>
  <c r="A131" i="1"/>
  <c r="K130" i="1"/>
  <c r="D130" i="1"/>
  <c r="C130" i="1"/>
  <c r="B130" i="1"/>
  <c r="A130" i="1"/>
  <c r="K129" i="1"/>
  <c r="D129" i="1"/>
  <c r="C129" i="1"/>
  <c r="B129" i="1"/>
  <c r="A129" i="1"/>
  <c r="K128" i="1"/>
  <c r="K127" i="1"/>
  <c r="D127" i="1"/>
  <c r="C127" i="1"/>
  <c r="B127" i="1"/>
  <c r="A127" i="1"/>
  <c r="K126" i="1"/>
  <c r="D126" i="1"/>
  <c r="C126" i="1"/>
  <c r="B126" i="1"/>
  <c r="A126" i="1"/>
  <c r="K125" i="1"/>
  <c r="D125" i="1"/>
  <c r="C125" i="1"/>
  <c r="B125" i="1"/>
  <c r="A125" i="1"/>
  <c r="K124" i="1"/>
  <c r="D124" i="1"/>
  <c r="C124" i="1"/>
  <c r="B124" i="1"/>
  <c r="A124" i="1"/>
  <c r="K123" i="1"/>
  <c r="D123" i="1"/>
  <c r="C123" i="1"/>
  <c r="B123" i="1"/>
  <c r="A123" i="1"/>
  <c r="K122" i="1"/>
  <c r="K121" i="1"/>
  <c r="D121" i="1"/>
  <c r="C121" i="1"/>
  <c r="B121" i="1"/>
  <c r="A121" i="1"/>
  <c r="K120" i="1"/>
  <c r="D120" i="1"/>
  <c r="C120" i="1"/>
  <c r="B120" i="1"/>
  <c r="A120" i="1"/>
  <c r="K119" i="1"/>
  <c r="D119" i="1"/>
  <c r="C119" i="1"/>
  <c r="B119" i="1"/>
  <c r="A119" i="1"/>
  <c r="K118" i="1"/>
  <c r="D118" i="1"/>
  <c r="C118" i="1"/>
  <c r="B118" i="1"/>
  <c r="A118" i="1"/>
  <c r="K117" i="1"/>
  <c r="D117" i="1"/>
  <c r="C117" i="1"/>
  <c r="B117" i="1"/>
  <c r="A117" i="1"/>
  <c r="K116" i="1"/>
  <c r="K115" i="1"/>
  <c r="D115" i="1"/>
  <c r="C115" i="1"/>
  <c r="B115" i="1"/>
  <c r="A115" i="1"/>
  <c r="K114" i="1"/>
  <c r="D114" i="1"/>
  <c r="C114" i="1"/>
  <c r="B114" i="1"/>
  <c r="A114" i="1"/>
  <c r="K113" i="1"/>
  <c r="D113" i="1"/>
  <c r="C113" i="1"/>
  <c r="B113" i="1"/>
  <c r="A113" i="1"/>
  <c r="K112" i="1"/>
  <c r="D112" i="1"/>
  <c r="C112" i="1"/>
  <c r="B112" i="1"/>
  <c r="A112" i="1"/>
  <c r="K111" i="1"/>
  <c r="D111" i="1"/>
  <c r="C111" i="1"/>
  <c r="B111" i="1"/>
  <c r="A111" i="1"/>
  <c r="K110" i="1"/>
  <c r="K109" i="1"/>
  <c r="D109" i="1"/>
  <c r="C109" i="1"/>
  <c r="B109" i="1"/>
  <c r="A109" i="1"/>
  <c r="K108" i="1"/>
  <c r="D108" i="1"/>
  <c r="C108" i="1"/>
  <c r="B108" i="1"/>
  <c r="A108" i="1"/>
  <c r="K107" i="1"/>
  <c r="D107" i="1"/>
  <c r="C107" i="1"/>
  <c r="B107" i="1"/>
  <c r="A107" i="1"/>
  <c r="K106" i="1"/>
  <c r="D106" i="1"/>
  <c r="C106" i="1"/>
  <c r="B106" i="1"/>
  <c r="A106" i="1"/>
  <c r="K105" i="1"/>
  <c r="D105" i="1"/>
  <c r="C105" i="1"/>
  <c r="B105" i="1"/>
  <c r="A105" i="1"/>
  <c r="K104" i="1"/>
  <c r="K103" i="1"/>
  <c r="J103" i="1"/>
  <c r="D103" i="1"/>
  <c r="C103" i="1"/>
  <c r="B103" i="1"/>
  <c r="A103" i="1"/>
  <c r="K102" i="1"/>
  <c r="J102" i="1"/>
  <c r="D102" i="1"/>
  <c r="C102" i="1"/>
  <c r="B102" i="1"/>
  <c r="A102" i="1"/>
  <c r="K101" i="1"/>
  <c r="J101" i="1"/>
  <c r="D101" i="1"/>
  <c r="C101" i="1"/>
  <c r="B101" i="1"/>
  <c r="A101" i="1"/>
  <c r="K100" i="1"/>
  <c r="J100" i="1"/>
  <c r="D100" i="1"/>
  <c r="C100" i="1"/>
  <c r="B100" i="1"/>
  <c r="A100" i="1"/>
  <c r="K99" i="1"/>
  <c r="J99" i="1"/>
  <c r="D99" i="1"/>
  <c r="C99" i="1"/>
  <c r="B99" i="1"/>
  <c r="A99" i="1"/>
  <c r="K98" i="1"/>
  <c r="K97" i="1"/>
  <c r="J97" i="1"/>
  <c r="D97" i="1"/>
  <c r="B97" i="1"/>
  <c r="A97" i="1"/>
  <c r="K96" i="1"/>
  <c r="J96" i="1"/>
  <c r="D96" i="1"/>
  <c r="B96" i="1"/>
  <c r="A96" i="1"/>
  <c r="K95" i="1"/>
  <c r="J95" i="1"/>
  <c r="D95" i="1"/>
  <c r="B95" i="1"/>
  <c r="A95" i="1"/>
  <c r="K94" i="1"/>
  <c r="J94" i="1"/>
  <c r="D94" i="1"/>
  <c r="B94" i="1"/>
  <c r="A94" i="1"/>
  <c r="K93" i="1"/>
  <c r="J93" i="1"/>
  <c r="D93" i="1"/>
  <c r="B93" i="1"/>
  <c r="A93" i="1"/>
  <c r="K92" i="1"/>
  <c r="K91" i="1"/>
  <c r="K90" i="1"/>
  <c r="D90" i="1"/>
  <c r="C90" i="1"/>
  <c r="B90" i="1"/>
  <c r="A90" i="1"/>
  <c r="K89" i="1"/>
  <c r="D89" i="1"/>
  <c r="C89" i="1"/>
  <c r="B89" i="1"/>
  <c r="A89" i="1"/>
  <c r="K88" i="1"/>
  <c r="D88" i="1"/>
  <c r="C88" i="1"/>
  <c r="B88" i="1"/>
  <c r="A88" i="1"/>
  <c r="K87" i="1"/>
  <c r="D87" i="1"/>
  <c r="C87" i="1"/>
  <c r="B87" i="1"/>
  <c r="A87" i="1"/>
  <c r="K86" i="1"/>
  <c r="D86" i="1"/>
  <c r="C86" i="1"/>
  <c r="B86" i="1"/>
  <c r="A86" i="1"/>
  <c r="K85" i="1"/>
  <c r="K84" i="1"/>
  <c r="D84" i="1"/>
  <c r="C84" i="1"/>
  <c r="B84" i="1"/>
  <c r="A84" i="1"/>
  <c r="K83" i="1"/>
  <c r="D83" i="1"/>
  <c r="C83" i="1"/>
  <c r="B83" i="1"/>
  <c r="A83" i="1"/>
  <c r="K82" i="1"/>
  <c r="D82" i="1"/>
  <c r="C82" i="1"/>
  <c r="B82" i="1"/>
  <c r="A82" i="1"/>
  <c r="K81" i="1"/>
  <c r="D81" i="1"/>
  <c r="C81" i="1"/>
  <c r="B81" i="1"/>
  <c r="A81" i="1"/>
  <c r="K80" i="1"/>
  <c r="D80" i="1"/>
  <c r="C80" i="1"/>
  <c r="B80" i="1"/>
  <c r="A80" i="1"/>
  <c r="K79" i="1"/>
  <c r="K78" i="1"/>
  <c r="D78" i="1"/>
  <c r="C78" i="1"/>
  <c r="B78" i="1"/>
  <c r="A78" i="1"/>
  <c r="K77" i="1"/>
  <c r="D77" i="1"/>
  <c r="C77" i="1"/>
  <c r="B77" i="1"/>
  <c r="A77" i="1"/>
  <c r="K76" i="1"/>
  <c r="D76" i="1"/>
  <c r="C76" i="1"/>
  <c r="B76" i="1"/>
  <c r="A76" i="1"/>
  <c r="K75" i="1"/>
  <c r="D75" i="1"/>
  <c r="C75" i="1"/>
  <c r="B75" i="1"/>
  <c r="A75" i="1"/>
  <c r="K74" i="1"/>
  <c r="D74" i="1"/>
  <c r="C74" i="1"/>
  <c r="B74" i="1"/>
  <c r="A74" i="1"/>
  <c r="K73" i="1"/>
  <c r="K72" i="1"/>
  <c r="D72" i="1"/>
  <c r="C72" i="1"/>
  <c r="B72" i="1"/>
  <c r="A72" i="1"/>
  <c r="K71" i="1"/>
  <c r="D71" i="1"/>
  <c r="C71" i="1"/>
  <c r="B71" i="1"/>
  <c r="A71" i="1"/>
  <c r="K70" i="1"/>
  <c r="D70" i="1"/>
  <c r="C70" i="1"/>
  <c r="B70" i="1"/>
  <c r="A70" i="1"/>
  <c r="K69" i="1"/>
  <c r="D69" i="1"/>
  <c r="C69" i="1"/>
  <c r="B69" i="1"/>
  <c r="A69" i="1"/>
  <c r="K68" i="1"/>
  <c r="D68" i="1"/>
  <c r="C68" i="1"/>
  <c r="B68" i="1"/>
  <c r="A68" i="1"/>
  <c r="K67" i="1"/>
  <c r="K66" i="1"/>
  <c r="D66" i="1"/>
  <c r="C66" i="1"/>
  <c r="B66" i="1"/>
  <c r="A66" i="1"/>
  <c r="K65" i="1"/>
  <c r="D65" i="1"/>
  <c r="C65" i="1"/>
  <c r="B65" i="1"/>
  <c r="A65" i="1"/>
  <c r="K64" i="1"/>
  <c r="D64" i="1"/>
  <c r="C64" i="1"/>
  <c r="B64" i="1"/>
  <c r="A64" i="1"/>
  <c r="K63" i="1"/>
  <c r="D63" i="1"/>
  <c r="C63" i="1"/>
  <c r="B63" i="1"/>
  <c r="A63" i="1"/>
  <c r="K62" i="1"/>
  <c r="D62" i="1"/>
  <c r="C62" i="1"/>
  <c r="B62" i="1"/>
  <c r="A62" i="1"/>
  <c r="K61" i="1"/>
  <c r="K60" i="1"/>
  <c r="J60" i="1"/>
  <c r="D60" i="1"/>
  <c r="C60" i="1"/>
  <c r="B60" i="1"/>
  <c r="A60" i="1"/>
  <c r="K59" i="1"/>
  <c r="J59" i="1"/>
  <c r="D59" i="1"/>
  <c r="C59" i="1"/>
  <c r="B59" i="1"/>
  <c r="A59" i="1"/>
  <c r="K58" i="1"/>
  <c r="J58" i="1"/>
  <c r="D58" i="1"/>
  <c r="C58" i="1"/>
  <c r="B58" i="1"/>
  <c r="A58" i="1"/>
  <c r="K57" i="1"/>
  <c r="J57" i="1"/>
  <c r="D57" i="1"/>
  <c r="C57" i="1"/>
  <c r="B57" i="1"/>
  <c r="A57" i="1"/>
  <c r="K56" i="1"/>
  <c r="J56" i="1"/>
  <c r="D56" i="1"/>
  <c r="C56" i="1"/>
  <c r="B56" i="1"/>
  <c r="A56" i="1"/>
  <c r="K55" i="1"/>
  <c r="K54" i="1"/>
  <c r="J54" i="1"/>
  <c r="D54" i="1"/>
  <c r="B54" i="1"/>
  <c r="A54" i="1"/>
  <c r="K53" i="1"/>
  <c r="J53" i="1"/>
  <c r="D53" i="1"/>
  <c r="B53" i="1"/>
  <c r="A53" i="1"/>
  <c r="K52" i="1"/>
  <c r="J52" i="1"/>
  <c r="D52" i="1"/>
  <c r="B52" i="1"/>
  <c r="A52" i="1"/>
  <c r="K51" i="1"/>
  <c r="J51" i="1"/>
  <c r="D51" i="1"/>
  <c r="B51" i="1"/>
  <c r="A51" i="1"/>
  <c r="K50" i="1"/>
  <c r="J50" i="1"/>
  <c r="D50" i="1"/>
  <c r="B50" i="1"/>
  <c r="A50" i="1"/>
  <c r="K49" i="1"/>
  <c r="K48" i="1"/>
  <c r="K47" i="1"/>
  <c r="D47" i="1"/>
  <c r="C47" i="1"/>
  <c r="B47" i="1"/>
  <c r="A47" i="1"/>
  <c r="K46" i="1"/>
  <c r="D46" i="1"/>
  <c r="C46" i="1"/>
  <c r="B46" i="1"/>
  <c r="A46" i="1"/>
  <c r="K45" i="1"/>
  <c r="D45" i="1"/>
  <c r="C45" i="1"/>
  <c r="B45" i="1"/>
  <c r="A45" i="1"/>
  <c r="K44" i="1"/>
  <c r="D44" i="1"/>
  <c r="C44" i="1"/>
  <c r="B44" i="1"/>
  <c r="A44" i="1"/>
  <c r="K43" i="1"/>
  <c r="D43" i="1"/>
  <c r="C43" i="1"/>
  <c r="B43" i="1"/>
  <c r="A43" i="1"/>
  <c r="K42" i="1"/>
  <c r="K41" i="1"/>
  <c r="D41" i="1"/>
  <c r="C41" i="1"/>
  <c r="B41" i="1"/>
  <c r="A41" i="1"/>
  <c r="K40" i="1"/>
  <c r="D40" i="1"/>
  <c r="C40" i="1"/>
  <c r="B40" i="1"/>
  <c r="A40" i="1"/>
  <c r="K39" i="1"/>
  <c r="D39" i="1"/>
  <c r="C39" i="1"/>
  <c r="B39" i="1"/>
  <c r="A39" i="1"/>
  <c r="K38" i="1"/>
  <c r="D38" i="1"/>
  <c r="C38" i="1"/>
  <c r="B38" i="1"/>
  <c r="A38" i="1"/>
  <c r="K37" i="1"/>
  <c r="D37" i="1"/>
  <c r="C37" i="1"/>
  <c r="B37" i="1"/>
  <c r="A37" i="1"/>
  <c r="K36" i="1"/>
  <c r="K35" i="1"/>
  <c r="D35" i="1"/>
  <c r="C35" i="1"/>
  <c r="B35" i="1"/>
  <c r="A35" i="1"/>
  <c r="K34" i="1"/>
  <c r="D34" i="1"/>
  <c r="C34" i="1"/>
  <c r="B34" i="1"/>
  <c r="A34" i="1"/>
  <c r="K33" i="1"/>
  <c r="D33" i="1"/>
  <c r="C33" i="1"/>
  <c r="B33" i="1"/>
  <c r="A33" i="1"/>
  <c r="K32" i="1"/>
  <c r="D32" i="1"/>
  <c r="C32" i="1"/>
  <c r="B32" i="1"/>
  <c r="A32" i="1"/>
  <c r="K31" i="1"/>
  <c r="D31" i="1"/>
  <c r="C31" i="1"/>
  <c r="B31" i="1"/>
  <c r="A31" i="1"/>
  <c r="K30" i="1"/>
  <c r="K29" i="1"/>
  <c r="D29" i="1"/>
  <c r="C29" i="1"/>
  <c r="B29" i="1"/>
  <c r="A29" i="1"/>
  <c r="K28" i="1"/>
  <c r="D28" i="1"/>
  <c r="C28" i="1"/>
  <c r="B28" i="1"/>
  <c r="A28" i="1"/>
  <c r="K27" i="1"/>
  <c r="D27" i="1"/>
  <c r="C27" i="1"/>
  <c r="B27" i="1"/>
  <c r="A27" i="1"/>
  <c r="K26" i="1"/>
  <c r="D26" i="1"/>
  <c r="C26" i="1"/>
  <c r="B26" i="1"/>
  <c r="A26" i="1"/>
  <c r="K25" i="1"/>
  <c r="D25" i="1"/>
  <c r="C25" i="1"/>
  <c r="B25" i="1"/>
  <c r="A25" i="1"/>
  <c r="K24" i="1"/>
  <c r="K23" i="1"/>
  <c r="D23" i="1"/>
  <c r="C23" i="1"/>
  <c r="B23" i="1"/>
  <c r="A23" i="1"/>
  <c r="K22" i="1"/>
  <c r="D22" i="1"/>
  <c r="C22" i="1"/>
  <c r="B22" i="1"/>
  <c r="A22" i="1"/>
  <c r="K21" i="1"/>
  <c r="D21" i="1"/>
  <c r="C21" i="1"/>
  <c r="B21" i="1"/>
  <c r="A21" i="1"/>
  <c r="K20" i="1"/>
  <c r="D20" i="1"/>
  <c r="C20" i="1"/>
  <c r="B20" i="1"/>
  <c r="A20" i="1"/>
  <c r="K19" i="1"/>
  <c r="D19" i="1"/>
  <c r="C19" i="1"/>
  <c r="B19" i="1"/>
  <c r="A19" i="1"/>
  <c r="K18" i="1"/>
  <c r="K17" i="1"/>
  <c r="J17" i="1"/>
  <c r="D17" i="1"/>
  <c r="C17" i="1"/>
  <c r="B17" i="1"/>
  <c r="A17" i="1"/>
  <c r="K16" i="1"/>
  <c r="J16" i="1"/>
  <c r="D16" i="1"/>
  <c r="C16" i="1"/>
  <c r="B16" i="1"/>
  <c r="A16" i="1"/>
  <c r="K15" i="1"/>
  <c r="J15" i="1"/>
  <c r="D15" i="1"/>
  <c r="C15" i="1"/>
  <c r="B15" i="1"/>
  <c r="A15" i="1"/>
  <c r="K14" i="1"/>
  <c r="J14" i="1"/>
  <c r="D14" i="1"/>
  <c r="C14" i="1"/>
  <c r="B14" i="1"/>
  <c r="A14" i="1"/>
  <c r="K13" i="1"/>
  <c r="J13" i="1"/>
  <c r="D13" i="1"/>
  <c r="C13" i="1"/>
  <c r="B13" i="1"/>
  <c r="A13" i="1"/>
  <c r="K12" i="1"/>
  <c r="K11" i="1"/>
  <c r="J11" i="1"/>
  <c r="D11" i="1"/>
  <c r="B11" i="1"/>
  <c r="A11" i="1"/>
  <c r="K10" i="1"/>
  <c r="J10" i="1"/>
  <c r="D10" i="1"/>
  <c r="B10" i="1"/>
  <c r="A10" i="1"/>
  <c r="K9" i="1"/>
  <c r="J9" i="1"/>
  <c r="D9" i="1"/>
  <c r="B9" i="1"/>
  <c r="A9" i="1"/>
  <c r="K8" i="1"/>
  <c r="J8" i="1"/>
  <c r="D8" i="1"/>
  <c r="B8" i="1"/>
  <c r="A8" i="1"/>
  <c r="K7" i="1"/>
  <c r="J7" i="1"/>
  <c r="D7" i="1"/>
  <c r="A7" i="1"/>
  <c r="K6" i="1"/>
  <c r="S587" i="2" l="1"/>
  <c r="Y587" i="2" s="1"/>
  <c r="E584" i="1" s="1"/>
  <c r="AL1778" i="2"/>
  <c r="AA1778" i="2" s="1"/>
  <c r="BQ1778" i="2" s="1"/>
  <c r="S1152" i="2"/>
  <c r="S1347" i="2"/>
  <c r="Y1347" i="2" s="1"/>
  <c r="E1344" i="1" s="1"/>
  <c r="AL724" i="2"/>
  <c r="AA724" i="2" s="1"/>
  <c r="BQ724" i="2" s="1"/>
  <c r="S1276" i="2"/>
  <c r="Y1276" i="2" s="1"/>
  <c r="E1273" i="1" s="1"/>
  <c r="AL765" i="2"/>
  <c r="AA765" i="2" s="1"/>
  <c r="BQ765" i="2" s="1"/>
  <c r="S379" i="2"/>
  <c r="Y379" i="2" s="1"/>
  <c r="E376" i="1" s="1"/>
  <c r="S1570" i="2"/>
  <c r="Y1570" i="2" s="1"/>
  <c r="E1567" i="1" s="1"/>
  <c r="S1576" i="2"/>
  <c r="Y1576" i="2" s="1"/>
  <c r="E1573" i="1" s="1"/>
  <c r="AP1036" i="2"/>
  <c r="AA1036" i="2" s="1"/>
  <c r="BQ1036" i="2" s="1"/>
  <c r="AT399" i="2"/>
  <c r="AA399" i="2" s="1"/>
  <c r="BQ399" i="2" s="1"/>
  <c r="AL809" i="2"/>
  <c r="AA809" i="2" s="1"/>
  <c r="BQ809" i="2" s="1"/>
  <c r="S863" i="2"/>
  <c r="Y863" i="2" s="1"/>
  <c r="E860" i="1" s="1"/>
  <c r="AL1163" i="2"/>
  <c r="AA1163" i="2" s="1"/>
  <c r="BQ1163" i="2" s="1"/>
  <c r="S1538" i="2"/>
  <c r="Y1538" i="2" s="1"/>
  <c r="E1535" i="1" s="1"/>
  <c r="AL828" i="2"/>
  <c r="AA828" i="2" s="1"/>
  <c r="BQ828" i="2" s="1"/>
  <c r="S717" i="2"/>
  <c r="Y717" i="2" s="1"/>
  <c r="E714" i="1" s="1"/>
  <c r="S960" i="2"/>
  <c r="Y960" i="2" s="1"/>
  <c r="E957" i="1" s="1"/>
  <c r="S1569" i="2"/>
  <c r="Y1569" i="2" s="1"/>
  <c r="E1566" i="1" s="1"/>
  <c r="S476" i="2"/>
  <c r="Y476" i="2" s="1"/>
  <c r="E473" i="1" s="1"/>
  <c r="AL1146" i="2"/>
  <c r="AA1146" i="2" s="1"/>
  <c r="BQ1146" i="2" s="1"/>
  <c r="AL1194" i="2"/>
  <c r="AA1194" i="2" s="1"/>
  <c r="BQ1194" i="2" s="1"/>
  <c r="S1282" i="2"/>
  <c r="Y1282" i="2" s="1"/>
  <c r="E1279" i="1" s="1"/>
  <c r="AL1096" i="2"/>
  <c r="AA1096" i="2" s="1"/>
  <c r="BQ1096" i="2" s="1"/>
  <c r="S338" i="2"/>
  <c r="Y338" i="2" s="1"/>
  <c r="E335" i="1" s="1"/>
  <c r="AL876" i="2"/>
  <c r="AA876" i="2" s="1"/>
  <c r="BQ876" i="2" s="1"/>
  <c r="AL201" i="2"/>
  <c r="AA201" i="2" s="1"/>
  <c r="BQ201" i="2" s="1"/>
  <c r="AS283" i="2"/>
  <c r="S380" i="2"/>
  <c r="Y380" i="2" s="1"/>
  <c r="E377" i="1" s="1"/>
  <c r="AL810" i="2"/>
  <c r="AA810" i="2" s="1"/>
  <c r="BQ810" i="2" s="1"/>
  <c r="S1625" i="2"/>
  <c r="Y1625" i="2" s="1"/>
  <c r="E1622" i="1" s="1"/>
  <c r="AT398" i="2"/>
  <c r="AA398" i="2" s="1"/>
  <c r="BQ398" i="2" s="1"/>
  <c r="S446" i="2"/>
  <c r="Y446" i="2" s="1"/>
  <c r="E443" i="1" s="1"/>
  <c r="AP807" i="2"/>
  <c r="AA807" i="2" s="1"/>
  <c r="BQ807" i="2" s="1"/>
  <c r="AL1165" i="2"/>
  <c r="AA1165" i="2" s="1"/>
  <c r="BQ1165" i="2" s="1"/>
  <c r="AL1188" i="2"/>
  <c r="AA1188" i="2" s="1"/>
  <c r="BQ1188" i="2" s="1"/>
  <c r="AL1484" i="2"/>
  <c r="AA1484" i="2" s="1"/>
  <c r="BQ1484" i="2" s="1"/>
  <c r="AL1794" i="2"/>
  <c r="AA1794" i="2" s="1"/>
  <c r="BQ1794" i="2" s="1"/>
  <c r="AP277" i="2"/>
  <c r="AA277" i="2" s="1"/>
  <c r="BQ277" i="2" s="1"/>
  <c r="AL632" i="2"/>
  <c r="AA632" i="2" s="1"/>
  <c r="BQ632" i="2" s="1"/>
  <c r="AL993" i="2"/>
  <c r="AA993" i="2" s="1"/>
  <c r="BQ993" i="2" s="1"/>
  <c r="AP1037" i="2"/>
  <c r="AA1037" i="2" s="1"/>
  <c r="BQ1037" i="2" s="1"/>
  <c r="S1190" i="2"/>
  <c r="Y1190" i="2" s="1"/>
  <c r="E1187" i="1" s="1"/>
  <c r="AL1482" i="2"/>
  <c r="AA1482" i="2" s="1"/>
  <c r="BQ1482" i="2" s="1"/>
  <c r="AL1526" i="2"/>
  <c r="AA1526" i="2" s="1"/>
  <c r="BQ1526" i="2" s="1"/>
  <c r="S434" i="2"/>
  <c r="Y434" i="2" s="1"/>
  <c r="E431" i="1" s="1"/>
  <c r="AL673" i="2"/>
  <c r="AA673" i="2" s="1"/>
  <c r="BQ673" i="2" s="1"/>
  <c r="S808" i="2"/>
  <c r="Y808" i="2" s="1"/>
  <c r="E805" i="1" s="1"/>
  <c r="AL988" i="2"/>
  <c r="AA988" i="2" s="1"/>
  <c r="BQ988" i="2" s="1"/>
  <c r="AP623" i="2"/>
  <c r="AA623" i="2" s="1"/>
  <c r="BQ623" i="2" s="1"/>
  <c r="S539" i="2"/>
  <c r="AL1330" i="2"/>
  <c r="AA1330" i="2" s="1"/>
  <c r="BQ1330" i="2" s="1"/>
  <c r="AL1337" i="2"/>
  <c r="AA1337" i="2" s="1"/>
  <c r="BQ1337" i="2" s="1"/>
  <c r="S1476" i="2"/>
  <c r="Y1476" i="2" s="1"/>
  <c r="E1473" i="1" s="1"/>
  <c r="S1709" i="2"/>
  <c r="Y1709" i="2" s="1"/>
  <c r="E1706" i="1" s="1"/>
  <c r="AP274" i="2"/>
  <c r="AA274" i="2" s="1"/>
  <c r="BQ274" i="2" s="1"/>
  <c r="AL387" i="2"/>
  <c r="AA387" i="2" s="1"/>
  <c r="BQ387" i="2" s="1"/>
  <c r="AL534" i="2"/>
  <c r="AA534" i="2" s="1"/>
  <c r="BQ534" i="2" s="1"/>
  <c r="AL674" i="2"/>
  <c r="AA674" i="2" s="1"/>
  <c r="BQ674" i="2" s="1"/>
  <c r="AL1098" i="2"/>
  <c r="AA1098" i="2" s="1"/>
  <c r="BQ1098" i="2" s="1"/>
  <c r="S1380" i="2"/>
  <c r="Y1380" i="2" s="1"/>
  <c r="E1377" i="1" s="1"/>
  <c r="AL582" i="2"/>
  <c r="AA582" i="2" s="1"/>
  <c r="BQ582" i="2" s="1"/>
  <c r="AP629" i="2"/>
  <c r="AA629" i="2" s="1"/>
  <c r="BQ629" i="2" s="1"/>
  <c r="AL630" i="2"/>
  <c r="AA630" i="2" s="1"/>
  <c r="BQ630" i="2" s="1"/>
  <c r="AL1079" i="2"/>
  <c r="AA1079" i="2" s="1"/>
  <c r="BQ1079" i="2" s="1"/>
  <c r="S1231" i="2"/>
  <c r="Y1231" i="2" s="1"/>
  <c r="E1228" i="1" s="1"/>
  <c r="AP1616" i="2"/>
  <c r="AA1616" i="2" s="1"/>
  <c r="BQ1616" i="2" s="1"/>
  <c r="AL1587" i="2"/>
  <c r="AA1587" i="2" s="1"/>
  <c r="BQ1587" i="2" s="1"/>
  <c r="S276" i="2"/>
  <c r="Y276" i="2" s="1"/>
  <c r="E273" i="1" s="1"/>
  <c r="S330" i="2"/>
  <c r="Y330" i="2" s="1"/>
  <c r="E327" i="1" s="1"/>
  <c r="AP531" i="2"/>
  <c r="AA531" i="2" s="1"/>
  <c r="BQ531" i="2" s="1"/>
  <c r="AL963" i="2"/>
  <c r="AA963" i="2" s="1"/>
  <c r="BQ963" i="2" s="1"/>
  <c r="AP1034" i="2"/>
  <c r="AA1034" i="2" s="1"/>
  <c r="BQ1034" i="2" s="1"/>
  <c r="AP1095" i="2"/>
  <c r="AA1095" i="2" s="1"/>
  <c r="BQ1095" i="2" s="1"/>
  <c r="AL1145" i="2"/>
  <c r="AA1145" i="2" s="1"/>
  <c r="BQ1145" i="2" s="1"/>
  <c r="Y827" i="2"/>
  <c r="E824" i="1" s="1"/>
  <c r="AL1086" i="2"/>
  <c r="AA1086" i="2" s="1"/>
  <c r="BQ1086" i="2" s="1"/>
  <c r="AL1679" i="2"/>
  <c r="AA1679" i="2" s="1"/>
  <c r="BQ1679" i="2" s="1"/>
  <c r="AL951" i="2"/>
  <c r="AA951" i="2" s="1"/>
  <c r="BQ951" i="2" s="1"/>
  <c r="AP1475" i="2"/>
  <c r="AA1475" i="2" s="1"/>
  <c r="BQ1475" i="2" s="1"/>
  <c r="L539" i="2"/>
  <c r="U539" i="2" s="1"/>
  <c r="S681" i="2"/>
  <c r="Y681" i="2" s="1"/>
  <c r="E678" i="1" s="1"/>
  <c r="S716" i="2"/>
  <c r="Y716" i="2" s="1"/>
  <c r="E713" i="1" s="1"/>
  <c r="AL950" i="2"/>
  <c r="AA950" i="2" s="1"/>
  <c r="BQ950" i="2" s="1"/>
  <c r="AL1084" i="2"/>
  <c r="AA1084" i="2" s="1"/>
  <c r="BQ1084" i="2" s="1"/>
  <c r="S1275" i="2"/>
  <c r="Y1275" i="2" s="1"/>
  <c r="E1272" i="1" s="1"/>
  <c r="AL1331" i="2"/>
  <c r="AA1331" i="2" s="1"/>
  <c r="BQ1331" i="2" s="1"/>
  <c r="AP1567" i="2"/>
  <c r="AA1567" i="2" s="1"/>
  <c r="BQ1567" i="2" s="1"/>
  <c r="AT182" i="2"/>
  <c r="AA182" i="2" s="1"/>
  <c r="BQ182" i="2" s="1"/>
  <c r="S759" i="2"/>
  <c r="Y759" i="2" s="1"/>
  <c r="E756" i="1" s="1"/>
  <c r="S776" i="2"/>
  <c r="Y776" i="2" s="1"/>
  <c r="E773" i="1" s="1"/>
  <c r="AL874" i="2"/>
  <c r="AA874" i="2" s="1"/>
  <c r="BQ874" i="2" s="1"/>
  <c r="AL919" i="2"/>
  <c r="AA919" i="2" s="1"/>
  <c r="BQ919" i="2" s="1"/>
  <c r="AL920" i="2"/>
  <c r="AA920" i="2" s="1"/>
  <c r="BQ920" i="2" s="1"/>
  <c r="AL943" i="2"/>
  <c r="AA943" i="2" s="1"/>
  <c r="BQ943" i="2" s="1"/>
  <c r="S1080" i="2"/>
  <c r="Y1080" i="2" s="1"/>
  <c r="E1077" i="1" s="1"/>
  <c r="AL1097" i="2"/>
  <c r="AA1097" i="2" s="1"/>
  <c r="BQ1097" i="2" s="1"/>
  <c r="AL1568" i="2"/>
  <c r="AA1568" i="2" s="1"/>
  <c r="BQ1568" i="2" s="1"/>
  <c r="S1574" i="2"/>
  <c r="Y1574" i="2" s="1"/>
  <c r="E1571" i="1" s="1"/>
  <c r="S1622" i="2"/>
  <c r="Y1622" i="2" s="1"/>
  <c r="E1619" i="1" s="1"/>
  <c r="S184" i="2"/>
  <c r="Y184" i="2" s="1"/>
  <c r="E181" i="1" s="1"/>
  <c r="S203" i="2"/>
  <c r="Y203" i="2" s="1"/>
  <c r="E200" i="1" s="1"/>
  <c r="S336" i="2"/>
  <c r="Y336" i="2" s="1"/>
  <c r="E333" i="1" s="1"/>
  <c r="AP856" i="2"/>
  <c r="AA856" i="2" s="1"/>
  <c r="BQ856" i="2" s="1"/>
  <c r="S906" i="2"/>
  <c r="Y906" i="2" s="1"/>
  <c r="E903" i="1" s="1"/>
  <c r="AL1085" i="2"/>
  <c r="AA1085" i="2" s="1"/>
  <c r="BQ1085" i="2" s="1"/>
  <c r="AL1618" i="2"/>
  <c r="AA1618" i="2" s="1"/>
  <c r="BQ1618" i="2" s="1"/>
  <c r="AP1793" i="2"/>
  <c r="AA1793" i="2" s="1"/>
  <c r="BQ1793" i="2" s="1"/>
  <c r="AP275" i="2"/>
  <c r="AA275" i="2" s="1"/>
  <c r="BQ275" i="2" s="1"/>
  <c r="AL331" i="2"/>
  <c r="AA331" i="2" s="1"/>
  <c r="BQ331" i="2" s="1"/>
  <c r="L540" i="2"/>
  <c r="U540" i="2" s="1"/>
  <c r="Y540" i="2" s="1"/>
  <c r="E537" i="1" s="1"/>
  <c r="S766" i="2"/>
  <c r="Y766" i="2" s="1"/>
  <c r="E763" i="1" s="1"/>
  <c r="S1232" i="2"/>
  <c r="Y1232" i="2" s="1"/>
  <c r="E1229" i="1" s="1"/>
  <c r="Y583" i="2"/>
  <c r="E580" i="1" s="1"/>
  <c r="AP347" i="2"/>
  <c r="AA347" i="2" s="1"/>
  <c r="BQ347" i="2" s="1"/>
  <c r="AL386" i="2"/>
  <c r="AA386" i="2" s="1"/>
  <c r="BQ386" i="2" s="1"/>
  <c r="Y582" i="2"/>
  <c r="E579" i="1" s="1"/>
  <c r="S1046" i="2"/>
  <c r="Y1046" i="2" s="1"/>
  <c r="E1043" i="1" s="1"/>
  <c r="AL1478" i="2"/>
  <c r="AA1478" i="2" s="1"/>
  <c r="BQ1478" i="2" s="1"/>
  <c r="AL1586" i="2"/>
  <c r="AA1586" i="2" s="1"/>
  <c r="BQ1586" i="2" s="1"/>
  <c r="AL348" i="2"/>
  <c r="AA348" i="2" s="1"/>
  <c r="BQ348" i="2" s="1"/>
  <c r="AP899" i="2"/>
  <c r="AA899" i="2" s="1"/>
  <c r="BQ899" i="2" s="1"/>
  <c r="AL900" i="2"/>
  <c r="AA900" i="2" s="1"/>
  <c r="BQ900" i="2" s="1"/>
  <c r="AL1477" i="2"/>
  <c r="AA1477" i="2" s="1"/>
  <c r="BQ1477" i="2" s="1"/>
  <c r="AL448" i="2"/>
  <c r="AA448" i="2" s="1"/>
  <c r="BQ448" i="2" s="1"/>
  <c r="AL815" i="2"/>
  <c r="AA815" i="2" s="1"/>
  <c r="BQ815" i="2" s="1"/>
  <c r="S1028" i="2"/>
  <c r="Y1028" i="2" s="1"/>
  <c r="E1025" i="1" s="1"/>
  <c r="AL1078" i="2"/>
  <c r="AA1078" i="2" s="1"/>
  <c r="BQ1078" i="2" s="1"/>
  <c r="AL1196" i="2"/>
  <c r="AA1196" i="2" s="1"/>
  <c r="BQ1196" i="2" s="1"/>
  <c r="S1374" i="2"/>
  <c r="Y1374" i="2" s="1"/>
  <c r="E1371" i="1" s="1"/>
  <c r="AL1441" i="2"/>
  <c r="AA1441" i="2" s="1"/>
  <c r="BQ1441" i="2" s="1"/>
  <c r="S1537" i="2"/>
  <c r="Y1537" i="2" s="1"/>
  <c r="E1534" i="1" s="1"/>
  <c r="AL1575" i="2"/>
  <c r="AA1575" i="2" s="1"/>
  <c r="BQ1575" i="2" s="1"/>
  <c r="AL1714" i="2"/>
  <c r="AA1714" i="2" s="1"/>
  <c r="BQ1714" i="2" s="1"/>
  <c r="AL1782" i="2"/>
  <c r="AA1782" i="2" s="1"/>
  <c r="BQ1782" i="2" s="1"/>
  <c r="AL1874" i="2"/>
  <c r="AA1874" i="2" s="1"/>
  <c r="BQ1874" i="2" s="1"/>
  <c r="AX232" i="2"/>
  <c r="AS282" i="2"/>
  <c r="AA282" i="2" s="1"/>
  <c r="BQ282" i="2" s="1"/>
  <c r="AL626" i="2"/>
  <c r="AA626" i="2" s="1"/>
  <c r="BQ626" i="2" s="1"/>
  <c r="AP1077" i="2"/>
  <c r="AA1077" i="2" s="1"/>
  <c r="BQ1077" i="2" s="1"/>
  <c r="AP1573" i="2"/>
  <c r="AA1573" i="2" s="1"/>
  <c r="BQ1573" i="2" s="1"/>
  <c r="AP1781" i="2"/>
  <c r="AA1781" i="2" s="1"/>
  <c r="BQ1781" i="2" s="1"/>
  <c r="AL202" i="2"/>
  <c r="AA202" i="2" s="1"/>
  <c r="BQ202" i="2" s="1"/>
  <c r="AP228" i="2"/>
  <c r="AA228" i="2" s="1"/>
  <c r="BQ228" i="2" s="1"/>
  <c r="AL430" i="2"/>
  <c r="AA430" i="2" s="1"/>
  <c r="BQ430" i="2" s="1"/>
  <c r="AL994" i="2"/>
  <c r="AA994" i="2" s="1"/>
  <c r="BQ994" i="2" s="1"/>
  <c r="Y1035" i="2"/>
  <c r="E1032" i="1" s="1"/>
  <c r="Y993" i="2"/>
  <c r="E990" i="1" s="1"/>
  <c r="AT384" i="2"/>
  <c r="AA384" i="2" s="1"/>
  <c r="BQ384" i="2" s="1"/>
  <c r="AL625" i="2"/>
  <c r="AA625" i="2" s="1"/>
  <c r="BQ625" i="2" s="1"/>
  <c r="S644" i="2"/>
  <c r="Y644" i="2" s="1"/>
  <c r="E641" i="1" s="1"/>
  <c r="S721" i="2"/>
  <c r="Y721" i="2" s="1"/>
  <c r="E718" i="1" s="1"/>
  <c r="S777" i="2"/>
  <c r="Y777" i="2" s="1"/>
  <c r="E774" i="1" s="1"/>
  <c r="S778" i="2"/>
  <c r="Y778" i="2" s="1"/>
  <c r="E775" i="1" s="1"/>
  <c r="S1279" i="2"/>
  <c r="Y1279" i="2" s="1"/>
  <c r="E1276" i="1" s="1"/>
  <c r="AP1728" i="2"/>
  <c r="AA1728" i="2" s="1"/>
  <c r="BQ1728" i="2" s="1"/>
  <c r="S1775" i="2"/>
  <c r="Y1775" i="2" s="1"/>
  <c r="E1772" i="1" s="1"/>
  <c r="S1826" i="2"/>
  <c r="Y1826" i="2" s="1"/>
  <c r="E1823" i="1" s="1"/>
  <c r="S1827" i="2"/>
  <c r="Y1827" i="2" s="1"/>
  <c r="E1824" i="1" s="1"/>
  <c r="S1892" i="2"/>
  <c r="Y1892" i="2" s="1"/>
  <c r="E1889" i="1" s="1"/>
  <c r="AX1273" i="2"/>
  <c r="AA1273" i="2" s="1"/>
  <c r="BQ1273" i="2" s="1"/>
  <c r="S280" i="2"/>
  <c r="Y280" i="2" s="1"/>
  <c r="E277" i="1" s="1"/>
  <c r="S715" i="2"/>
  <c r="Y715" i="2" s="1"/>
  <c r="E712" i="1" s="1"/>
  <c r="S1048" i="2"/>
  <c r="Y1048" i="2" s="1"/>
  <c r="E1045" i="1" s="1"/>
  <c r="S1273" i="2"/>
  <c r="Y1273" i="2" s="1"/>
  <c r="E1270" i="1" s="1"/>
  <c r="S1524" i="2"/>
  <c r="Y1524" i="2" s="1"/>
  <c r="E1521" i="1" s="1"/>
  <c r="S1727" i="2"/>
  <c r="Y1727" i="2" s="1"/>
  <c r="E1724" i="1" s="1"/>
  <c r="S185" i="2"/>
  <c r="Y185" i="2" s="1"/>
  <c r="E182" i="1" s="1"/>
  <c r="AL428" i="2"/>
  <c r="AA428" i="2" s="1"/>
  <c r="BQ428" i="2" s="1"/>
  <c r="L537" i="2"/>
  <c r="U537" i="2" s="1"/>
  <c r="AL583" i="2"/>
  <c r="AA583" i="2" s="1"/>
  <c r="BQ583" i="2" s="1"/>
  <c r="S761" i="2"/>
  <c r="Y761" i="2" s="1"/>
  <c r="E758" i="1" s="1"/>
  <c r="S859" i="2"/>
  <c r="Y859" i="2" s="1"/>
  <c r="E856" i="1" s="1"/>
  <c r="AL877" i="2"/>
  <c r="AA877" i="2" s="1"/>
  <c r="BQ877" i="2" s="1"/>
  <c r="S1391" i="2"/>
  <c r="Y1391" i="2" s="1"/>
  <c r="E1388" i="1" s="1"/>
  <c r="S1525" i="2"/>
  <c r="Y1525" i="2" s="1"/>
  <c r="E1522" i="1" s="1"/>
  <c r="S537" i="2"/>
  <c r="S292" i="2"/>
  <c r="Y292" i="2" s="1"/>
  <c r="E289" i="1" s="1"/>
  <c r="S675" i="2"/>
  <c r="Y675" i="2" s="1"/>
  <c r="E672" i="1" s="1"/>
  <c r="S902" i="2"/>
  <c r="Y902" i="2" s="1"/>
  <c r="E899" i="1" s="1"/>
  <c r="AP942" i="2"/>
  <c r="AA942" i="2" s="1"/>
  <c r="BQ942" i="2" s="1"/>
  <c r="AL945" i="2"/>
  <c r="AA945" i="2" s="1"/>
  <c r="BQ945" i="2" s="1"/>
  <c r="Y1036" i="2"/>
  <c r="E1033" i="1" s="1"/>
  <c r="AP1708" i="2"/>
  <c r="AA1708" i="2" s="1"/>
  <c r="BQ1708" i="2" s="1"/>
  <c r="S1729" i="2"/>
  <c r="Y1729" i="2" s="1"/>
  <c r="E1726" i="1" s="1"/>
  <c r="S1881" i="2"/>
  <c r="Y1881" i="2" s="1"/>
  <c r="E1878" i="1" s="1"/>
  <c r="AL1893" i="2"/>
  <c r="AA1893" i="2" s="1"/>
  <c r="BQ1893" i="2" s="1"/>
  <c r="AP225" i="2"/>
  <c r="AA225" i="2" s="1"/>
  <c r="BQ225" i="2" s="1"/>
  <c r="AP233" i="2"/>
  <c r="AA233" i="2" s="1"/>
  <c r="BQ233" i="2" s="1"/>
  <c r="S385" i="2"/>
  <c r="Y385" i="2" s="1"/>
  <c r="E382" i="1" s="1"/>
  <c r="S396" i="2"/>
  <c r="Y396" i="2" s="1"/>
  <c r="E393" i="1" s="1"/>
  <c r="AL540" i="2"/>
  <c r="AA540" i="2" s="1"/>
  <c r="BQ540" i="2" s="1"/>
  <c r="S814" i="2"/>
  <c r="Y814" i="2" s="1"/>
  <c r="E811" i="1" s="1"/>
  <c r="AP862" i="2"/>
  <c r="AA862" i="2" s="1"/>
  <c r="BQ862" i="2" s="1"/>
  <c r="AL907" i="2"/>
  <c r="AA907" i="2" s="1"/>
  <c r="BQ907" i="2" s="1"/>
  <c r="S918" i="2"/>
  <c r="Y918" i="2" s="1"/>
  <c r="E915" i="1" s="1"/>
  <c r="S949" i="2"/>
  <c r="Y949" i="2" s="1"/>
  <c r="E946" i="1" s="1"/>
  <c r="AL1189" i="2"/>
  <c r="AA1189" i="2" s="1"/>
  <c r="BQ1189" i="2" s="1"/>
  <c r="AL1422" i="2"/>
  <c r="AA1422" i="2" s="1"/>
  <c r="BQ1422" i="2" s="1"/>
  <c r="AL1423" i="2"/>
  <c r="AA1423" i="2" s="1"/>
  <c r="BQ1423" i="2" s="1"/>
  <c r="S1680" i="2"/>
  <c r="Y1680" i="2" s="1"/>
  <c r="E1677" i="1" s="1"/>
  <c r="AP226" i="2"/>
  <c r="AA226" i="2" s="1"/>
  <c r="BQ226" i="2" s="1"/>
  <c r="AL479" i="2"/>
  <c r="AA479" i="2" s="1"/>
  <c r="BQ479" i="2" s="1"/>
  <c r="S1147" i="2"/>
  <c r="Y1147" i="2" s="1"/>
  <c r="E1144" i="1" s="1"/>
  <c r="AP1230" i="2"/>
  <c r="AA1230" i="2" s="1"/>
  <c r="BQ1230" i="2" s="1"/>
  <c r="AL1825" i="2"/>
  <c r="AA1825" i="2" s="1"/>
  <c r="BQ1825" i="2" s="1"/>
  <c r="AL295" i="2"/>
  <c r="AA295" i="2" s="1"/>
  <c r="BQ295" i="2" s="1"/>
  <c r="AL435" i="2"/>
  <c r="AA435" i="2" s="1"/>
  <c r="BQ435" i="2" s="1"/>
  <c r="AL642" i="2"/>
  <c r="AA642" i="2" s="1"/>
  <c r="BQ642" i="2" s="1"/>
  <c r="AL722" i="2"/>
  <c r="AA722" i="2" s="1"/>
  <c r="BQ722" i="2" s="1"/>
  <c r="AP758" i="2"/>
  <c r="AA758" i="2" s="1"/>
  <c r="BQ758" i="2" s="1"/>
  <c r="AL779" i="2"/>
  <c r="AA779" i="2" s="1"/>
  <c r="BQ779" i="2" s="1"/>
  <c r="Y828" i="2"/>
  <c r="E825" i="1" s="1"/>
  <c r="AL1049" i="2"/>
  <c r="AA1049" i="2" s="1"/>
  <c r="BQ1049" i="2" s="1"/>
  <c r="AL1233" i="2"/>
  <c r="AA1233" i="2" s="1"/>
  <c r="BQ1233" i="2" s="1"/>
  <c r="AL1429" i="2"/>
  <c r="AA1429" i="2" s="1"/>
  <c r="BQ1429" i="2" s="1"/>
  <c r="AP1824" i="2"/>
  <c r="AA1824" i="2" s="1"/>
  <c r="BQ1824" i="2" s="1"/>
  <c r="S233" i="2"/>
  <c r="Y233" i="2" s="1"/>
  <c r="E230" i="1" s="1"/>
  <c r="AL477" i="2"/>
  <c r="AA477" i="2" s="1"/>
  <c r="BQ477" i="2" s="1"/>
  <c r="AL485" i="2"/>
  <c r="AA485" i="2" s="1"/>
  <c r="BQ485" i="2" s="1"/>
  <c r="AT678" i="2"/>
  <c r="AA678" i="2" s="1"/>
  <c r="BQ678" i="2" s="1"/>
  <c r="AL1029" i="2"/>
  <c r="AA1029" i="2" s="1"/>
  <c r="BQ1029" i="2" s="1"/>
  <c r="AL1280" i="2"/>
  <c r="AA1280" i="2" s="1"/>
  <c r="BQ1280" i="2" s="1"/>
  <c r="AL1377" i="2"/>
  <c r="AA1377" i="2" s="1"/>
  <c r="BQ1377" i="2" s="1"/>
  <c r="Y1441" i="2"/>
  <c r="E1438" i="1" s="1"/>
  <c r="AL1539" i="2"/>
  <c r="AA1539" i="2" s="1"/>
  <c r="BQ1539" i="2" s="1"/>
  <c r="AP1726" i="2"/>
  <c r="AA1726" i="2" s="1"/>
  <c r="BQ1726" i="2" s="1"/>
  <c r="AS280" i="2"/>
  <c r="AA280" i="2" s="1"/>
  <c r="BQ280" i="2" s="1"/>
  <c r="AL281" i="2"/>
  <c r="AA281" i="2" s="1"/>
  <c r="BQ281" i="2" s="1"/>
  <c r="AL293" i="2"/>
  <c r="AA293" i="2" s="1"/>
  <c r="BQ293" i="2" s="1"/>
  <c r="S349" i="2"/>
  <c r="Y349" i="2" s="1"/>
  <c r="E346" i="1" s="1"/>
  <c r="AL624" i="2"/>
  <c r="AA624" i="2" s="1"/>
  <c r="BQ624" i="2" s="1"/>
  <c r="AL760" i="2"/>
  <c r="AA760" i="2" s="1"/>
  <c r="BQ760" i="2" s="1"/>
  <c r="S1236" i="2"/>
  <c r="Y1236" i="2" s="1"/>
  <c r="E1233" i="1" s="1"/>
  <c r="AL1378" i="2"/>
  <c r="AA1378" i="2" s="1"/>
  <c r="BQ1378" i="2" s="1"/>
  <c r="S1440" i="2"/>
  <c r="Y1440" i="2" s="1"/>
  <c r="E1437" i="1" s="1"/>
  <c r="AL1527" i="2"/>
  <c r="AA1527" i="2" s="1"/>
  <c r="BQ1527" i="2" s="1"/>
  <c r="S1083" i="2"/>
  <c r="Y1083" i="2" s="1"/>
  <c r="E1080" i="1" s="1"/>
  <c r="AP1083" i="2"/>
  <c r="AA1083" i="2" s="1"/>
  <c r="BQ1083" i="2" s="1"/>
  <c r="AL1162" i="2"/>
  <c r="AA1162" i="2" s="1"/>
  <c r="BQ1162" i="2" s="1"/>
  <c r="S1162" i="2"/>
  <c r="Y1162" i="2" s="1"/>
  <c r="E1159" i="1" s="1"/>
  <c r="S1427" i="2"/>
  <c r="Y1427" i="2" s="1"/>
  <c r="E1424" i="1" s="1"/>
  <c r="AL1427" i="2"/>
  <c r="AA1427" i="2" s="1"/>
  <c r="BQ1427" i="2" s="1"/>
  <c r="S1717" i="2"/>
  <c r="Y1717" i="2" s="1"/>
  <c r="E1714" i="1" s="1"/>
  <c r="AL1717" i="2"/>
  <c r="AA1717" i="2" s="1"/>
  <c r="BQ1717" i="2" s="1"/>
  <c r="S183" i="2"/>
  <c r="Y183" i="2" s="1"/>
  <c r="E180" i="1" s="1"/>
  <c r="AP232" i="2"/>
  <c r="S282" i="2"/>
  <c r="Y282" i="2" s="1"/>
  <c r="E279" i="1" s="1"/>
  <c r="S337" i="2"/>
  <c r="Y337" i="2" s="1"/>
  <c r="E334" i="1" s="1"/>
  <c r="AP378" i="2"/>
  <c r="AA378" i="2" s="1"/>
  <c r="BQ378" i="2" s="1"/>
  <c r="S381" i="2"/>
  <c r="Y381" i="2" s="1"/>
  <c r="E378" i="1" s="1"/>
  <c r="S679" i="2"/>
  <c r="Y679" i="2" s="1"/>
  <c r="E676" i="1" s="1"/>
  <c r="S961" i="2"/>
  <c r="Y961" i="2" s="1"/>
  <c r="E958" i="1" s="1"/>
  <c r="AT1150" i="2"/>
  <c r="S1150" i="2"/>
  <c r="AL1294" i="2"/>
  <c r="AA1294" i="2" s="1"/>
  <c r="BQ1294" i="2" s="1"/>
  <c r="S1294" i="2"/>
  <c r="Y1294" i="2" s="1"/>
  <c r="E1291" i="1" s="1"/>
  <c r="AL1796" i="2"/>
  <c r="AA1796" i="2" s="1"/>
  <c r="BQ1796" i="2" s="1"/>
  <c r="S1796" i="2"/>
  <c r="Y1796" i="2" s="1"/>
  <c r="E1793" i="1" s="1"/>
  <c r="AL200" i="2"/>
  <c r="AA200" i="2" s="1"/>
  <c r="BQ200" i="2" s="1"/>
  <c r="AL350" i="2"/>
  <c r="AA350" i="2" s="1"/>
  <c r="BQ350" i="2" s="1"/>
  <c r="AL447" i="2"/>
  <c r="AA447" i="2" s="1"/>
  <c r="BQ447" i="2" s="1"/>
  <c r="AL589" i="2"/>
  <c r="AA589" i="2" s="1"/>
  <c r="BQ589" i="2" s="1"/>
  <c r="AT188" i="2"/>
  <c r="AA188" i="2" s="1"/>
  <c r="BQ188" i="2" s="1"/>
  <c r="AT190" i="2"/>
  <c r="AA190" i="2" s="1"/>
  <c r="BQ190" i="2" s="1"/>
  <c r="AP227" i="2"/>
  <c r="AA227" i="2" s="1"/>
  <c r="BQ227" i="2" s="1"/>
  <c r="AP234" i="2"/>
  <c r="AA234" i="2" s="1"/>
  <c r="BQ234" i="2" s="1"/>
  <c r="AL283" i="2"/>
  <c r="AA283" i="2" s="1"/>
  <c r="BQ283" i="2" s="1"/>
  <c r="S293" i="2"/>
  <c r="Y293" i="2" s="1"/>
  <c r="E290" i="1" s="1"/>
  <c r="AL294" i="2"/>
  <c r="AA294" i="2" s="1"/>
  <c r="BQ294" i="2" s="1"/>
  <c r="AL332" i="2"/>
  <c r="AA332" i="2" s="1"/>
  <c r="BQ332" i="2" s="1"/>
  <c r="AT397" i="2"/>
  <c r="AA397" i="2" s="1"/>
  <c r="BQ397" i="2" s="1"/>
  <c r="AL429" i="2"/>
  <c r="AA429" i="2" s="1"/>
  <c r="BQ429" i="2" s="1"/>
  <c r="AL436" i="2"/>
  <c r="AA436" i="2" s="1"/>
  <c r="BQ436" i="2" s="1"/>
  <c r="AL478" i="2"/>
  <c r="AA478" i="2" s="1"/>
  <c r="BQ478" i="2" s="1"/>
  <c r="S533" i="2"/>
  <c r="Y533" i="2" s="1"/>
  <c r="E530" i="1" s="1"/>
  <c r="S588" i="2"/>
  <c r="Y588" i="2" s="1"/>
  <c r="E585" i="1" s="1"/>
  <c r="S631" i="2"/>
  <c r="Y631" i="2" s="1"/>
  <c r="E628" i="1" s="1"/>
  <c r="AP641" i="2"/>
  <c r="AA641" i="2" s="1"/>
  <c r="BQ641" i="2" s="1"/>
  <c r="AP672" i="2"/>
  <c r="AA672" i="2" s="1"/>
  <c r="BQ672" i="2" s="1"/>
  <c r="AL718" i="2"/>
  <c r="AA718" i="2" s="1"/>
  <c r="BQ718" i="2" s="1"/>
  <c r="AL1678" i="2"/>
  <c r="AA1678" i="2" s="1"/>
  <c r="BQ1678" i="2" s="1"/>
  <c r="S1678" i="2"/>
  <c r="Y1678" i="2" s="1"/>
  <c r="E1675" i="1" s="1"/>
  <c r="S1795" i="2"/>
  <c r="Y1795" i="2" s="1"/>
  <c r="E1792" i="1" s="1"/>
  <c r="AL1795" i="2"/>
  <c r="AA1795" i="2" s="1"/>
  <c r="BQ1795" i="2" s="1"/>
  <c r="AT335" i="2"/>
  <c r="AA335" i="2" s="1"/>
  <c r="BQ335" i="2" s="1"/>
  <c r="S538" i="2"/>
  <c r="AL538" i="2"/>
  <c r="AA538" i="2" s="1"/>
  <c r="BQ538" i="2" s="1"/>
  <c r="S905" i="2"/>
  <c r="Y905" i="2" s="1"/>
  <c r="E902" i="1" s="1"/>
  <c r="AL905" i="2"/>
  <c r="AA905" i="2" s="1"/>
  <c r="BQ905" i="2" s="1"/>
  <c r="S917" i="2"/>
  <c r="Y917" i="2" s="1"/>
  <c r="E914" i="1" s="1"/>
  <c r="AL917" i="2"/>
  <c r="AA917" i="2" s="1"/>
  <c r="BQ917" i="2" s="1"/>
  <c r="S1420" i="2"/>
  <c r="Y1420" i="2" s="1"/>
  <c r="E1417" i="1" s="1"/>
  <c r="AP1420" i="2"/>
  <c r="AA1420" i="2" s="1"/>
  <c r="BQ1420" i="2" s="1"/>
  <c r="S188" i="2"/>
  <c r="Y188" i="2" s="1"/>
  <c r="E185" i="1" s="1"/>
  <c r="S190" i="2"/>
  <c r="Y190" i="2" s="1"/>
  <c r="E187" i="1" s="1"/>
  <c r="S234" i="2"/>
  <c r="Y234" i="2" s="1"/>
  <c r="E231" i="1" s="1"/>
  <c r="L538" i="2"/>
  <c r="U538" i="2" s="1"/>
  <c r="S987" i="2"/>
  <c r="Y987" i="2" s="1"/>
  <c r="E984" i="1" s="1"/>
  <c r="S1144" i="2"/>
  <c r="Y1144" i="2" s="1"/>
  <c r="E1141" i="1" s="1"/>
  <c r="S1329" i="2"/>
  <c r="Y1329" i="2" s="1"/>
  <c r="E1326" i="1" s="1"/>
  <c r="AL1329" i="2"/>
  <c r="AA1329" i="2" s="1"/>
  <c r="BQ1329" i="2" s="1"/>
  <c r="S1349" i="2"/>
  <c r="Y1349" i="2" s="1"/>
  <c r="E1346" i="1" s="1"/>
  <c r="S1623" i="2"/>
  <c r="Y1623" i="2" s="1"/>
  <c r="E1620" i="1" s="1"/>
  <c r="AL1623" i="2"/>
  <c r="AA1623" i="2" s="1"/>
  <c r="BQ1623" i="2" s="1"/>
  <c r="S1661" i="2"/>
  <c r="Y1661" i="2" s="1"/>
  <c r="E1658" i="1" s="1"/>
  <c r="AL1661" i="2"/>
  <c r="AA1661" i="2" s="1"/>
  <c r="BQ1661" i="2" s="1"/>
  <c r="S1875" i="2"/>
  <c r="Y1875" i="2" s="1"/>
  <c r="E1872" i="1" s="1"/>
  <c r="AL1875" i="2"/>
  <c r="AA1875" i="2" s="1"/>
  <c r="BQ1875" i="2" s="1"/>
  <c r="AP231" i="2"/>
  <c r="AA231" i="2" s="1"/>
  <c r="BQ231" i="2" s="1"/>
  <c r="AP329" i="2"/>
  <c r="AA329" i="2" s="1"/>
  <c r="BQ329" i="2" s="1"/>
  <c r="AP433" i="2"/>
  <c r="AA433" i="2" s="1"/>
  <c r="BQ433" i="2" s="1"/>
  <c r="AP445" i="2"/>
  <c r="AA445" i="2" s="1"/>
  <c r="BQ445" i="2" s="1"/>
  <c r="AL986" i="2"/>
  <c r="AA986" i="2" s="1"/>
  <c r="BQ986" i="2" s="1"/>
  <c r="S986" i="2"/>
  <c r="Y986" i="2" s="1"/>
  <c r="E983" i="1" s="1"/>
  <c r="S1328" i="2"/>
  <c r="Y1328" i="2" s="1"/>
  <c r="E1325" i="1" s="1"/>
  <c r="AP1328" i="2"/>
  <c r="AA1328" i="2" s="1"/>
  <c r="BQ1328" i="2" s="1"/>
  <c r="S1660" i="2"/>
  <c r="Y1660" i="2" s="1"/>
  <c r="E1657" i="1" s="1"/>
  <c r="AL1660" i="2"/>
  <c r="AA1660" i="2" s="1"/>
  <c r="BQ1660" i="2" s="1"/>
  <c r="S231" i="2"/>
  <c r="Y231" i="2" s="1"/>
  <c r="E228" i="1" s="1"/>
  <c r="AL827" i="2"/>
  <c r="AA827" i="2" s="1"/>
  <c r="BQ827" i="2" s="1"/>
  <c r="S857" i="2"/>
  <c r="Y857" i="2" s="1"/>
  <c r="E854" i="1" s="1"/>
  <c r="AL857" i="2"/>
  <c r="AA857" i="2" s="1"/>
  <c r="BQ857" i="2" s="1"/>
  <c r="S864" i="2"/>
  <c r="Y864" i="2" s="1"/>
  <c r="E861" i="1" s="1"/>
  <c r="AL864" i="2"/>
  <c r="AA864" i="2" s="1"/>
  <c r="BQ864" i="2" s="1"/>
  <c r="S865" i="2"/>
  <c r="Y865" i="2" s="1"/>
  <c r="E862" i="1" s="1"/>
  <c r="AP1187" i="2"/>
  <c r="AA1187" i="2" s="1"/>
  <c r="BQ1187" i="2" s="1"/>
  <c r="AL1336" i="2"/>
  <c r="AA1336" i="2" s="1"/>
  <c r="BQ1336" i="2" s="1"/>
  <c r="S1336" i="2"/>
  <c r="Y1336" i="2" s="1"/>
  <c r="E1333" i="1" s="1"/>
  <c r="AP1438" i="2"/>
  <c r="AA1438" i="2" s="1"/>
  <c r="BQ1438" i="2" s="1"/>
  <c r="S1438" i="2"/>
  <c r="Y1438" i="2" s="1"/>
  <c r="E1435" i="1" s="1"/>
  <c r="AL1439" i="2"/>
  <c r="AA1439" i="2" s="1"/>
  <c r="BQ1439" i="2" s="1"/>
  <c r="S1439" i="2"/>
  <c r="Y1439" i="2" s="1"/>
  <c r="E1436" i="1" s="1"/>
  <c r="AP1659" i="2"/>
  <c r="AA1659" i="2" s="1"/>
  <c r="BQ1659" i="2" s="1"/>
  <c r="S1659" i="2"/>
  <c r="Y1659" i="2" s="1"/>
  <c r="E1656" i="1" s="1"/>
  <c r="S1668" i="2"/>
  <c r="Y1668" i="2" s="1"/>
  <c r="E1665" i="1" s="1"/>
  <c r="AL1668" i="2"/>
  <c r="AA1668" i="2" s="1"/>
  <c r="BQ1668" i="2" s="1"/>
  <c r="AL1777" i="2"/>
  <c r="AA1777" i="2" s="1"/>
  <c r="BQ1777" i="2" s="1"/>
  <c r="S1777" i="2"/>
  <c r="Y1777" i="2" s="1"/>
  <c r="E1774" i="1" s="1"/>
  <c r="AT189" i="2"/>
  <c r="AA189" i="2" s="1"/>
  <c r="BQ189" i="2" s="1"/>
  <c r="AT191" i="2"/>
  <c r="AA191" i="2" s="1"/>
  <c r="BQ191" i="2" s="1"/>
  <c r="AP427" i="2"/>
  <c r="AA427" i="2" s="1"/>
  <c r="BQ427" i="2" s="1"/>
  <c r="AL532" i="2"/>
  <c r="AA532" i="2" s="1"/>
  <c r="BQ532" i="2" s="1"/>
  <c r="S764" i="2"/>
  <c r="Y764" i="2" s="1"/>
  <c r="E761" i="1" s="1"/>
  <c r="AL767" i="2"/>
  <c r="AA767" i="2" s="1"/>
  <c r="BQ767" i="2" s="1"/>
  <c r="S858" i="2"/>
  <c r="Y858" i="2" s="1"/>
  <c r="E855" i="1" s="1"/>
  <c r="S1047" i="2"/>
  <c r="Y1047" i="2" s="1"/>
  <c r="E1044" i="1" s="1"/>
  <c r="AL1047" i="2"/>
  <c r="AA1047" i="2" s="1"/>
  <c r="BQ1047" i="2" s="1"/>
  <c r="S1619" i="2"/>
  <c r="Y1619" i="2" s="1"/>
  <c r="E1616" i="1" s="1"/>
  <c r="AL1619" i="2"/>
  <c r="AA1619" i="2" s="1"/>
  <c r="BQ1619" i="2" s="1"/>
  <c r="S1667" i="2"/>
  <c r="Y1667" i="2" s="1"/>
  <c r="E1664" i="1" s="1"/>
  <c r="AL1667" i="2"/>
  <c r="AA1667" i="2" s="1"/>
  <c r="BQ1667" i="2" s="1"/>
  <c r="S586" i="2"/>
  <c r="Y586" i="2" s="1"/>
  <c r="E583" i="1" s="1"/>
  <c r="AL586" i="2"/>
  <c r="AA586" i="2" s="1"/>
  <c r="BQ586" i="2" s="1"/>
  <c r="S1193" i="2"/>
  <c r="Y1193" i="2" s="1"/>
  <c r="E1190" i="1" s="1"/>
  <c r="AL1193" i="2"/>
  <c r="AA1193" i="2" s="1"/>
  <c r="BQ1193" i="2" s="1"/>
  <c r="S1335" i="2"/>
  <c r="Y1335" i="2" s="1"/>
  <c r="E1332" i="1" s="1"/>
  <c r="AL1335" i="2"/>
  <c r="AA1335" i="2" s="1"/>
  <c r="BQ1335" i="2" s="1"/>
  <c r="AL1617" i="2"/>
  <c r="AA1617" i="2" s="1"/>
  <c r="BQ1617" i="2" s="1"/>
  <c r="S1617" i="2"/>
  <c r="Y1617" i="2" s="1"/>
  <c r="E1614" i="1" s="1"/>
  <c r="S1776" i="2"/>
  <c r="Y1776" i="2" s="1"/>
  <c r="E1773" i="1" s="1"/>
  <c r="AL1776" i="2"/>
  <c r="AA1776" i="2" s="1"/>
  <c r="BQ1776" i="2" s="1"/>
  <c r="S189" i="2"/>
  <c r="Y189" i="2" s="1"/>
  <c r="E186" i="1" s="1"/>
  <c r="S191" i="2"/>
  <c r="Y191" i="2" s="1"/>
  <c r="E188" i="1" s="1"/>
  <c r="S643" i="2"/>
  <c r="Y643" i="2" s="1"/>
  <c r="E640" i="1" s="1"/>
  <c r="AL680" i="2"/>
  <c r="AA680" i="2" s="1"/>
  <c r="BQ680" i="2" s="1"/>
  <c r="Y1037" i="2"/>
  <c r="E1034" i="1" s="1"/>
  <c r="AL1421" i="2"/>
  <c r="AA1421" i="2" s="1"/>
  <c r="BQ1421" i="2" s="1"/>
  <c r="AL1428" i="2"/>
  <c r="AA1428" i="2" s="1"/>
  <c r="BQ1428" i="2" s="1"/>
  <c r="S1428" i="2"/>
  <c r="Y1428" i="2" s="1"/>
  <c r="E1425" i="1" s="1"/>
  <c r="S1031" i="2"/>
  <c r="Y1031" i="2" s="1"/>
  <c r="E1028" i="1" s="1"/>
  <c r="AL1031" i="2"/>
  <c r="AA1031" i="2" s="1"/>
  <c r="BQ1031" i="2" s="1"/>
  <c r="AL1151" i="2"/>
  <c r="S1151" i="2"/>
  <c r="AL1783" i="2"/>
  <c r="AA1783" i="2" s="1"/>
  <c r="BQ1783" i="2" s="1"/>
  <c r="S901" i="2"/>
  <c r="Y901" i="2" s="1"/>
  <c r="E898" i="1" s="1"/>
  <c r="S908" i="2"/>
  <c r="Y908" i="2" s="1"/>
  <c r="E905" i="1" s="1"/>
  <c r="S948" i="2"/>
  <c r="Y948" i="2" s="1"/>
  <c r="E945" i="1" s="1"/>
  <c r="Y994" i="2"/>
  <c r="E991" i="1" s="1"/>
  <c r="AL1293" i="2"/>
  <c r="AA1293" i="2" s="1"/>
  <c r="BQ1293" i="2" s="1"/>
  <c r="S1373" i="2"/>
  <c r="Y1373" i="2" s="1"/>
  <c r="E1370" i="1" s="1"/>
  <c r="AL1373" i="2"/>
  <c r="AA1373" i="2" s="1"/>
  <c r="BQ1373" i="2" s="1"/>
  <c r="AL1677" i="2"/>
  <c r="AA1677" i="2" s="1"/>
  <c r="BQ1677" i="2" s="1"/>
  <c r="AL1153" i="2"/>
  <c r="S1153" i="2"/>
  <c r="J1153" i="2"/>
  <c r="J1152" i="2" s="1"/>
  <c r="AL1346" i="2"/>
  <c r="AA1346" i="2" s="1"/>
  <c r="BQ1346" i="2" s="1"/>
  <c r="S1346" i="2"/>
  <c r="Y1346" i="2" s="1"/>
  <c r="E1343" i="1" s="1"/>
  <c r="AL1784" i="2"/>
  <c r="AA1784" i="2" s="1"/>
  <c r="BQ1784" i="2" s="1"/>
  <c r="S1784" i="2"/>
  <c r="Y1784" i="2" s="1"/>
  <c r="E1781" i="1" s="1"/>
  <c r="AL816" i="2"/>
  <c r="AA816" i="2" s="1"/>
  <c r="BQ816" i="2" s="1"/>
  <c r="AL843" i="2"/>
  <c r="AA843" i="2" s="1"/>
  <c r="BQ843" i="2" s="1"/>
  <c r="AL875" i="2"/>
  <c r="AA875" i="2" s="1"/>
  <c r="BQ875" i="2" s="1"/>
  <c r="AL944" i="2"/>
  <c r="AA944" i="2" s="1"/>
  <c r="BQ944" i="2" s="1"/>
  <c r="Y1034" i="2"/>
  <c r="E1031" i="1" s="1"/>
  <c r="AP1035" i="2"/>
  <c r="AA1035" i="2" s="1"/>
  <c r="BQ1035" i="2" s="1"/>
  <c r="S1536" i="2"/>
  <c r="Y1536" i="2" s="1"/>
  <c r="E1533" i="1" s="1"/>
  <c r="AP1536" i="2"/>
  <c r="AA1536" i="2" s="1"/>
  <c r="BQ1536" i="2" s="1"/>
  <c r="AL1588" i="2"/>
  <c r="AA1588" i="2" s="1"/>
  <c r="BQ1588" i="2" s="1"/>
  <c r="AL1624" i="2"/>
  <c r="AA1624" i="2" s="1"/>
  <c r="BQ1624" i="2" s="1"/>
  <c r="S1624" i="2"/>
  <c r="Y1624" i="2" s="1"/>
  <c r="E1621" i="1" s="1"/>
  <c r="S1665" i="2"/>
  <c r="Y1665" i="2" s="1"/>
  <c r="E1662" i="1" s="1"/>
  <c r="AP1665" i="2"/>
  <c r="AA1665" i="2" s="1"/>
  <c r="BQ1665" i="2" s="1"/>
  <c r="S1238" i="2"/>
  <c r="Y1238" i="2" s="1"/>
  <c r="E1235" i="1" s="1"/>
  <c r="AL1238" i="2"/>
  <c r="AA1238" i="2" s="1"/>
  <c r="BQ1238" i="2" s="1"/>
  <c r="S1521" i="2"/>
  <c r="Y1521" i="2" s="1"/>
  <c r="E1518" i="1" s="1"/>
  <c r="AL1521" i="2"/>
  <c r="AA1521" i="2" s="1"/>
  <c r="BQ1521" i="2" s="1"/>
  <c r="AL1195" i="2"/>
  <c r="AA1195" i="2" s="1"/>
  <c r="BQ1195" i="2" s="1"/>
  <c r="S1195" i="2"/>
  <c r="Y1195" i="2" s="1"/>
  <c r="E1192" i="1" s="1"/>
  <c r="S1239" i="2"/>
  <c r="Y1239" i="2" s="1"/>
  <c r="E1236" i="1" s="1"/>
  <c r="AL1274" i="2"/>
  <c r="AA1274" i="2" s="1"/>
  <c r="BQ1274" i="2" s="1"/>
  <c r="S1274" i="2"/>
  <c r="Y1274" i="2" s="1"/>
  <c r="E1271" i="1" s="1"/>
  <c r="S813" i="2"/>
  <c r="Y813" i="2" s="1"/>
  <c r="E810" i="1" s="1"/>
  <c r="AL1030" i="2"/>
  <c r="AA1030" i="2" s="1"/>
  <c r="BQ1030" i="2" s="1"/>
  <c r="S1030" i="2"/>
  <c r="Y1030" i="2" s="1"/>
  <c r="E1027" i="1" s="1"/>
  <c r="AL1379" i="2"/>
  <c r="AA1379" i="2" s="1"/>
  <c r="BQ1379" i="2" s="1"/>
  <c r="S1379" i="2"/>
  <c r="Y1379" i="2" s="1"/>
  <c r="E1376" i="1" s="1"/>
  <c r="AL1483" i="2"/>
  <c r="AA1483" i="2" s="1"/>
  <c r="BQ1483" i="2" s="1"/>
  <c r="S1483" i="2"/>
  <c r="Y1483" i="2" s="1"/>
  <c r="E1480" i="1" s="1"/>
  <c r="S1518" i="2"/>
  <c r="Y1518" i="2" s="1"/>
  <c r="E1515" i="1" s="1"/>
  <c r="AP1873" i="2"/>
  <c r="AA1873" i="2" s="1"/>
  <c r="BQ1873" i="2" s="1"/>
  <c r="S1876" i="2"/>
  <c r="Y1876" i="2" s="1"/>
  <c r="E1873" i="1" s="1"/>
  <c r="S1882" i="2"/>
  <c r="Y1882" i="2" s="1"/>
  <c r="E1879" i="1" s="1"/>
  <c r="AP1891" i="2"/>
  <c r="AA1891" i="2" s="1"/>
  <c r="BQ1891" i="2" s="1"/>
  <c r="S1894" i="2"/>
  <c r="Y1894" i="2" s="1"/>
  <c r="E1891" i="1" s="1"/>
  <c r="S1237" i="2"/>
  <c r="Y1237" i="2" s="1"/>
  <c r="E1234" i="1" s="1"/>
  <c r="S1334" i="2"/>
  <c r="Y1334" i="2" s="1"/>
  <c r="E1331" i="1" s="1"/>
  <c r="S1426" i="2"/>
  <c r="Y1426" i="2" s="1"/>
  <c r="E1423" i="1" s="1"/>
  <c r="S1520" i="2"/>
  <c r="Y1520" i="2" s="1"/>
  <c r="E1517" i="1" s="1"/>
  <c r="S1666" i="2"/>
  <c r="Y1666" i="2" s="1"/>
  <c r="E1663" i="1" s="1"/>
  <c r="S1715" i="2"/>
  <c r="Y1715" i="2" s="1"/>
  <c r="E1712" i="1" s="1"/>
  <c r="AL1716" i="2"/>
  <c r="AA1716" i="2" s="1"/>
  <c r="BQ1716" i="2" s="1"/>
  <c r="S1392" i="2"/>
  <c r="Y1392" i="2" s="1"/>
  <c r="E1389" i="1" s="1"/>
  <c r="AL1519" i="2"/>
  <c r="AA1519" i="2" s="1"/>
  <c r="BQ1519" i="2" s="1"/>
  <c r="AL1662" i="2"/>
  <c r="AA1662" i="2" s="1"/>
  <c r="BQ1662" i="2" s="1"/>
  <c r="AL1711" i="2"/>
  <c r="AA1711" i="2" s="1"/>
  <c r="BQ1711" i="2" s="1"/>
  <c r="AT1585" i="2"/>
  <c r="AA1585" i="2" s="1"/>
  <c r="BQ1585" i="2" s="1"/>
  <c r="Y539" i="2" l="1"/>
  <c r="E536" i="1" s="1"/>
  <c r="AA232" i="2"/>
  <c r="BQ232" i="2" s="1"/>
  <c r="Y537" i="2"/>
  <c r="E534" i="1" s="1"/>
  <c r="J1150" i="2"/>
  <c r="T1150" i="2" s="1"/>
  <c r="Y1150" i="2" s="1"/>
  <c r="E1147" i="1" s="1"/>
  <c r="J1151" i="2"/>
  <c r="T1151" i="2" s="1"/>
  <c r="Y1151" i="2" s="1"/>
  <c r="E1148" i="1" s="1"/>
  <c r="Y538" i="2"/>
  <c r="E535" i="1" s="1"/>
  <c r="T1153" i="2"/>
  <c r="Y1153" i="2" s="1"/>
  <c r="E1150" i="1" s="1"/>
  <c r="AX1153" i="2"/>
  <c r="AA1153" i="2" s="1"/>
  <c r="BQ1153" i="2" s="1"/>
  <c r="AX1152" i="2"/>
  <c r="AA1152" i="2" s="1"/>
  <c r="BQ1152" i="2" s="1"/>
  <c r="T1152" i="2"/>
  <c r="Y1152" i="2" s="1"/>
  <c r="E1149" i="1" s="1"/>
  <c r="AX1151" i="2" l="1"/>
  <c r="AA1151" i="2" s="1"/>
  <c r="BQ1151" i="2" s="1"/>
  <c r="AX1150" i="2"/>
  <c r="AA1150" i="2" s="1"/>
  <c r="BQ1150" i="2" s="1"/>
</calcChain>
</file>

<file path=xl/sharedStrings.xml><?xml version="1.0" encoding="utf-8"?>
<sst xmlns="http://schemas.openxmlformats.org/spreadsheetml/2006/main" count="14212" uniqueCount="835">
  <si>
    <t>Id</t>
  </si>
  <si>
    <t>SkillId</t>
  </si>
  <si>
    <t>SkillLevel</t>
  </si>
  <si>
    <t>CharacterLevel</t>
  </si>
  <si>
    <t>SkillAttr</t>
  </si>
  <si>
    <t>AddBuff</t>
  </si>
  <si>
    <t>GetEngry</t>
  </si>
  <si>
    <t>CostMaga</t>
  </si>
  <si>
    <t>FreezeTime</t>
  </si>
  <si>
    <t>Timeline</t>
  </si>
  <si>
    <t>SkillDescDetail</t>
  </si>
  <si>
    <t>int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</si>
  <si>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</si>
  <si>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</si>
  <si>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</si>
  <si>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</si>
  <si>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</si>
  <si>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</si>
  <si>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</si>
  <si>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</si>
  <si>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添加Buff</t>
  </si>
  <si>
    <t>回复能量</t>
  </si>
  <si>
    <t>消耗弹药</t>
  </si>
  <si>
    <t>时停时长</t>
  </si>
  <si>
    <t>事件时间轴</t>
  </si>
  <si>
    <t>技能描述</t>
  </si>
  <si>
    <t>//序号</t>
  </si>
  <si>
    <t>开局添加Buff</t>
  </si>
  <si>
    <t>每次释放技能回复能量</t>
  </si>
  <si>
    <t>每次释放技能消耗弹药</t>
  </si>
  <si>
    <t>TimeLine文件名</t>
  </si>
  <si>
    <t>技能描述
详细</t>
  </si>
  <si>
    <t xml:space="preserve">// </t>
  </si>
  <si>
    <t>// 普攻</t>
  </si>
  <si>
    <t>{"AtkPower":0.65,"CoolDownTime":0}</t>
  </si>
  <si>
    <t>[]</t>
  </si>
  <si>
    <t>{"AtkPower":0.75,"CoolDownTime":0}</t>
  </si>
  <si>
    <t>{"AtkPower":0.85,"CoolDownTime":0}</t>
  </si>
  <si>
    <t>{"AtkPower":0.95,"CoolDownTime":0}</t>
  </si>
  <si>
    <t>{"AtkPower":1.05,"CoolDownTime":0}</t>
  </si>
  <si>
    <t>// 大招</t>
  </si>
  <si>
    <t>{"AtkPower":0.55,"CoolDownTime":0}</t>
  </si>
  <si>
    <t>{"AtkPower":0.6,"CoolDownTime":0}</t>
  </si>
  <si>
    <t>{"AtkPower":0.7,"CoolDownTime":0}</t>
  </si>
  <si>
    <t>{"AtkPower":0.8,"CoolDownTime":0}</t>
  </si>
  <si>
    <t>// 经营被动</t>
  </si>
  <si>
    <t>// 战斗被动1</t>
  </si>
  <si>
    <t>// 战斗被动2</t>
  </si>
  <si>
    <t>// 战斗被动3</t>
  </si>
  <si>
    <t>// 战斗被动4</t>
  </si>
  <si>
    <t>// 燃烧瓶</t>
  </si>
  <si>
    <t>[401010401,401010402]</t>
  </si>
  <si>
    <t>[401010501]</t>
  </si>
  <si>
    <t xml:space="preserve">// 左轮 </t>
  </si>
  <si>
    <t>[401020701,401020401]</t>
  </si>
  <si>
    <t>[401020702]</t>
  </si>
  <si>
    <t>// 普攻-换弹</t>
  </si>
  <si>
    <t>// 机械弩</t>
  </si>
  <si>
    <t>// 普攻-火箭</t>
  </si>
  <si>
    <t>[401030801,401030802]</t>
  </si>
  <si>
    <t>[401030702]</t>
  </si>
  <si>
    <t>// 普攻-雷箭</t>
  </si>
  <si>
    <t>// 大招-火雷箭</t>
  </si>
  <si>
    <t>// 手捧雷</t>
  </si>
  <si>
    <t>[401040401]</t>
  </si>
  <si>
    <t>[401040701]</t>
  </si>
  <si>
    <t>// 强化普攻</t>
  </si>
  <si>
    <t>// 筹码</t>
  </si>
  <si>
    <t>[401050401]</t>
  </si>
  <si>
    <t>[401050701]</t>
  </si>
  <si>
    <t>// 筹码-强化普攻</t>
  </si>
  <si>
    <t>// 榴弹</t>
  </si>
  <si>
    <t>[401060803,401060802]</t>
  </si>
  <si>
    <t>[401060701]</t>
  </si>
  <si>
    <t>// 普攻-强化攻击</t>
  </si>
  <si>
    <t>// 机枪</t>
  </si>
  <si>
    <t>[401070104]</t>
  </si>
  <si>
    <t>[401070701]</t>
  </si>
  <si>
    <t>// 过热</t>
  </si>
  <si>
    <t>// 过热-触发器</t>
  </si>
  <si>
    <t>[401070102]</t>
  </si>
  <si>
    <t>// 蓝冰注射器</t>
  </si>
  <si>
    <t>[401080401]</t>
  </si>
  <si>
    <t>[401080701]</t>
  </si>
  <si>
    <t>// 解控治疗</t>
  </si>
  <si>
    <t>// 手枪&amp;光盾</t>
  </si>
  <si>
    <t>[401090401]</t>
  </si>
  <si>
    <t>[401090403]</t>
  </si>
  <si>
    <t>// 火箭弹</t>
  </si>
  <si>
    <t>Skill4011001</t>
  </si>
  <si>
    <t>Skill4011002</t>
  </si>
  <si>
    <t>[401100101]</t>
  </si>
  <si>
    <t>[401100701]</t>
  </si>
  <si>
    <t>Skill4011008</t>
  </si>
  <si>
    <t>// 激光步枪</t>
  </si>
  <si>
    <t>[401110401]</t>
  </si>
  <si>
    <t>[401110701]</t>
  </si>
  <si>
    <t>// 手枪&amp;激光普攻</t>
  </si>
  <si>
    <t>[401120401]</t>
  </si>
  <si>
    <t>[401120702]</t>
  </si>
  <si>
    <t>// 狙击枪</t>
  </si>
  <si>
    <t>[401130401]</t>
  </si>
  <si>
    <t>[401130701]</t>
  </si>
  <si>
    <t>// 化学手雷</t>
  </si>
  <si>
    <t>[401140402,401140102]</t>
  </si>
  <si>
    <t>[401140701]</t>
  </si>
  <si>
    <t>// 特殊状态触发器</t>
  </si>
  <si>
    <t>[401140102]</t>
  </si>
  <si>
    <t>// 冲锋枪</t>
  </si>
  <si>
    <t>[401150401]</t>
  </si>
  <si>
    <t>[401150701]</t>
  </si>
  <si>
    <t>// 医疗飞机</t>
  </si>
  <si>
    <t>[401160401]</t>
  </si>
  <si>
    <t>[401160703]</t>
  </si>
  <si>
    <t>{"AtkPower":1,"BuffAtkPower":1,"BuffPower":1}</t>
  </si>
  <si>
    <t>// 霰弹枪</t>
  </si>
  <si>
    <t>[410010401]</t>
  </si>
  <si>
    <t>[410010701]</t>
  </si>
  <si>
    <t>// 医疗物资</t>
  </si>
  <si>
    <t>[410020401]</t>
  </si>
  <si>
    <t>[410020701]</t>
  </si>
  <si>
    <t>// 柄式手雷</t>
  </si>
  <si>
    <t>[410030401]</t>
  </si>
  <si>
    <t>[410030701]</t>
  </si>
  <si>
    <t>// 火铳（男主）</t>
  </si>
  <si>
    <t>[410040101]</t>
  </si>
  <si>
    <t>[410040601]</t>
  </si>
  <si>
    <t>[410040701]</t>
  </si>
  <si>
    <t>// 专属5级-斩杀</t>
  </si>
  <si>
    <t>[410040901]</t>
  </si>
  <si>
    <t>// 专属10级-造成真实伤害</t>
  </si>
  <si>
    <t>[410040201]</t>
  </si>
  <si>
    <t>// 专属20级-攻击力提升</t>
  </si>
  <si>
    <t>[410041002]</t>
  </si>
  <si>
    <t>// 射手步枪</t>
  </si>
  <si>
    <t>[410050401]</t>
  </si>
  <si>
    <t>[410050702]</t>
  </si>
  <si>
    <t>// 冰弹手炮</t>
  </si>
  <si>
    <t>[410060401]</t>
  </si>
  <si>
    <t>[410060701]</t>
  </si>
  <si>
    <t>// 燃烧手雷</t>
  </si>
  <si>
    <t>[410070401,410070402]</t>
  </si>
  <si>
    <t>[410070701]</t>
  </si>
  <si>
    <t>// 火箭炮</t>
  </si>
  <si>
    <t>[410080401]</t>
  </si>
  <si>
    <t>[410080701]</t>
  </si>
  <si>
    <t>// 弹药自然恢复</t>
  </si>
  <si>
    <t>[410080901]</t>
  </si>
  <si>
    <t>// 坦克</t>
  </si>
  <si>
    <t>[410090401]</t>
  </si>
  <si>
    <t>[410090701]</t>
  </si>
  <si>
    <t>// 医疗包&amp;弹药箱</t>
  </si>
  <si>
    <t>[410100401]</t>
  </si>
  <si>
    <t>// 强化攻击</t>
  </si>
  <si>
    <t>// 护盾发生器</t>
  </si>
  <si>
    <t>[410110701]</t>
  </si>
  <si>
    <t>// 普攻-破碎护盾</t>
  </si>
  <si>
    <t>// 普攻-碎盾-添加触发器</t>
  </si>
  <si>
    <t>[410110801]</t>
  </si>
  <si>
    <t>// 能量步枪</t>
  </si>
  <si>
    <t>[410120401]</t>
  </si>
  <si>
    <t>[410120701]</t>
  </si>
  <si>
    <t>// 震爆手雷</t>
  </si>
  <si>
    <t>[410130401]</t>
  </si>
  <si>
    <t>[410130701]</t>
  </si>
  <si>
    <t>// 科技鸟狙</t>
  </si>
  <si>
    <t>[410140401]</t>
  </si>
  <si>
    <t>[410140701]</t>
  </si>
  <si>
    <t>// 强化普攻-标记</t>
  </si>
  <si>
    <t>// 计算机</t>
  </si>
  <si>
    <t>[410150401]</t>
  </si>
  <si>
    <t>[410150702]</t>
  </si>
  <si>
    <t>// 毒液瓶</t>
  </si>
  <si>
    <t>[410160401]</t>
  </si>
  <si>
    <t>[410160701]</t>
  </si>
  <si>
    <t>// 充能手枪&amp;激光炮</t>
  </si>
  <si>
    <t>[410170102]</t>
  </si>
  <si>
    <t>[410170701]</t>
  </si>
  <si>
    <t>// 普攻-激光炮</t>
  </si>
  <si>
    <t>// 大招-切换为激光炮</t>
  </si>
  <si>
    <t>// 战斗被动1-激光炮</t>
  </si>
  <si>
    <t>[410170103]</t>
  </si>
  <si>
    <t>// 战斗被动4-激光炮</t>
  </si>
  <si>
    <t>[410170702]</t>
  </si>
  <si>
    <t>// 电磁步枪</t>
  </si>
  <si>
    <t>[410180401]</t>
  </si>
  <si>
    <t>[410180701]</t>
  </si>
  <si>
    <t>// 钉枪</t>
  </si>
  <si>
    <t>[410190401]</t>
  </si>
  <si>
    <t>[410190701]</t>
  </si>
  <si>
    <t>// 霓虹医疗车</t>
  </si>
  <si>
    <t>[410200701]</t>
  </si>
  <si>
    <t>// 普攻-普攻</t>
  </si>
  <si>
    <t>// 肉鸽-物资1.0</t>
  </si>
  <si>
    <t>[500000101]</t>
  </si>
  <si>
    <t>[500000201]</t>
  </si>
  <si>
    <t>[500000301]</t>
  </si>
  <si>
    <t>[500000401]</t>
  </si>
  <si>
    <t>[500000501]</t>
  </si>
  <si>
    <t>[500000601]</t>
  </si>
  <si>
    <t>[500000701]</t>
  </si>
  <si>
    <t>[500000801]</t>
  </si>
  <si>
    <t>// 肉鸽-战利品1.0</t>
  </si>
  <si>
    <t>[500010101]</t>
  </si>
  <si>
    <t>[500010201]</t>
  </si>
  <si>
    <t>[500010301]</t>
  </si>
  <si>
    <t>[500010401]</t>
  </si>
  <si>
    <t>[500010501]</t>
  </si>
  <si>
    <t>[500010601]</t>
  </si>
  <si>
    <t>[500010701]</t>
  </si>
  <si>
    <t>[500010801]</t>
  </si>
  <si>
    <t>[500010901]</t>
  </si>
  <si>
    <t>[500011001]</t>
  </si>
  <si>
    <t>[500011101]</t>
  </si>
  <si>
    <t>[500011201]</t>
  </si>
  <si>
    <t>[500011301]</t>
  </si>
  <si>
    <t>[500011401]</t>
  </si>
  <si>
    <t>[500011501]</t>
  </si>
  <si>
    <t>[500011601]</t>
  </si>
  <si>
    <t>[500011701]</t>
  </si>
  <si>
    <t>[500011801]</t>
  </si>
  <si>
    <t>[500011901]</t>
  </si>
  <si>
    <t>[500012001]</t>
  </si>
  <si>
    <t>[500012101]</t>
  </si>
  <si>
    <t>[500012201]</t>
  </si>
  <si>
    <t>[500012301]</t>
  </si>
  <si>
    <t>[500012401]</t>
  </si>
  <si>
    <t>[500012501]</t>
  </si>
  <si>
    <t>[500012601]</t>
  </si>
  <si>
    <t>[500012701]</t>
  </si>
  <si>
    <t>[500012801]</t>
  </si>
  <si>
    <t>[500012901]</t>
  </si>
  <si>
    <t>[500013001,500013002,500013003]</t>
  </si>
  <si>
    <t>[500013101]</t>
  </si>
  <si>
    <t>[500013201]</t>
  </si>
  <si>
    <t>[500013301]</t>
  </si>
  <si>
    <t>[500013401]</t>
  </si>
  <si>
    <t>[500013501]</t>
  </si>
  <si>
    <t>[500013601]</t>
  </si>
  <si>
    <t>[500013701]</t>
  </si>
  <si>
    <t>[500013801]</t>
  </si>
  <si>
    <t>[500013901]</t>
  </si>
  <si>
    <t>[500014001]</t>
  </si>
  <si>
    <t>[500014101]</t>
  </si>
  <si>
    <t>[500014201,500014203]</t>
  </si>
  <si>
    <t>[500014301]</t>
  </si>
  <si>
    <t>[500014401]</t>
  </si>
  <si>
    <t>[500014501]</t>
  </si>
  <si>
    <t>[500014601]</t>
  </si>
  <si>
    <t>[500014701]</t>
  </si>
  <si>
    <t>[500014801]</t>
  </si>
  <si>
    <t>[500014901]</t>
  </si>
  <si>
    <t>[500015001]</t>
  </si>
  <si>
    <t>[500015101]</t>
  </si>
  <si>
    <t>[500015201]</t>
  </si>
  <si>
    <t>[500015301]</t>
  </si>
  <si>
    <t>[500015401]</t>
  </si>
  <si>
    <t>[500015501]</t>
  </si>
  <si>
    <t>[500015601]</t>
  </si>
  <si>
    <t>[500015701,500015702]</t>
  </si>
  <si>
    <t>[500015801]</t>
  </si>
  <si>
    <t>[500015901]</t>
  </si>
  <si>
    <t>[500016001]</t>
  </si>
  <si>
    <t>[500016101]</t>
  </si>
  <si>
    <t>[500016201]</t>
  </si>
  <si>
    <t>[500016301]</t>
  </si>
  <si>
    <t>[500016401,500016403]</t>
  </si>
  <si>
    <t>[500016501,500016502]</t>
  </si>
  <si>
    <t>[500016601]</t>
  </si>
  <si>
    <t>[500016701,500016702]</t>
  </si>
  <si>
    <t>[500016801,500016802]</t>
  </si>
  <si>
    <t>[500016901,500016902]</t>
  </si>
  <si>
    <t>[500017001]</t>
  </si>
  <si>
    <t>[500017101,500017102]</t>
  </si>
  <si>
    <t>[500017201]</t>
  </si>
  <si>
    <t>[500017301]</t>
  </si>
  <si>
    <t>[500017401]</t>
  </si>
  <si>
    <t>[500017501]</t>
  </si>
  <si>
    <t>[500017601]</t>
  </si>
  <si>
    <t>[500017701]</t>
  </si>
  <si>
    <t>[500017801,500017802]</t>
  </si>
  <si>
    <t>[500017901]</t>
  </si>
  <si>
    <t>[500018001]</t>
  </si>
  <si>
    <t>[500018101]</t>
  </si>
  <si>
    <t>[500018201]</t>
  </si>
  <si>
    <t>[500018301,500018302]</t>
  </si>
  <si>
    <t>[500018401]</t>
  </si>
  <si>
    <t>[500018501]</t>
  </si>
  <si>
    <t>[500018601,500018602]</t>
  </si>
  <si>
    <t>[500018701,500018702]</t>
  </si>
  <si>
    <t>[500020101]</t>
  </si>
  <si>
    <t>[500020201]</t>
  </si>
  <si>
    <t>[500020301]</t>
  </si>
  <si>
    <t>[500020401]</t>
  </si>
  <si>
    <t>[500020501]</t>
  </si>
  <si>
    <t>[500020601]</t>
  </si>
  <si>
    <t>[500020701]</t>
  </si>
  <si>
    <t>[500020801]</t>
  </si>
  <si>
    <t>[500020901]</t>
  </si>
  <si>
    <t>[500021001]</t>
  </si>
  <si>
    <t>[500021101]</t>
  </si>
  <si>
    <t>[500021201]</t>
  </si>
  <si>
    <t>// npc技能</t>
  </si>
  <si>
    <t>{"AtkPower":1.4}</t>
  </si>
  <si>
    <t>SkillDescDetail600010101</t>
  </si>
  <si>
    <t>{"AtkPower":6.6}</t>
  </si>
  <si>
    <t>SkillDescDetail600010201</t>
  </si>
  <si>
    <t>{"AtkPower":1.2}</t>
  </si>
  <si>
    <t>{"AtkPower":3.6}</t>
  </si>
  <si>
    <t>{"AtkPower":1.0}</t>
  </si>
  <si>
    <t>//蓝卡技能</t>
  </si>
  <si>
    <t>{"AtkPower":1}</t>
  </si>
  <si>
    <t>{"AtkPower":1.05}</t>
  </si>
  <si>
    <t>{"AtkPower":1.1}</t>
  </si>
  <si>
    <t>{"AtkPower":1.15}</t>
  </si>
  <si>
    <t>{"AtkPower":6.2}</t>
  </si>
  <si>
    <t>{"AtkPower":7.0}</t>
  </si>
  <si>
    <t>{"AtkPower":7.4}</t>
  </si>
  <si>
    <t>{"AtkPower":7.8}</t>
  </si>
  <si>
    <t>{"AtkPower":1.25}</t>
  </si>
  <si>
    <t>{"AtkPower":1.3}</t>
  </si>
  <si>
    <t>{"AtkPower":1.35}</t>
  </si>
  <si>
    <t>{"AtkPower":4.0}</t>
  </si>
  <si>
    <t>{"AtkPower":4.5}</t>
  </si>
  <si>
    <t>{"AtkPower":5.0}</t>
  </si>
  <si>
    <t>{"AtkPower":5.4}</t>
  </si>
  <si>
    <t>{"AtkPower":5.8}</t>
  </si>
  <si>
    <t>{"AtkPower":0.28}</t>
  </si>
  <si>
    <t>{"AtkPower":0.32}</t>
  </si>
  <si>
    <t>{"AtkPower":0.35}</t>
  </si>
  <si>
    <t>{"AtkPower":0.38}</t>
  </si>
  <si>
    <t>{"AtkPower":0.41}</t>
  </si>
  <si>
    <t>{"AtkPower":0.1}</t>
  </si>
  <si>
    <t>{"AtkPower":0.15}</t>
  </si>
  <si>
    <t>{"AtkPower":0.2}</t>
  </si>
  <si>
    <t>{"AtkPower":0.25}</t>
  </si>
  <si>
    <t>{"AtkPower":0.3}</t>
  </si>
  <si>
    <t>{"AtkPower":0.55}</t>
  </si>
  <si>
    <t>{"AtkPower":0.65}</t>
  </si>
  <si>
    <t>{"AtkPower":0.85}</t>
  </si>
  <si>
    <t>{"AtkPower":0.95}</t>
  </si>
  <si>
    <t>// Rougue三选一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</si>
  <si>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</si>
  <si>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</si>
  <si>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</si>
  <si>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</si>
  <si>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</si>
  <si>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</si>
  <si>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</si>
  <si>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</si>
  <si>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</si>
  <si>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</si>
  <si>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</si>
  <si>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</si>
  <si>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</si>
  <si>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</si>
  <si>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</si>
  <si>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</si>
  <si>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</si>
  <si>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</si>
  <si>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</si>
  <si>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</si>
  <si>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</si>
  <si>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</si>
  <si>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</si>
  <si>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</si>
  <si>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</si>
  <si>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</si>
  <si>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</si>
  <si>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</si>
  <si>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</si>
  <si>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</si>
  <si>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</si>
  <si>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</si>
  <si>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</si>
  <si>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>&lt;q=attr_hp&gt;</t>
  </si>
  <si>
    <t>生命</t>
  </si>
  <si>
    <t>AtkPower</t>
  </si>
  <si>
    <t>BuffAtkPower</t>
  </si>
  <si>
    <t>BuffPower</t>
  </si>
  <si>
    <t>CoolDownTime</t>
  </si>
  <si>
    <t/>
  </si>
  <si>
    <t>投掷燃烧瓶造成伤害</t>
  </si>
  <si>
    <t>投掷燃烧瓶，对</t>
  </si>
  <si>
    <t>个敌人造成</t>
  </si>
  <si>
    <t>伤害</t>
  </si>
  <si>
    <t>级：</t>
  </si>
  <si>
    <t>伤害提升至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</si>
  <si>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</si>
  <si>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</si>
  <si>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</si>
  <si>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</si>
  <si>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</si>
  <si>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</si>
  <si>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</si>
  <si>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</si>
  <si>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</si>
  <si>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</si>
  <si>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</si>
  <si>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</si>
  <si>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</si>
  <si>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</si>
  <si>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</si>
  <si>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</si>
  <si>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</si>
  <si>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被燃烧的敌人死亡时，自身回复能量</t>
  </si>
  <si>
    <t>被燃烧的敌人死亡时，自身回复</t>
  </si>
  <si>
    <t>能量</t>
  </si>
  <si>
    <t>左轮手枪射击，弹药消耗完后更换弹匣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</si>
  <si>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</si>
  <si>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</si>
  <si>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</si>
  <si>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</si>
  <si>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</si>
  <si>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</si>
  <si>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</si>
  <si>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</si>
  <si>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</si>
  <si>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</si>
  <si>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</si>
  <si>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</si>
  <si>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</si>
  <si>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</si>
  <si>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</si>
  <si>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</si>
  <si>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</si>
  <si>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</si>
  <si>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</si>
  <si>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</si>
  <si>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</si>
  <si>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</si>
  <si>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</si>
  <si>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</si>
  <si>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</si>
  <si>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</si>
  <si>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</si>
  <si>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</si>
  <si>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</si>
  <si>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</si>
  <si>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</si>
  <si>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</si>
  <si>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</si>
  <si>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</si>
  <si>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</si>
  <si>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</si>
  <si>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</si>
  <si>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</si>
  <si>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</si>
  <si>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</si>
  <si>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</si>
  <si>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</si>
  <si>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</si>
  <si>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</si>
  <si>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</si>
  <si>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</si>
  <si>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</si>
  <si>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</si>
  <si>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</si>
  <si>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</si>
  <si>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</si>
  <si>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</si>
  <si>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</si>
  <si>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</si>
  <si>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</si>
  <si>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</si>
  <si>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</si>
  <si>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</si>
  <si>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</si>
  <si>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</si>
  <si>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</si>
  <si>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</si>
  <si>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</si>
  <si>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</si>
  <si>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</si>
  <si>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</si>
  <si>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</si>
  <si>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</si>
  <si>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</si>
  <si>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</si>
  <si>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</si>
  <si>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</si>
  <si>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</si>
  <si>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</si>
  <si>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</si>
  <si>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</si>
  <si>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</si>
  <si>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</si>
  <si>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</si>
  <si>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</si>
  <si>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</si>
  <si>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</si>
  <si>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</si>
  <si>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</si>
  <si>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</si>
  <si>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</si>
  <si>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</si>
  <si>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</si>
  <si>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</si>
  <si>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</si>
  <si>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</si>
  <si>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</si>
  <si>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</si>
  <si>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</si>
  <si>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</si>
  <si>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</si>
  <si>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</si>
  <si>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</si>
  <si>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</si>
  <si>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</si>
  <si>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</si>
  <si>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</si>
  <si>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</si>
  <si>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</si>
  <si>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</si>
  <si>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</si>
  <si>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</si>
  <si>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</si>
  <si>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</si>
  <si>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</si>
  <si>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</si>
  <si>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</si>
  <si>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</si>
  <si>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</si>
  <si>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</si>
  <si>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</si>
  <si>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</si>
  <si>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</si>
  <si>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</si>
  <si>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</si>
  <si>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</si>
  <si>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</si>
  <si>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</si>
  <si>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</si>
  <si>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</si>
  <si>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</si>
  <si>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</si>
  <si>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</si>
  <si>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</si>
  <si>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</si>
  <si>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</si>
  <si>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</si>
  <si>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</si>
  <si>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</si>
  <si>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</si>
  <si>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</si>
  <si>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</si>
  <si>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</si>
  <si>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</si>
  <si>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</si>
  <si>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</si>
  <si>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</si>
  <si>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</si>
  <si>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</si>
  <si>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</si>
  <si>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</si>
  <si>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</si>
  <si>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</si>
  <si>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</si>
  <si>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</si>
  <si>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</si>
  <si>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</si>
  <si>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</si>
  <si>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</si>
  <si>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</si>
  <si>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</si>
  <si>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</si>
  <si>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</si>
  <si>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</si>
  <si>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</si>
  <si>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</si>
  <si>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</si>
  <si>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</si>
  <si>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</si>
  <si>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</si>
  <si>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</si>
  <si>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</si>
  <si>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</si>
  <si>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</si>
  <si>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</si>
  <si>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</si>
  <si>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</si>
  <si>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</si>
  <si>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</si>
  <si>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</si>
  <si>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</si>
  <si>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</si>
  <si>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</si>
  <si>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</si>
  <si>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</si>
  <si>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</si>
  <si>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</si>
  <si>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</si>
  <si>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</si>
  <si>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</si>
  <si>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</si>
  <si>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</si>
  <si>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</si>
  <si>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</si>
  <si>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</si>
  <si>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</si>
  <si>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</si>
  <si>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</si>
  <si>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</si>
  <si>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</si>
  <si>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</si>
  <si>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</si>
  <si>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</si>
  <si>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</si>
  <si>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</si>
  <si>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</si>
  <si>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</si>
  <si>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</si>
  <si>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</si>
  <si>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</si>
  <si>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</si>
  <si>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</si>
  <si>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</si>
  <si>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</si>
  <si>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</si>
  <si>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</si>
  <si>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</si>
  <si>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</si>
  <si>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</si>
  <si>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</si>
  <si>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</si>
  <si>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</si>
  <si>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</si>
  <si>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</si>
  <si>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</si>
  <si>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</si>
  <si>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</si>
  <si>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</si>
  <si>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</si>
  <si>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</si>
  <si>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</si>
  <si>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</si>
  <si>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</si>
  <si>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</si>
  <si>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</si>
  <si>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</si>
  <si>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</si>
  <si>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</si>
  <si>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</si>
  <si>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</si>
  <si>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</si>
  <si>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</si>
  <si>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</si>
  <si>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</si>
  <si>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</si>
  <si>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</si>
  <si>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</si>
  <si>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</si>
  <si>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</si>
  <si>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</si>
  <si>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</si>
  <si>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</si>
  <si>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</si>
  <si>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</si>
  <si>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</si>
  <si>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</si>
  <si>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</si>
  <si>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</si>
  <si>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</si>
  <si>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</si>
  <si>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</si>
  <si>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</si>
  <si>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</si>
  <si>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</si>
  <si>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</si>
  <si>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</si>
  <si>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</si>
  <si>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</si>
  <si>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</si>
  <si>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</si>
  <si>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</si>
  <si>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</si>
  <si>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</si>
  <si>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</si>
  <si>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</si>
  <si>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</si>
  <si>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</si>
  <si>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</si>
  <si>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</si>
  <si>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</si>
  <si>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</si>
  <si>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</si>
  <si>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</si>
  <si>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</si>
  <si>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</si>
  <si>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</si>
  <si>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</si>
  <si>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</si>
  <si>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</si>
  <si>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</si>
  <si>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</si>
  <si>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</si>
  <si>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</si>
  <si>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</si>
  <si>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</si>
  <si>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</si>
  <si>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</si>
  <si>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</si>
  <si>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</si>
  <si>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</si>
  <si>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</si>
  <si>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</si>
  <si>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</si>
  <si>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</si>
  <si>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</si>
  <si>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</si>
  <si>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</si>
  <si>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</si>
  <si>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</si>
  <si>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</si>
  <si>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</si>
  <si>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</si>
  <si>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</si>
  <si>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</si>
  <si>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</si>
  <si>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</si>
  <si>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</si>
  <si>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</si>
  <si>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</si>
  <si>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</si>
  <si>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</si>
  <si>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</si>
  <si>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</si>
  <si>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</si>
  <si>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</si>
  <si>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</si>
  <si>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</si>
  <si>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</si>
  <si>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</si>
  <si>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</si>
  <si>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</si>
  <si>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</si>
  <si>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</si>
  <si>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</si>
  <si>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</si>
  <si>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</si>
  <si>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</si>
  <si>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</si>
  <si>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</si>
  <si>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</si>
  <si>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</si>
  <si>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</si>
  <si>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</si>
  <si>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</si>
  <si>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</si>
  <si>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</si>
  <si>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</si>
  <si>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</si>
  <si>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</si>
  <si>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</si>
  <si>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</si>
  <si>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</si>
  <si>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</si>
  <si>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</si>
  <si>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</si>
  <si>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</si>
  <si>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</si>
  <si>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</si>
  <si>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</si>
  <si>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</si>
  <si>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</si>
  <si>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</si>
  <si>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</si>
  <si>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</si>
  <si>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</si>
  <si>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</si>
  <si>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</si>
  <si>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</si>
  <si>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</si>
  <si>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</si>
  <si>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</si>
  <si>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</si>
  <si>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</si>
  <si>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</si>
  <si>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</si>
  <si>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</si>
  <si>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</si>
  <si>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</si>
  <si>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</si>
  <si>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</si>
  <si>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</si>
  <si>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</si>
  <si>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</si>
  <si>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</si>
  <si>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</si>
  <si>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</si>
  <si>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</si>
  <si>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</si>
  <si>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</si>
  <si>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</si>
  <si>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</si>
  <si>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</si>
  <si>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</si>
  <si>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</si>
  <si>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</si>
  <si>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</si>
  <si>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</si>
  <si>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</si>
  <si>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</si>
  <si>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</si>
  <si>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</si>
  <si>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</si>
  <si>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</si>
  <si>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</si>
  <si>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</si>
  <si>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</si>
  <si>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</si>
  <si>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</si>
  <si>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</si>
  <si>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</si>
  <si>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</si>
  <si>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</si>
  <si>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</si>
  <si>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</si>
  <si>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</si>
  <si>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</si>
  <si>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</si>
  <si>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</si>
  <si>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</si>
  <si>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</si>
  <si>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</si>
  <si>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</si>
  <si>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</si>
  <si>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</si>
  <si>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普攻</t>
  </si>
  <si>
    <t>大招</t>
  </si>
  <si>
    <t>经营被动</t>
  </si>
  <si>
    <t>战斗被动1</t>
  </si>
  <si>
    <t>战斗被动2</t>
  </si>
  <si>
    <t>战斗被动3</t>
  </si>
  <si>
    <t>战斗被动4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</si>
</sst>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5"/>
  <sheetViews>
    <sheetView tabSelected="1" workbookViewId="0">
      <pane xSplit="3" ySplit="4" topLeftCell="F2071" activePane="bottomRight" state="frozen"/>
      <selection pane="topRight"/>
      <selection pane="bottomLeft"/>
      <selection pane="bottomRight" activeCell="I2084" sqref="I2084"/>
    </sheetView>
  </sheetViews>
  <sheetFormatPr defaultColWidth="9" defaultRowHeight="13.5" x14ac:dyDescent="0.15"/>
  <cols>
    <col min="1" max="1" width="12.5" style="3" customWidth="1"/>
    <col min="2" max="3" width="15.875" style="3" customWidth="1"/>
    <col min="4" max="4" width="16" style="3" customWidth="1"/>
    <col min="5" max="5" width="59.375" style="3" customWidth="1"/>
    <col min="6" max="6" width="23.75" style="3" customWidth="1"/>
    <col min="7" max="8" width="21.625" style="3" customWidth="1"/>
    <col min="9" max="9" width="11.5" style="3" customWidth="1"/>
    <col min="10" max="11" width="29" style="18" customWidth="1"/>
  </cols>
  <sheetData>
    <row r="1" spans="1:1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9" t="s">
        <v>9</v>
      </c>
      <c r="K1" s="19" t="s">
        <v>10</v>
      </c>
    </row>
    <row r="2" spans="1:11" x14ac:dyDescent="0.15">
      <c r="A2" s="2" t="s">
        <v>11</v>
      </c>
      <c r="B2" s="2" t="s">
        <v>11</v>
      </c>
      <c r="C2" s="2" t="s">
        <v>11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11</v>
      </c>
      <c r="I2" s="2" t="s">
        <v>11</v>
      </c>
      <c r="J2" s="19" t="s">
        <v>12</v>
      </c>
      <c r="K2" s="19" t="s">
        <v>12</v>
      </c>
    </row>
    <row r="3" spans="1:11" x14ac:dyDescent="0.15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19" t="s">
        <v>24</v>
      </c>
      <c r="K3" s="19" t="s">
        <v>25</v>
      </c>
    </row>
    <row r="4" spans="1:11" s="16" customFormat="1" ht="87" customHeight="1" x14ac:dyDescent="0.15">
      <c r="A4" s="2" t="s">
        <v>26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27</v>
      </c>
      <c r="G4" s="2" t="s">
        <v>28</v>
      </c>
      <c r="H4" s="2" t="s">
        <v>29</v>
      </c>
      <c r="I4" s="2" t="s">
        <v>23</v>
      </c>
      <c r="J4" s="20" t="s">
        <v>30</v>
      </c>
      <c r="K4" s="20" t="s">
        <v>31</v>
      </c>
    </row>
    <row r="5" spans="1:11" s="17" customFormat="1" hidden="1" x14ac:dyDescent="0.15">
      <c r="A5" s="7" t="s">
        <v>32</v>
      </c>
      <c r="B5" s="5"/>
      <c r="C5" s="5"/>
      <c r="D5" s="5"/>
      <c r="E5" s="5"/>
      <c r="F5" s="5"/>
      <c r="G5" s="5"/>
      <c r="H5" s="5"/>
      <c r="I5" s="5"/>
      <c r="J5" s="20"/>
      <c r="K5" s="20"/>
    </row>
    <row r="6" spans="1:11" s="17" customFormat="1" hidden="1" x14ac:dyDescent="0.15">
      <c r="A6" s="7" t="s">
        <v>33</v>
      </c>
      <c r="B6" s="5"/>
      <c r="C6" s="5"/>
      <c r="D6" s="5"/>
      <c r="E6" s="5"/>
      <c r="F6" s="5"/>
      <c r="G6" s="5"/>
      <c r="H6" s="5"/>
      <c r="I6" s="5"/>
      <c r="J6" s="20"/>
      <c r="K6" s="20" t="str">
        <f>IF($H6="","",IF($H6=0,"",K$1&amp;$B6))</f>
        <v/>
      </c>
    </row>
    <row r="7" spans="1:11" hidden="1" x14ac:dyDescent="0.15">
      <c r="A7" s="3">
        <f>B7*100+C7</f>
        <v>400010101</v>
      </c>
      <c r="B7" s="3">
        <v>4000101</v>
      </c>
      <c r="C7" s="3">
        <v>1</v>
      </c>
      <c r="D7" s="3">
        <f>_xlfn.XLOOKUP(C7,等级中转!$E$7:$E$11,_xlfn.XLOOKUP(INT(RIGHT(B7,1)),等级中转!$F$5:$L$5,等级中转!$F$7:$L$11))</f>
        <v>1</v>
      </c>
      <c r="E7" s="3" t="s">
        <v>34</v>
      </c>
      <c r="F7" s="3" t="s">
        <v>35</v>
      </c>
      <c r="G7" s="3">
        <v>67</v>
      </c>
      <c r="H7" s="3">
        <v>0</v>
      </c>
      <c r="I7" s="3">
        <v>0</v>
      </c>
      <c r="J7" s="18" t="str">
        <f>"Skill"&amp;B7</f>
        <v>Skill4000101</v>
      </c>
      <c r="K7" s="18" t="str">
        <f>IF($B7="","",IF($B7=0,"",K$1&amp;$A7))</f>
        <v>SkillDescDetail400010101</v>
      </c>
    </row>
    <row r="8" spans="1:11" hidden="1" x14ac:dyDescent="0.15">
      <c r="A8" s="3">
        <f t="shared" ref="A8:A17" si="0">B8*100+C8</f>
        <v>400010102</v>
      </c>
      <c r="B8" s="3">
        <f>B7</f>
        <v>4000101</v>
      </c>
      <c r="C8" s="3">
        <v>2</v>
      </c>
      <c r="D8" s="3">
        <f>_xlfn.XLOOKUP(C8,等级中转!$E$7:$E$11,_xlfn.XLOOKUP(INT(RIGHT(B8,1)),等级中转!$F$5:$L$5,等级中转!$F$7:$L$11))</f>
        <v>21</v>
      </c>
      <c r="E8" s="3" t="s">
        <v>36</v>
      </c>
      <c r="F8" s="3" t="s">
        <v>35</v>
      </c>
      <c r="G8" s="3">
        <v>67</v>
      </c>
      <c r="H8" s="3">
        <v>0</v>
      </c>
      <c r="I8" s="3">
        <v>0</v>
      </c>
      <c r="J8" s="18" t="str">
        <f t="shared" ref="J8:J17" si="1">"Skill"&amp;B8</f>
        <v>Skill4000101</v>
      </c>
      <c r="K8" s="18" t="str">
        <f t="shared" ref="K8:K71" si="2">IF($B8="","",IF($B8=0,"",K$1&amp;$A8))</f>
        <v>SkillDescDetail400010102</v>
      </c>
    </row>
    <row r="9" spans="1:11" hidden="1" x14ac:dyDescent="0.15">
      <c r="A9" s="3">
        <f t="shared" si="0"/>
        <v>400010103</v>
      </c>
      <c r="B9" s="3">
        <f>B8</f>
        <v>4000101</v>
      </c>
      <c r="C9" s="3">
        <v>3</v>
      </c>
      <c r="D9" s="3">
        <f>_xlfn.XLOOKUP(C9,等级中转!$E$7:$E$11,_xlfn.XLOOKUP(INT(RIGHT(B9,1)),等级中转!$F$5:$L$5,等级中转!$F$7:$L$11))</f>
        <v>61</v>
      </c>
      <c r="E9" s="3" t="s">
        <v>37</v>
      </c>
      <c r="F9" s="3" t="s">
        <v>35</v>
      </c>
      <c r="G9" s="3">
        <v>67</v>
      </c>
      <c r="H9" s="3">
        <v>0</v>
      </c>
      <c r="I9" s="3">
        <v>0</v>
      </c>
      <c r="J9" s="18" t="str">
        <f t="shared" si="1"/>
        <v>Skill4000101</v>
      </c>
      <c r="K9" s="18" t="str">
        <f t="shared" si="2"/>
        <v>SkillDescDetail400010103</v>
      </c>
    </row>
    <row r="10" spans="1:11" hidden="1" x14ac:dyDescent="0.15">
      <c r="A10" s="3">
        <f t="shared" si="0"/>
        <v>400010104</v>
      </c>
      <c r="B10" s="3">
        <f>B9</f>
        <v>4000101</v>
      </c>
      <c r="C10" s="3">
        <v>4</v>
      </c>
      <c r="D10" s="3">
        <f>_xlfn.XLOOKUP(C10,等级中转!$E$7:$E$11,_xlfn.XLOOKUP(INT(RIGHT(B10,1)),等级中转!$F$5:$L$5,等级中转!$F$7:$L$11))</f>
        <v>111</v>
      </c>
      <c r="E10" s="3" t="s">
        <v>38</v>
      </c>
      <c r="F10" s="3" t="s">
        <v>35</v>
      </c>
      <c r="G10" s="3">
        <v>67</v>
      </c>
      <c r="H10" s="3">
        <v>0</v>
      </c>
      <c r="I10" s="3">
        <v>0</v>
      </c>
      <c r="J10" s="18" t="str">
        <f t="shared" si="1"/>
        <v>Skill4000101</v>
      </c>
      <c r="K10" s="18" t="str">
        <f t="shared" si="2"/>
        <v>SkillDescDetail400010104</v>
      </c>
    </row>
    <row r="11" spans="1:11" hidden="1" x14ac:dyDescent="0.15">
      <c r="A11" s="3">
        <f t="shared" si="0"/>
        <v>400010105</v>
      </c>
      <c r="B11" s="3">
        <f>B10</f>
        <v>4000101</v>
      </c>
      <c r="C11" s="3">
        <v>5</v>
      </c>
      <c r="D11" s="3">
        <f>_xlfn.XLOOKUP(C11,等级中转!$E$7:$E$11,_xlfn.XLOOKUP(INT(RIGHT(B11,1)),等级中转!$F$5:$L$5,等级中转!$F$7:$L$11))</f>
        <v>161</v>
      </c>
      <c r="E11" s="3" t="s">
        <v>39</v>
      </c>
      <c r="F11" s="3" t="s">
        <v>35</v>
      </c>
      <c r="G11" s="3">
        <v>67</v>
      </c>
      <c r="H11" s="3">
        <v>0</v>
      </c>
      <c r="I11" s="3">
        <v>0</v>
      </c>
      <c r="J11" s="18" t="str">
        <f t="shared" si="1"/>
        <v>Skill4000101</v>
      </c>
      <c r="K11" s="18" t="str">
        <f t="shared" si="2"/>
        <v>SkillDescDetail400010105</v>
      </c>
    </row>
    <row r="12" spans="1:11" s="17" customFormat="1" hidden="1" x14ac:dyDescent="0.15">
      <c r="A12" s="7" t="s">
        <v>40</v>
      </c>
      <c r="B12" s="5"/>
      <c r="C12" s="5"/>
      <c r="D12" s="5"/>
      <c r="E12" s="5"/>
      <c r="F12" s="5"/>
      <c r="G12" s="5"/>
      <c r="H12" s="5"/>
      <c r="I12" s="5"/>
      <c r="J12" s="20"/>
      <c r="K12" s="20" t="str">
        <f t="shared" si="2"/>
        <v/>
      </c>
    </row>
    <row r="13" spans="1:11" hidden="1" x14ac:dyDescent="0.15">
      <c r="A13" s="3">
        <f t="shared" si="0"/>
        <v>400010201</v>
      </c>
      <c r="B13" s="3">
        <f>B7+1</f>
        <v>4000102</v>
      </c>
      <c r="C13" s="3">
        <f>C7</f>
        <v>1</v>
      </c>
      <c r="D13" s="3">
        <f>_xlfn.XLOOKUP(C13,等级中转!$E$7:$E$11,_xlfn.XLOOKUP(INT(RIGHT(B13,1)),等级中转!$F$5:$L$5,等级中转!$F$7:$L$11))</f>
        <v>1</v>
      </c>
      <c r="E13" s="3" t="s">
        <v>41</v>
      </c>
      <c r="F13" s="3" t="s">
        <v>35</v>
      </c>
      <c r="G13" s="3">
        <v>0</v>
      </c>
      <c r="H13" s="3">
        <v>0</v>
      </c>
      <c r="I13" s="3">
        <v>2</v>
      </c>
      <c r="J13" s="18" t="str">
        <f t="shared" si="1"/>
        <v>Skill4000102</v>
      </c>
      <c r="K13" s="18" t="str">
        <f t="shared" si="2"/>
        <v>SkillDescDetail400010201</v>
      </c>
    </row>
    <row r="14" spans="1:11" hidden="1" x14ac:dyDescent="0.15">
      <c r="A14" s="3">
        <f t="shared" si="0"/>
        <v>400010202</v>
      </c>
      <c r="B14" s="3">
        <f>B8+1</f>
        <v>4000102</v>
      </c>
      <c r="C14" s="3">
        <f>C8</f>
        <v>2</v>
      </c>
      <c r="D14" s="3">
        <f>_xlfn.XLOOKUP(C14,等级中转!$E$7:$E$11,_xlfn.XLOOKUP(INT(RIGHT(B14,1)),等级中转!$F$5:$L$5,等级中转!$F$7:$L$11))</f>
        <v>41</v>
      </c>
      <c r="E14" s="3" t="s">
        <v>42</v>
      </c>
      <c r="F14" s="3" t="s">
        <v>35</v>
      </c>
      <c r="G14" s="3">
        <v>0</v>
      </c>
      <c r="H14" s="3">
        <v>0</v>
      </c>
      <c r="I14" s="3">
        <v>2</v>
      </c>
      <c r="J14" s="18" t="str">
        <f t="shared" si="1"/>
        <v>Skill4000102</v>
      </c>
      <c r="K14" s="18" t="str">
        <f t="shared" si="2"/>
        <v>SkillDescDetail400010202</v>
      </c>
    </row>
    <row r="15" spans="1:11" hidden="1" x14ac:dyDescent="0.15">
      <c r="A15" s="3">
        <f t="shared" si="0"/>
        <v>400010203</v>
      </c>
      <c r="B15" s="3">
        <f>B9+1</f>
        <v>4000102</v>
      </c>
      <c r="C15" s="3">
        <f>C9</f>
        <v>3</v>
      </c>
      <c r="D15" s="3">
        <f>_xlfn.XLOOKUP(C15,等级中转!$E$7:$E$11,_xlfn.XLOOKUP(INT(RIGHT(B15,1)),等级中转!$F$5:$L$5,等级中转!$F$7:$L$11))</f>
        <v>81</v>
      </c>
      <c r="E15" s="3" t="s">
        <v>43</v>
      </c>
      <c r="F15" s="3" t="s">
        <v>35</v>
      </c>
      <c r="G15" s="3">
        <v>0</v>
      </c>
      <c r="H15" s="3">
        <v>0</v>
      </c>
      <c r="I15" s="3">
        <v>2</v>
      </c>
      <c r="J15" s="18" t="str">
        <f t="shared" si="1"/>
        <v>Skill4000102</v>
      </c>
      <c r="K15" s="18" t="str">
        <f t="shared" si="2"/>
        <v>SkillDescDetail400010203</v>
      </c>
    </row>
    <row r="16" spans="1:11" hidden="1" x14ac:dyDescent="0.15">
      <c r="A16" s="3">
        <f t="shared" si="0"/>
        <v>400010204</v>
      </c>
      <c r="B16" s="3">
        <f>B10+1</f>
        <v>4000102</v>
      </c>
      <c r="C16" s="3">
        <f>C10</f>
        <v>4</v>
      </c>
      <c r="D16" s="3">
        <f>_xlfn.XLOOKUP(C16,等级中转!$E$7:$E$11,_xlfn.XLOOKUP(INT(RIGHT(B16,1)),等级中转!$F$5:$L$5,等级中转!$F$7:$L$11))</f>
        <v>141</v>
      </c>
      <c r="E16" s="3" t="s">
        <v>44</v>
      </c>
      <c r="F16" s="3" t="s">
        <v>35</v>
      </c>
      <c r="G16" s="3">
        <v>0</v>
      </c>
      <c r="H16" s="3">
        <v>0</v>
      </c>
      <c r="I16" s="3">
        <v>2</v>
      </c>
      <c r="J16" s="18" t="str">
        <f t="shared" si="1"/>
        <v>Skill4000102</v>
      </c>
      <c r="K16" s="18" t="str">
        <f t="shared" si="2"/>
        <v>SkillDescDetail400010204</v>
      </c>
    </row>
    <row r="17" spans="1:11" hidden="1" x14ac:dyDescent="0.15">
      <c r="A17" s="3">
        <f t="shared" si="0"/>
        <v>400010205</v>
      </c>
      <c r="B17" s="3">
        <f>B11+1</f>
        <v>4000102</v>
      </c>
      <c r="C17" s="3">
        <f>C11</f>
        <v>5</v>
      </c>
      <c r="D17" s="3">
        <f>_xlfn.XLOOKUP(C17,等级中转!$E$7:$E$11,_xlfn.XLOOKUP(INT(RIGHT(B17,1)),等级中转!$F$5:$L$5,等级中转!$F$7:$L$11))</f>
        <v>201</v>
      </c>
      <c r="E17" s="3" t="s">
        <v>37</v>
      </c>
      <c r="F17" s="3" t="s">
        <v>35</v>
      </c>
      <c r="G17" s="3">
        <v>0</v>
      </c>
      <c r="H17" s="3">
        <v>0</v>
      </c>
      <c r="I17" s="3">
        <v>2</v>
      </c>
      <c r="J17" s="18" t="str">
        <f t="shared" si="1"/>
        <v>Skill4000102</v>
      </c>
      <c r="K17" s="18" t="str">
        <f t="shared" si="2"/>
        <v>SkillDescDetail400010205</v>
      </c>
    </row>
    <row r="18" spans="1:11" s="17" customFormat="1" hidden="1" x14ac:dyDescent="0.15">
      <c r="A18" s="7" t="s">
        <v>45</v>
      </c>
      <c r="B18" s="5"/>
      <c r="C18" s="5"/>
      <c r="D18" s="5"/>
      <c r="E18" s="5"/>
      <c r="F18" s="5"/>
      <c r="G18" s="5"/>
      <c r="H18" s="5"/>
      <c r="I18" s="5"/>
      <c r="J18" s="20"/>
      <c r="K18" s="20" t="str">
        <f t="shared" si="2"/>
        <v/>
      </c>
    </row>
    <row r="19" spans="1:11" hidden="1" x14ac:dyDescent="0.15">
      <c r="A19" s="3">
        <f t="shared" ref="A19:A23" si="3">B19*100+C19</f>
        <v>400010301</v>
      </c>
      <c r="B19" s="3">
        <f>B13+1</f>
        <v>4000103</v>
      </c>
      <c r="C19" s="3">
        <f>C13</f>
        <v>1</v>
      </c>
      <c r="D19" s="3">
        <f>_xlfn.XLOOKUP(C19,等级中转!$E$7:$E$11,_xlfn.XLOOKUP(INT(RIGHT(B19,1)),等级中转!$F$5:$L$5,等级中转!$F$7:$L$11))</f>
        <v>1</v>
      </c>
      <c r="F19" s="3" t="s">
        <v>35</v>
      </c>
      <c r="G19" s="3">
        <v>0</v>
      </c>
      <c r="H19" s="3">
        <v>0</v>
      </c>
      <c r="I19" s="3">
        <v>0</v>
      </c>
      <c r="K19" s="18" t="str">
        <f t="shared" si="2"/>
        <v>SkillDescDetail400010301</v>
      </c>
    </row>
    <row r="20" spans="1:11" hidden="1" x14ac:dyDescent="0.15">
      <c r="A20" s="3">
        <f t="shared" si="3"/>
        <v>400010302</v>
      </c>
      <c r="B20" s="3">
        <f>B14+1</f>
        <v>4000103</v>
      </c>
      <c r="C20" s="3">
        <f>C14</f>
        <v>2</v>
      </c>
      <c r="D20" s="3">
        <f>_xlfn.XLOOKUP(C20,等级中转!$E$7:$E$11,_xlfn.XLOOKUP(INT(RIGHT(B20,1)),等级中转!$F$5:$L$5,等级中转!$F$7:$L$11))</f>
        <v>75</v>
      </c>
      <c r="F20" s="3" t="s">
        <v>35</v>
      </c>
      <c r="G20" s="3">
        <v>0</v>
      </c>
      <c r="H20" s="3">
        <v>0</v>
      </c>
      <c r="I20" s="3">
        <v>0</v>
      </c>
      <c r="K20" s="18" t="str">
        <f t="shared" si="2"/>
        <v>SkillDescDetail400010302</v>
      </c>
    </row>
    <row r="21" spans="1:11" hidden="1" x14ac:dyDescent="0.15">
      <c r="A21" s="3">
        <f t="shared" si="3"/>
        <v>400010303</v>
      </c>
      <c r="B21" s="3">
        <f>B15+1</f>
        <v>4000103</v>
      </c>
      <c r="C21" s="3">
        <f>C15</f>
        <v>3</v>
      </c>
      <c r="D21" s="3">
        <f>_xlfn.XLOOKUP(C21,等级中转!$E$7:$E$11,_xlfn.XLOOKUP(INT(RIGHT(B21,1)),等级中转!$F$5:$L$5,等级中转!$F$7:$L$11))</f>
        <v>125</v>
      </c>
      <c r="F21" s="3" t="s">
        <v>35</v>
      </c>
      <c r="G21" s="3">
        <v>0</v>
      </c>
      <c r="H21" s="3">
        <v>0</v>
      </c>
      <c r="I21" s="3">
        <v>0</v>
      </c>
      <c r="K21" s="18" t="str">
        <f t="shared" si="2"/>
        <v>SkillDescDetail400010303</v>
      </c>
    </row>
    <row r="22" spans="1:11" hidden="1" x14ac:dyDescent="0.15">
      <c r="A22" s="3">
        <f t="shared" si="3"/>
        <v>400010304</v>
      </c>
      <c r="B22" s="3">
        <f>B16+1</f>
        <v>4000103</v>
      </c>
      <c r="C22" s="3">
        <f>C16</f>
        <v>4</v>
      </c>
      <c r="D22" s="3">
        <f>_xlfn.XLOOKUP(C22,等级中转!$E$7:$E$11,_xlfn.XLOOKUP(INT(RIGHT(B22,1)),等级中转!$F$5:$L$5,等级中转!$F$7:$L$11))</f>
        <v>175</v>
      </c>
      <c r="F22" s="3" t="s">
        <v>35</v>
      </c>
      <c r="G22" s="3">
        <v>0</v>
      </c>
      <c r="H22" s="3">
        <v>0</v>
      </c>
      <c r="I22" s="3">
        <v>0</v>
      </c>
      <c r="K22" s="18" t="str">
        <f t="shared" si="2"/>
        <v>SkillDescDetail400010304</v>
      </c>
    </row>
    <row r="23" spans="1:11" hidden="1" x14ac:dyDescent="0.15">
      <c r="A23" s="3">
        <f t="shared" si="3"/>
        <v>400010305</v>
      </c>
      <c r="B23" s="3">
        <f>B17+1</f>
        <v>4000103</v>
      </c>
      <c r="C23" s="3">
        <f>C17</f>
        <v>5</v>
      </c>
      <c r="D23" s="3">
        <f>_xlfn.XLOOKUP(C23,等级中转!$E$7:$E$11,_xlfn.XLOOKUP(INT(RIGHT(B23,1)),等级中转!$F$5:$L$5,等级中转!$F$7:$L$11))</f>
        <v>225</v>
      </c>
      <c r="F23" s="3" t="s">
        <v>35</v>
      </c>
      <c r="G23" s="3">
        <v>0</v>
      </c>
      <c r="H23" s="3">
        <v>0</v>
      </c>
      <c r="I23" s="3">
        <v>0</v>
      </c>
      <c r="K23" s="18" t="str">
        <f t="shared" si="2"/>
        <v>SkillDescDetail400010305</v>
      </c>
    </row>
    <row r="24" spans="1:11" s="17" customFormat="1" hidden="1" x14ac:dyDescent="0.15">
      <c r="A24" s="7" t="s">
        <v>46</v>
      </c>
      <c r="B24" s="5"/>
      <c r="C24" s="5"/>
      <c r="D24" s="5"/>
      <c r="E24" s="5"/>
      <c r="F24" s="5"/>
      <c r="G24" s="5"/>
      <c r="H24" s="5"/>
      <c r="I24" s="5"/>
      <c r="J24" s="20"/>
      <c r="K24" s="20" t="str">
        <f t="shared" si="2"/>
        <v/>
      </c>
    </row>
    <row r="25" spans="1:11" hidden="1" x14ac:dyDescent="0.15">
      <c r="A25" s="3">
        <f t="shared" ref="A25:A29" si="4">B25*100+C25</f>
        <v>400010401</v>
      </c>
      <c r="B25" s="3">
        <f>B19+1</f>
        <v>4000104</v>
      </c>
      <c r="C25" s="3">
        <f>C19</f>
        <v>1</v>
      </c>
      <c r="D25" s="3">
        <f>_xlfn.XLOOKUP(C25,等级中转!$E$7:$E$11,_xlfn.XLOOKUP(INT(RIGHT(B25,1)),等级中转!$F$5:$L$5,等级中转!$F$7:$L$11))</f>
        <v>1</v>
      </c>
      <c r="F25" s="3" t="s">
        <v>35</v>
      </c>
      <c r="G25" s="3">
        <v>0</v>
      </c>
      <c r="H25" s="3">
        <v>0</v>
      </c>
      <c r="I25" s="3">
        <v>0</v>
      </c>
      <c r="K25" s="18" t="str">
        <f t="shared" si="2"/>
        <v>SkillDescDetail400010401</v>
      </c>
    </row>
    <row r="26" spans="1:11" hidden="1" x14ac:dyDescent="0.15">
      <c r="A26" s="3">
        <f t="shared" si="4"/>
        <v>400010402</v>
      </c>
      <c r="B26" s="3">
        <f>B20+1</f>
        <v>4000104</v>
      </c>
      <c r="C26" s="3">
        <f>C20</f>
        <v>2</v>
      </c>
      <c r="D26" s="3">
        <f>_xlfn.XLOOKUP(C26,等级中转!$E$7:$E$11,_xlfn.XLOOKUP(INT(RIGHT(B26,1)),等级中转!$F$5:$L$5,等级中转!$F$7:$L$11))</f>
        <v>31</v>
      </c>
      <c r="F26" s="3" t="s">
        <v>35</v>
      </c>
      <c r="G26" s="3">
        <v>0</v>
      </c>
      <c r="H26" s="3">
        <v>0</v>
      </c>
      <c r="I26" s="3">
        <v>0</v>
      </c>
      <c r="K26" s="18" t="str">
        <f t="shared" si="2"/>
        <v>SkillDescDetail400010402</v>
      </c>
    </row>
    <row r="27" spans="1:11" hidden="1" x14ac:dyDescent="0.15">
      <c r="A27" s="3">
        <f t="shared" si="4"/>
        <v>400010403</v>
      </c>
      <c r="B27" s="3">
        <f>B21+1</f>
        <v>4000104</v>
      </c>
      <c r="C27" s="3">
        <f>C21</f>
        <v>3</v>
      </c>
      <c r="D27" s="3">
        <f>_xlfn.XLOOKUP(C27,等级中转!$E$7:$E$11,_xlfn.XLOOKUP(INT(RIGHT(B27,1)),等级中转!$F$5:$L$5,等级中转!$F$7:$L$11))</f>
        <v>71</v>
      </c>
      <c r="F27" s="3" t="s">
        <v>35</v>
      </c>
      <c r="G27" s="3">
        <v>0</v>
      </c>
      <c r="H27" s="3">
        <v>0</v>
      </c>
      <c r="I27" s="3">
        <v>0</v>
      </c>
      <c r="K27" s="18" t="str">
        <f t="shared" si="2"/>
        <v>SkillDescDetail400010403</v>
      </c>
    </row>
    <row r="28" spans="1:11" hidden="1" x14ac:dyDescent="0.15">
      <c r="A28" s="3">
        <f t="shared" si="4"/>
        <v>400010404</v>
      </c>
      <c r="B28" s="3">
        <f>B22+1</f>
        <v>4000104</v>
      </c>
      <c r="C28" s="3">
        <f>C22</f>
        <v>4</v>
      </c>
      <c r="D28" s="3">
        <f>_xlfn.XLOOKUP(C28,等级中转!$E$7:$E$11,_xlfn.XLOOKUP(INT(RIGHT(B28,1)),等级中转!$F$5:$L$5,等级中转!$F$7:$L$11))</f>
        <v>121</v>
      </c>
      <c r="F28" s="3" t="s">
        <v>35</v>
      </c>
      <c r="G28" s="3">
        <v>0</v>
      </c>
      <c r="H28" s="3">
        <v>0</v>
      </c>
      <c r="I28" s="3">
        <v>0</v>
      </c>
      <c r="K28" s="18" t="str">
        <f t="shared" si="2"/>
        <v>SkillDescDetail400010404</v>
      </c>
    </row>
    <row r="29" spans="1:11" hidden="1" x14ac:dyDescent="0.15">
      <c r="A29" s="3">
        <f t="shared" si="4"/>
        <v>400010405</v>
      </c>
      <c r="B29" s="3">
        <f>B23+1</f>
        <v>4000104</v>
      </c>
      <c r="C29" s="3">
        <f>C23</f>
        <v>5</v>
      </c>
      <c r="D29" s="3">
        <f>_xlfn.XLOOKUP(C29,等级中转!$E$7:$E$11,_xlfn.XLOOKUP(INT(RIGHT(B29,1)),等级中转!$F$5:$L$5,等级中转!$F$7:$L$11))</f>
        <v>171</v>
      </c>
      <c r="F29" s="3" t="s">
        <v>35</v>
      </c>
      <c r="G29" s="3">
        <v>0</v>
      </c>
      <c r="H29" s="3">
        <v>0</v>
      </c>
      <c r="I29" s="3">
        <v>0</v>
      </c>
      <c r="K29" s="18" t="str">
        <f t="shared" si="2"/>
        <v>SkillDescDetail400010405</v>
      </c>
    </row>
    <row r="30" spans="1:11" s="17" customFormat="1" hidden="1" x14ac:dyDescent="0.15">
      <c r="A30" s="7" t="s">
        <v>47</v>
      </c>
      <c r="B30" s="5"/>
      <c r="C30" s="5"/>
      <c r="D30" s="5"/>
      <c r="E30" s="5"/>
      <c r="F30" s="5"/>
      <c r="G30" s="5"/>
      <c r="H30" s="5"/>
      <c r="I30" s="5"/>
      <c r="J30" s="20"/>
      <c r="K30" s="20" t="str">
        <f t="shared" si="2"/>
        <v/>
      </c>
    </row>
    <row r="31" spans="1:11" hidden="1" x14ac:dyDescent="0.15">
      <c r="A31" s="3">
        <f t="shared" ref="A31:A35" si="5">B31*100+C31</f>
        <v>400010501</v>
      </c>
      <c r="B31" s="3">
        <f>B25+1</f>
        <v>4000105</v>
      </c>
      <c r="C31" s="3">
        <f>C25</f>
        <v>1</v>
      </c>
      <c r="D31" s="3">
        <f>_xlfn.XLOOKUP(C31,等级中转!$E$7:$E$11,_xlfn.XLOOKUP(INT(RIGHT(B31,1)),等级中转!$F$5:$L$5,等级中转!$F$7:$L$11))</f>
        <v>1</v>
      </c>
      <c r="F31" s="3" t="s">
        <v>35</v>
      </c>
      <c r="G31" s="3">
        <v>0</v>
      </c>
      <c r="H31" s="3">
        <v>0</v>
      </c>
      <c r="I31" s="3">
        <v>0</v>
      </c>
      <c r="K31" s="18" t="str">
        <f t="shared" si="2"/>
        <v>SkillDescDetail400010501</v>
      </c>
    </row>
    <row r="32" spans="1:11" hidden="1" x14ac:dyDescent="0.15">
      <c r="A32" s="3">
        <f t="shared" si="5"/>
        <v>400010502</v>
      </c>
      <c r="B32" s="3">
        <f>B26+1</f>
        <v>4000105</v>
      </c>
      <c r="C32" s="3">
        <f>C26</f>
        <v>2</v>
      </c>
      <c r="D32" s="3">
        <f>_xlfn.XLOOKUP(C32,等级中转!$E$7:$E$11,_xlfn.XLOOKUP(INT(RIGHT(B32,1)),等级中转!$F$5:$L$5,等级中转!$F$7:$L$11))</f>
        <v>46</v>
      </c>
      <c r="F32" s="3" t="s">
        <v>35</v>
      </c>
      <c r="G32" s="3">
        <v>0</v>
      </c>
      <c r="H32" s="3">
        <v>0</v>
      </c>
      <c r="I32" s="3">
        <v>0</v>
      </c>
      <c r="K32" s="18" t="str">
        <f t="shared" si="2"/>
        <v>SkillDescDetail400010502</v>
      </c>
    </row>
    <row r="33" spans="1:11" hidden="1" x14ac:dyDescent="0.15">
      <c r="A33" s="3">
        <f t="shared" si="5"/>
        <v>400010503</v>
      </c>
      <c r="B33" s="3">
        <f>B27+1</f>
        <v>4000105</v>
      </c>
      <c r="C33" s="3">
        <f>C27</f>
        <v>3</v>
      </c>
      <c r="D33" s="3">
        <f>_xlfn.XLOOKUP(C33,等级中转!$E$7:$E$11,_xlfn.XLOOKUP(INT(RIGHT(B33,1)),等级中转!$F$5:$L$5,等级中转!$F$7:$L$11))</f>
        <v>86</v>
      </c>
      <c r="F33" s="3" t="s">
        <v>35</v>
      </c>
      <c r="G33" s="3">
        <v>0</v>
      </c>
      <c r="H33" s="3">
        <v>0</v>
      </c>
      <c r="I33" s="3">
        <v>0</v>
      </c>
      <c r="K33" s="18" t="str">
        <f t="shared" si="2"/>
        <v>SkillDescDetail400010503</v>
      </c>
    </row>
    <row r="34" spans="1:11" hidden="1" x14ac:dyDescent="0.15">
      <c r="A34" s="3">
        <f t="shared" si="5"/>
        <v>400010504</v>
      </c>
      <c r="B34" s="3">
        <f>B28+1</f>
        <v>4000105</v>
      </c>
      <c r="C34" s="3">
        <f>C28</f>
        <v>4</v>
      </c>
      <c r="D34" s="3">
        <f>_xlfn.XLOOKUP(C34,等级中转!$E$7:$E$11,_xlfn.XLOOKUP(INT(RIGHT(B34,1)),等级中转!$F$5:$L$5,等级中转!$F$7:$L$11))</f>
        <v>136</v>
      </c>
      <c r="F34" s="3" t="s">
        <v>35</v>
      </c>
      <c r="G34" s="3">
        <v>0</v>
      </c>
      <c r="H34" s="3">
        <v>0</v>
      </c>
      <c r="I34" s="3">
        <v>0</v>
      </c>
      <c r="K34" s="18" t="str">
        <f t="shared" si="2"/>
        <v>SkillDescDetail400010504</v>
      </c>
    </row>
    <row r="35" spans="1:11" hidden="1" x14ac:dyDescent="0.15">
      <c r="A35" s="3">
        <f t="shared" si="5"/>
        <v>400010505</v>
      </c>
      <c r="B35" s="3">
        <f>B29+1</f>
        <v>4000105</v>
      </c>
      <c r="C35" s="3">
        <f>C29</f>
        <v>5</v>
      </c>
      <c r="D35" s="3">
        <f>_xlfn.XLOOKUP(C35,等级中转!$E$7:$E$11,_xlfn.XLOOKUP(INT(RIGHT(B35,1)),等级中转!$F$5:$L$5,等级中转!$F$7:$L$11))</f>
        <v>186</v>
      </c>
      <c r="F35" s="3" t="s">
        <v>35</v>
      </c>
      <c r="G35" s="3">
        <v>0</v>
      </c>
      <c r="H35" s="3">
        <v>0</v>
      </c>
      <c r="I35" s="3">
        <v>0</v>
      </c>
      <c r="K35" s="18" t="str">
        <f t="shared" si="2"/>
        <v>SkillDescDetail400010505</v>
      </c>
    </row>
    <row r="36" spans="1:11" s="17" customFormat="1" hidden="1" x14ac:dyDescent="0.15">
      <c r="A36" s="7" t="s">
        <v>48</v>
      </c>
      <c r="B36" s="5"/>
      <c r="C36" s="5"/>
      <c r="D36" s="5"/>
      <c r="E36" s="5"/>
      <c r="F36" s="5"/>
      <c r="G36" s="5"/>
      <c r="H36" s="5"/>
      <c r="I36" s="5"/>
      <c r="J36" s="20"/>
      <c r="K36" s="20" t="str">
        <f t="shared" si="2"/>
        <v/>
      </c>
    </row>
    <row r="37" spans="1:11" hidden="1" x14ac:dyDescent="0.15">
      <c r="A37" s="3">
        <f t="shared" ref="A37:A41" si="6">B37*100+C37</f>
        <v>400010601</v>
      </c>
      <c r="B37" s="3">
        <f>B31+1</f>
        <v>4000106</v>
      </c>
      <c r="C37" s="3">
        <f>C31</f>
        <v>1</v>
      </c>
      <c r="D37" s="3">
        <f>_xlfn.XLOOKUP(C37,等级中转!$E$7:$E$11,_xlfn.XLOOKUP(INT(RIGHT(B37,1)),等级中转!$F$5:$L$5,等级中转!$F$7:$L$11))</f>
        <v>1</v>
      </c>
      <c r="F37" s="3" t="s">
        <v>35</v>
      </c>
      <c r="G37" s="3">
        <v>0</v>
      </c>
      <c r="H37" s="3">
        <v>0</v>
      </c>
      <c r="I37" s="3">
        <v>0</v>
      </c>
      <c r="K37" s="18" t="str">
        <f t="shared" si="2"/>
        <v>SkillDescDetail400010601</v>
      </c>
    </row>
    <row r="38" spans="1:11" hidden="1" x14ac:dyDescent="0.15">
      <c r="A38" s="3">
        <f t="shared" si="6"/>
        <v>400010602</v>
      </c>
      <c r="B38" s="3">
        <f>B32+1</f>
        <v>4000106</v>
      </c>
      <c r="C38" s="3">
        <f>C32</f>
        <v>2</v>
      </c>
      <c r="D38" s="3">
        <f>_xlfn.XLOOKUP(C38,等级中转!$E$7:$E$11,_xlfn.XLOOKUP(INT(RIGHT(B38,1)),等级中转!$F$5:$L$5,等级中转!$F$7:$L$11))</f>
        <v>63</v>
      </c>
      <c r="F38" s="3" t="s">
        <v>35</v>
      </c>
      <c r="G38" s="3">
        <v>0</v>
      </c>
      <c r="H38" s="3">
        <v>0</v>
      </c>
      <c r="I38" s="3">
        <v>0</v>
      </c>
      <c r="K38" s="18" t="str">
        <f t="shared" si="2"/>
        <v>SkillDescDetail400010602</v>
      </c>
    </row>
    <row r="39" spans="1:11" hidden="1" x14ac:dyDescent="0.15">
      <c r="A39" s="3">
        <f t="shared" si="6"/>
        <v>400010603</v>
      </c>
      <c r="B39" s="3">
        <f>B33+1</f>
        <v>4000106</v>
      </c>
      <c r="C39" s="3">
        <f>C33</f>
        <v>3</v>
      </c>
      <c r="D39" s="3">
        <f>_xlfn.XLOOKUP(C39,等级中转!$E$7:$E$11,_xlfn.XLOOKUP(INT(RIGHT(B39,1)),等级中转!$F$5:$L$5,等级中转!$F$7:$L$11))</f>
        <v>103</v>
      </c>
      <c r="F39" s="3" t="s">
        <v>35</v>
      </c>
      <c r="G39" s="3">
        <v>0</v>
      </c>
      <c r="H39" s="3">
        <v>0</v>
      </c>
      <c r="I39" s="3">
        <v>0</v>
      </c>
      <c r="K39" s="18" t="str">
        <f t="shared" si="2"/>
        <v>SkillDescDetail400010603</v>
      </c>
    </row>
    <row r="40" spans="1:11" hidden="1" x14ac:dyDescent="0.15">
      <c r="A40" s="3">
        <f t="shared" si="6"/>
        <v>400010604</v>
      </c>
      <c r="B40" s="3">
        <f>B34+1</f>
        <v>4000106</v>
      </c>
      <c r="C40" s="3">
        <f>C34</f>
        <v>4</v>
      </c>
      <c r="D40" s="3">
        <f>_xlfn.XLOOKUP(C40,等级中转!$E$7:$E$11,_xlfn.XLOOKUP(INT(RIGHT(B40,1)),等级中转!$F$5:$L$5,等级中转!$F$7:$L$11))</f>
        <v>153</v>
      </c>
      <c r="F40" s="3" t="s">
        <v>35</v>
      </c>
      <c r="G40" s="3">
        <v>0</v>
      </c>
      <c r="H40" s="3">
        <v>0</v>
      </c>
      <c r="I40" s="3">
        <v>0</v>
      </c>
      <c r="K40" s="18" t="str">
        <f t="shared" si="2"/>
        <v>SkillDescDetail400010604</v>
      </c>
    </row>
    <row r="41" spans="1:11" hidden="1" x14ac:dyDescent="0.15">
      <c r="A41" s="3">
        <f t="shared" si="6"/>
        <v>400010605</v>
      </c>
      <c r="B41" s="3">
        <f>B35+1</f>
        <v>4000106</v>
      </c>
      <c r="C41" s="3">
        <f>C35</f>
        <v>5</v>
      </c>
      <c r="D41" s="3">
        <f>_xlfn.XLOOKUP(C41,等级中转!$E$7:$E$11,_xlfn.XLOOKUP(INT(RIGHT(B41,1)),等级中转!$F$5:$L$5,等级中转!$F$7:$L$11))</f>
        <v>203</v>
      </c>
      <c r="F41" s="3" t="s">
        <v>35</v>
      </c>
      <c r="G41" s="3">
        <v>0</v>
      </c>
      <c r="H41" s="3">
        <v>0</v>
      </c>
      <c r="I41" s="3">
        <v>0</v>
      </c>
      <c r="K41" s="18" t="str">
        <f t="shared" si="2"/>
        <v>SkillDescDetail400010605</v>
      </c>
    </row>
    <row r="42" spans="1:11" s="17" customFormat="1" hidden="1" x14ac:dyDescent="0.15">
      <c r="A42" s="7" t="s">
        <v>49</v>
      </c>
      <c r="B42" s="5"/>
      <c r="C42" s="5"/>
      <c r="D42" s="5"/>
      <c r="E42" s="5"/>
      <c r="F42" s="5"/>
      <c r="G42" s="5"/>
      <c r="H42" s="5"/>
      <c r="I42" s="5"/>
      <c r="J42" s="20"/>
      <c r="K42" s="20" t="str">
        <f t="shared" si="2"/>
        <v/>
      </c>
    </row>
    <row r="43" spans="1:11" hidden="1" x14ac:dyDescent="0.15">
      <c r="A43" s="3">
        <f t="shared" ref="A43:A47" si="7">B43*100+C43</f>
        <v>400010701</v>
      </c>
      <c r="B43" s="3">
        <f>B37+1</f>
        <v>4000107</v>
      </c>
      <c r="C43" s="3">
        <f>C37</f>
        <v>1</v>
      </c>
      <c r="D43" s="3">
        <f>_xlfn.XLOOKUP(C43,等级中转!$E$7:$E$11,_xlfn.XLOOKUP(INT(RIGHT(B43,1)),等级中转!$F$5:$L$5,等级中转!$F$7:$L$11))</f>
        <v>1</v>
      </c>
      <c r="F43" s="3" t="s">
        <v>35</v>
      </c>
      <c r="G43" s="3">
        <v>0</v>
      </c>
      <c r="H43" s="3">
        <v>0</v>
      </c>
      <c r="I43" s="3">
        <v>0</v>
      </c>
      <c r="K43" s="18" t="str">
        <f t="shared" si="2"/>
        <v>SkillDescDetail400010701</v>
      </c>
    </row>
    <row r="44" spans="1:11" hidden="1" x14ac:dyDescent="0.15">
      <c r="A44" s="3">
        <f t="shared" si="7"/>
        <v>400010702</v>
      </c>
      <c r="B44" s="3">
        <f>B38+1</f>
        <v>4000107</v>
      </c>
      <c r="C44" s="3">
        <f>C38</f>
        <v>2</v>
      </c>
      <c r="D44" s="3">
        <f>_xlfn.XLOOKUP(C44,等级中转!$E$7:$E$11,_xlfn.XLOOKUP(INT(RIGHT(B44,1)),等级中转!$F$5:$L$5,等级中转!$F$7:$L$11))</f>
        <v>51</v>
      </c>
      <c r="F44" s="3" t="s">
        <v>35</v>
      </c>
      <c r="G44" s="3">
        <v>0</v>
      </c>
      <c r="H44" s="3">
        <v>0</v>
      </c>
      <c r="I44" s="3">
        <v>0</v>
      </c>
      <c r="K44" s="18" t="str">
        <f t="shared" si="2"/>
        <v>SkillDescDetail400010702</v>
      </c>
    </row>
    <row r="45" spans="1:11" hidden="1" x14ac:dyDescent="0.15">
      <c r="A45" s="3">
        <f t="shared" si="7"/>
        <v>400010703</v>
      </c>
      <c r="B45" s="3">
        <f>B39+1</f>
        <v>4000107</v>
      </c>
      <c r="C45" s="3">
        <f>C39</f>
        <v>3</v>
      </c>
      <c r="D45" s="3">
        <f>_xlfn.XLOOKUP(C45,等级中转!$E$7:$E$11,_xlfn.XLOOKUP(INT(RIGHT(B45,1)),等级中转!$F$5:$L$5,等级中转!$F$7:$L$11))</f>
        <v>91</v>
      </c>
      <c r="F45" s="3" t="s">
        <v>35</v>
      </c>
      <c r="G45" s="3">
        <v>0</v>
      </c>
      <c r="H45" s="3">
        <v>0</v>
      </c>
      <c r="I45" s="3">
        <v>0</v>
      </c>
      <c r="K45" s="18" t="str">
        <f t="shared" si="2"/>
        <v>SkillDescDetail400010703</v>
      </c>
    </row>
    <row r="46" spans="1:11" hidden="1" x14ac:dyDescent="0.15">
      <c r="A46" s="3">
        <f t="shared" si="7"/>
        <v>400010704</v>
      </c>
      <c r="B46" s="3">
        <f>B40+1</f>
        <v>4000107</v>
      </c>
      <c r="C46" s="3">
        <f>C40</f>
        <v>4</v>
      </c>
      <c r="D46" s="3">
        <f>_xlfn.XLOOKUP(C46,等级中转!$E$7:$E$11,_xlfn.XLOOKUP(INT(RIGHT(B46,1)),等级中转!$F$5:$L$5,等级中转!$F$7:$L$11))</f>
        <v>151</v>
      </c>
      <c r="F46" s="3" t="s">
        <v>35</v>
      </c>
      <c r="G46" s="3">
        <v>0</v>
      </c>
      <c r="H46" s="3">
        <v>0</v>
      </c>
      <c r="I46" s="3">
        <v>0</v>
      </c>
      <c r="K46" s="18" t="str">
        <f t="shared" si="2"/>
        <v>SkillDescDetail400010704</v>
      </c>
    </row>
    <row r="47" spans="1:11" hidden="1" x14ac:dyDescent="0.15">
      <c r="A47" s="3">
        <f t="shared" si="7"/>
        <v>400010705</v>
      </c>
      <c r="B47" s="3">
        <f>B41+1</f>
        <v>4000107</v>
      </c>
      <c r="C47" s="3">
        <f>C41</f>
        <v>5</v>
      </c>
      <c r="D47" s="3">
        <f>_xlfn.XLOOKUP(C47,等级中转!$E$7:$E$11,_xlfn.XLOOKUP(INT(RIGHT(B47,1)),等级中转!$F$5:$L$5,等级中转!$F$7:$L$11))</f>
        <v>211</v>
      </c>
      <c r="F47" s="3" t="s">
        <v>35</v>
      </c>
      <c r="G47" s="3">
        <v>0</v>
      </c>
      <c r="H47" s="3">
        <v>0</v>
      </c>
      <c r="I47" s="3">
        <v>0</v>
      </c>
      <c r="K47" s="18" t="str">
        <f t="shared" si="2"/>
        <v>SkillDescDetail400010705</v>
      </c>
    </row>
    <row r="48" spans="1:11" s="17" customFormat="1" hidden="1" x14ac:dyDescent="0.15">
      <c r="A48" s="7" t="s">
        <v>32</v>
      </c>
      <c r="B48" s="5"/>
      <c r="C48" s="5"/>
      <c r="D48" s="5"/>
      <c r="E48" s="5"/>
      <c r="F48" s="5"/>
      <c r="G48" s="5"/>
      <c r="H48" s="5"/>
      <c r="I48" s="5"/>
      <c r="J48" s="20"/>
      <c r="K48" s="20" t="str">
        <f t="shared" si="2"/>
        <v/>
      </c>
    </row>
    <row r="49" spans="1:11" s="17" customFormat="1" hidden="1" x14ac:dyDescent="0.15">
      <c r="A49" s="7" t="s">
        <v>33</v>
      </c>
      <c r="B49" s="5"/>
      <c r="C49" s="5"/>
      <c r="D49" s="5"/>
      <c r="E49" s="5"/>
      <c r="F49" s="5"/>
      <c r="G49" s="5"/>
      <c r="H49" s="5"/>
      <c r="I49" s="5"/>
      <c r="J49" s="20"/>
      <c r="K49" s="20" t="str">
        <f t="shared" si="2"/>
        <v/>
      </c>
    </row>
    <row r="50" spans="1:11" hidden="1" x14ac:dyDescent="0.15">
      <c r="A50" s="3">
        <f t="shared" ref="A50:A54" si="8">B50*100+C50</f>
        <v>400020101</v>
      </c>
      <c r="B50" s="3">
        <f>B7+100</f>
        <v>4000201</v>
      </c>
      <c r="C50" s="3">
        <v>1</v>
      </c>
      <c r="D50" s="3">
        <f>_xlfn.XLOOKUP(C50,等级中转!$E$7:$E$11,_xlfn.XLOOKUP(INT(RIGHT(B50,1)),等级中转!$F$5:$L$5,等级中转!$F$7:$L$11))</f>
        <v>1</v>
      </c>
      <c r="E50" s="3" t="s">
        <v>34</v>
      </c>
      <c r="F50" s="3" t="s">
        <v>35</v>
      </c>
      <c r="G50" s="3">
        <v>67</v>
      </c>
      <c r="H50" s="3">
        <v>0</v>
      </c>
      <c r="I50" s="3">
        <v>0</v>
      </c>
      <c r="J50" s="18" t="str">
        <f t="shared" ref="J50:J54" si="9">"Skill"&amp;B50</f>
        <v>Skill4000201</v>
      </c>
      <c r="K50" s="18" t="str">
        <f t="shared" si="2"/>
        <v>SkillDescDetail400020101</v>
      </c>
    </row>
    <row r="51" spans="1:11" hidden="1" x14ac:dyDescent="0.15">
      <c r="A51" s="3">
        <f t="shared" si="8"/>
        <v>400020102</v>
      </c>
      <c r="B51" s="3">
        <f t="shared" ref="B51:B60" si="10">B8+100</f>
        <v>4000201</v>
      </c>
      <c r="C51" s="3">
        <v>2</v>
      </c>
      <c r="D51" s="3">
        <f>_xlfn.XLOOKUP(C51,等级中转!$E$7:$E$11,_xlfn.XLOOKUP(INT(RIGHT(B51,1)),等级中转!$F$5:$L$5,等级中转!$F$7:$L$11))</f>
        <v>21</v>
      </c>
      <c r="E51" s="3" t="s">
        <v>36</v>
      </c>
      <c r="F51" s="3" t="s">
        <v>35</v>
      </c>
      <c r="G51" s="3">
        <v>67</v>
      </c>
      <c r="H51" s="3">
        <v>0</v>
      </c>
      <c r="I51" s="3">
        <v>0</v>
      </c>
      <c r="J51" s="18" t="str">
        <f t="shared" si="9"/>
        <v>Skill4000201</v>
      </c>
      <c r="K51" s="18" t="str">
        <f t="shared" si="2"/>
        <v>SkillDescDetail400020102</v>
      </c>
    </row>
    <row r="52" spans="1:11" hidden="1" x14ac:dyDescent="0.15">
      <c r="A52" s="3">
        <f t="shared" si="8"/>
        <v>400020103</v>
      </c>
      <c r="B52" s="3">
        <f t="shared" si="10"/>
        <v>4000201</v>
      </c>
      <c r="C52" s="3">
        <v>3</v>
      </c>
      <c r="D52" s="3">
        <f>_xlfn.XLOOKUP(C52,等级中转!$E$7:$E$11,_xlfn.XLOOKUP(INT(RIGHT(B52,1)),等级中转!$F$5:$L$5,等级中转!$F$7:$L$11))</f>
        <v>61</v>
      </c>
      <c r="E52" s="3" t="s">
        <v>37</v>
      </c>
      <c r="F52" s="3" t="s">
        <v>35</v>
      </c>
      <c r="G52" s="3">
        <v>67</v>
      </c>
      <c r="H52" s="3">
        <v>0</v>
      </c>
      <c r="I52" s="3">
        <v>0</v>
      </c>
      <c r="J52" s="18" t="str">
        <f t="shared" si="9"/>
        <v>Skill4000201</v>
      </c>
      <c r="K52" s="18" t="str">
        <f t="shared" si="2"/>
        <v>SkillDescDetail400020103</v>
      </c>
    </row>
    <row r="53" spans="1:11" hidden="1" x14ac:dyDescent="0.15">
      <c r="A53" s="3">
        <f t="shared" si="8"/>
        <v>400020104</v>
      </c>
      <c r="B53" s="3">
        <f t="shared" si="10"/>
        <v>4000201</v>
      </c>
      <c r="C53" s="3">
        <v>4</v>
      </c>
      <c r="D53" s="3">
        <f>_xlfn.XLOOKUP(C53,等级中转!$E$7:$E$11,_xlfn.XLOOKUP(INT(RIGHT(B53,1)),等级中转!$F$5:$L$5,等级中转!$F$7:$L$11))</f>
        <v>111</v>
      </c>
      <c r="E53" s="3" t="s">
        <v>38</v>
      </c>
      <c r="F53" s="3" t="s">
        <v>35</v>
      </c>
      <c r="G53" s="3">
        <v>67</v>
      </c>
      <c r="H53" s="3">
        <v>0</v>
      </c>
      <c r="I53" s="3">
        <v>0</v>
      </c>
      <c r="J53" s="18" t="str">
        <f t="shared" si="9"/>
        <v>Skill4000201</v>
      </c>
      <c r="K53" s="18" t="str">
        <f t="shared" si="2"/>
        <v>SkillDescDetail400020104</v>
      </c>
    </row>
    <row r="54" spans="1:11" hidden="1" x14ac:dyDescent="0.15">
      <c r="A54" s="3">
        <f t="shared" si="8"/>
        <v>400020105</v>
      </c>
      <c r="B54" s="3">
        <f t="shared" si="10"/>
        <v>4000201</v>
      </c>
      <c r="C54" s="3">
        <v>5</v>
      </c>
      <c r="D54" s="3">
        <f>_xlfn.XLOOKUP(C54,等级中转!$E$7:$E$11,_xlfn.XLOOKUP(INT(RIGHT(B54,1)),等级中转!$F$5:$L$5,等级中转!$F$7:$L$11))</f>
        <v>161</v>
      </c>
      <c r="E54" s="3" t="s">
        <v>39</v>
      </c>
      <c r="F54" s="3" t="s">
        <v>35</v>
      </c>
      <c r="G54" s="3">
        <v>67</v>
      </c>
      <c r="H54" s="3">
        <v>0</v>
      </c>
      <c r="I54" s="3">
        <v>0</v>
      </c>
      <c r="J54" s="18" t="str">
        <f t="shared" si="9"/>
        <v>Skill4000201</v>
      </c>
      <c r="K54" s="18" t="str">
        <f t="shared" si="2"/>
        <v>SkillDescDetail400020105</v>
      </c>
    </row>
    <row r="55" spans="1:11" s="17" customFormat="1" hidden="1" x14ac:dyDescent="0.15">
      <c r="A55" s="7" t="s">
        <v>40</v>
      </c>
      <c r="B55" s="5"/>
      <c r="C55" s="5"/>
      <c r="D55" s="5"/>
      <c r="E55" s="5"/>
      <c r="F55" s="5"/>
      <c r="G55" s="5"/>
      <c r="H55" s="5"/>
      <c r="I55" s="5"/>
      <c r="J55" s="20"/>
      <c r="K55" s="20" t="str">
        <f t="shared" si="2"/>
        <v/>
      </c>
    </row>
    <row r="56" spans="1:11" hidden="1" x14ac:dyDescent="0.15">
      <c r="A56" s="3">
        <f t="shared" ref="A56:A60" si="11">B56*100+C56</f>
        <v>400020201</v>
      </c>
      <c r="B56" s="3">
        <f t="shared" si="10"/>
        <v>4000202</v>
      </c>
      <c r="C56" s="3">
        <f t="shared" ref="C56:C60" si="12">C50</f>
        <v>1</v>
      </c>
      <c r="D56" s="3">
        <f>_xlfn.XLOOKUP(C56,等级中转!$E$7:$E$11,_xlfn.XLOOKUP(INT(RIGHT(B56,1)),等级中转!$F$5:$L$5,等级中转!$F$7:$L$11))</f>
        <v>1</v>
      </c>
      <c r="E56" s="3" t="s">
        <v>41</v>
      </c>
      <c r="F56" s="3" t="s">
        <v>35</v>
      </c>
      <c r="G56" s="3">
        <v>0</v>
      </c>
      <c r="H56" s="3">
        <v>0</v>
      </c>
      <c r="I56" s="3">
        <v>2</v>
      </c>
      <c r="J56" s="18" t="str">
        <f t="shared" ref="J56:J60" si="13">"Skill"&amp;B56</f>
        <v>Skill4000202</v>
      </c>
      <c r="K56" s="18" t="str">
        <f t="shared" si="2"/>
        <v>SkillDescDetail400020201</v>
      </c>
    </row>
    <row r="57" spans="1:11" hidden="1" x14ac:dyDescent="0.15">
      <c r="A57" s="3">
        <f t="shared" si="11"/>
        <v>400020202</v>
      </c>
      <c r="B57" s="3">
        <f t="shared" si="10"/>
        <v>4000202</v>
      </c>
      <c r="C57" s="3">
        <f t="shared" si="12"/>
        <v>2</v>
      </c>
      <c r="D57" s="3">
        <f>_xlfn.XLOOKUP(C57,等级中转!$E$7:$E$11,_xlfn.XLOOKUP(INT(RIGHT(B57,1)),等级中转!$F$5:$L$5,等级中转!$F$7:$L$11))</f>
        <v>41</v>
      </c>
      <c r="E57" s="3" t="s">
        <v>42</v>
      </c>
      <c r="F57" s="3" t="s">
        <v>35</v>
      </c>
      <c r="G57" s="3">
        <v>0</v>
      </c>
      <c r="H57" s="3">
        <v>0</v>
      </c>
      <c r="I57" s="3">
        <v>2</v>
      </c>
      <c r="J57" s="18" t="str">
        <f t="shared" si="13"/>
        <v>Skill4000202</v>
      </c>
      <c r="K57" s="18" t="str">
        <f t="shared" si="2"/>
        <v>SkillDescDetail400020202</v>
      </c>
    </row>
    <row r="58" spans="1:11" hidden="1" x14ac:dyDescent="0.15">
      <c r="A58" s="3">
        <f t="shared" si="11"/>
        <v>400020203</v>
      </c>
      <c r="B58" s="3">
        <f t="shared" si="10"/>
        <v>4000202</v>
      </c>
      <c r="C58" s="3">
        <f t="shared" si="12"/>
        <v>3</v>
      </c>
      <c r="D58" s="3">
        <f>_xlfn.XLOOKUP(C58,等级中转!$E$7:$E$11,_xlfn.XLOOKUP(INT(RIGHT(B58,1)),等级中转!$F$5:$L$5,等级中转!$F$7:$L$11))</f>
        <v>81</v>
      </c>
      <c r="E58" s="3" t="s">
        <v>43</v>
      </c>
      <c r="F58" s="3" t="s">
        <v>35</v>
      </c>
      <c r="G58" s="3">
        <v>0</v>
      </c>
      <c r="H58" s="3">
        <v>0</v>
      </c>
      <c r="I58" s="3">
        <v>2</v>
      </c>
      <c r="J58" s="18" t="str">
        <f t="shared" si="13"/>
        <v>Skill4000202</v>
      </c>
      <c r="K58" s="18" t="str">
        <f t="shared" si="2"/>
        <v>SkillDescDetail400020203</v>
      </c>
    </row>
    <row r="59" spans="1:11" hidden="1" x14ac:dyDescent="0.15">
      <c r="A59" s="3">
        <f t="shared" si="11"/>
        <v>400020204</v>
      </c>
      <c r="B59" s="3">
        <f t="shared" si="10"/>
        <v>4000202</v>
      </c>
      <c r="C59" s="3">
        <f t="shared" si="12"/>
        <v>4</v>
      </c>
      <c r="D59" s="3">
        <f>_xlfn.XLOOKUP(C59,等级中转!$E$7:$E$11,_xlfn.XLOOKUP(INT(RIGHT(B59,1)),等级中转!$F$5:$L$5,等级中转!$F$7:$L$11))</f>
        <v>141</v>
      </c>
      <c r="E59" s="3" t="s">
        <v>44</v>
      </c>
      <c r="F59" s="3" t="s">
        <v>35</v>
      </c>
      <c r="G59" s="3">
        <v>0</v>
      </c>
      <c r="H59" s="3">
        <v>0</v>
      </c>
      <c r="I59" s="3">
        <v>2</v>
      </c>
      <c r="J59" s="18" t="str">
        <f t="shared" si="13"/>
        <v>Skill4000202</v>
      </c>
      <c r="K59" s="18" t="str">
        <f t="shared" si="2"/>
        <v>SkillDescDetail400020204</v>
      </c>
    </row>
    <row r="60" spans="1:11" hidden="1" x14ac:dyDescent="0.15">
      <c r="A60" s="3">
        <f t="shared" si="11"/>
        <v>400020205</v>
      </c>
      <c r="B60" s="3">
        <f t="shared" si="10"/>
        <v>4000202</v>
      </c>
      <c r="C60" s="3">
        <f t="shared" si="12"/>
        <v>5</v>
      </c>
      <c r="D60" s="3">
        <f>_xlfn.XLOOKUP(C60,等级中转!$E$7:$E$11,_xlfn.XLOOKUP(INT(RIGHT(B60,1)),等级中转!$F$5:$L$5,等级中转!$F$7:$L$11))</f>
        <v>201</v>
      </c>
      <c r="E60" s="3" t="s">
        <v>37</v>
      </c>
      <c r="F60" s="3" t="s">
        <v>35</v>
      </c>
      <c r="G60" s="3">
        <v>0</v>
      </c>
      <c r="H60" s="3">
        <v>0</v>
      </c>
      <c r="I60" s="3">
        <v>2</v>
      </c>
      <c r="J60" s="18" t="str">
        <f t="shared" si="13"/>
        <v>Skill4000202</v>
      </c>
      <c r="K60" s="18" t="str">
        <f t="shared" si="2"/>
        <v>SkillDescDetail400020205</v>
      </c>
    </row>
    <row r="61" spans="1:11" s="17" customFormat="1" hidden="1" x14ac:dyDescent="0.15">
      <c r="A61" s="7" t="s">
        <v>45</v>
      </c>
      <c r="B61" s="5"/>
      <c r="C61" s="5"/>
      <c r="D61" s="5"/>
      <c r="E61" s="5"/>
      <c r="F61" s="5"/>
      <c r="G61" s="5"/>
      <c r="H61" s="5"/>
      <c r="I61" s="5"/>
      <c r="J61" s="20"/>
      <c r="K61" s="20" t="str">
        <f t="shared" si="2"/>
        <v/>
      </c>
    </row>
    <row r="62" spans="1:11" hidden="1" x14ac:dyDescent="0.15">
      <c r="A62" s="3">
        <f t="shared" ref="A62:A66" si="14">B62*100+C62</f>
        <v>400020301</v>
      </c>
      <c r="B62" s="3">
        <f t="shared" ref="B62:B66" si="15">B19+100</f>
        <v>4000203</v>
      </c>
      <c r="C62" s="3">
        <f t="shared" ref="C62:C66" si="16">C56</f>
        <v>1</v>
      </c>
      <c r="D62" s="3">
        <f>_xlfn.XLOOKUP(C62,等级中转!$E$7:$E$11,_xlfn.XLOOKUP(INT(RIGHT(B62,1)),等级中转!$F$5:$L$5,等级中转!$F$7:$L$11))</f>
        <v>1</v>
      </c>
      <c r="F62" s="3" t="s">
        <v>35</v>
      </c>
      <c r="G62" s="3">
        <v>0</v>
      </c>
      <c r="H62" s="3">
        <v>0</v>
      </c>
      <c r="I62" s="3">
        <v>0</v>
      </c>
      <c r="K62" s="18" t="str">
        <f t="shared" si="2"/>
        <v>SkillDescDetail400020301</v>
      </c>
    </row>
    <row r="63" spans="1:11" hidden="1" x14ac:dyDescent="0.15">
      <c r="A63" s="3">
        <f t="shared" si="14"/>
        <v>400020302</v>
      </c>
      <c r="B63" s="3">
        <f t="shared" si="15"/>
        <v>4000203</v>
      </c>
      <c r="C63" s="3">
        <f t="shared" si="16"/>
        <v>2</v>
      </c>
      <c r="D63" s="3">
        <f>_xlfn.XLOOKUP(C63,等级中转!$E$7:$E$11,_xlfn.XLOOKUP(INT(RIGHT(B63,1)),等级中转!$F$5:$L$5,等级中转!$F$7:$L$11))</f>
        <v>75</v>
      </c>
      <c r="F63" s="3" t="s">
        <v>35</v>
      </c>
      <c r="G63" s="3">
        <v>0</v>
      </c>
      <c r="H63" s="3">
        <v>0</v>
      </c>
      <c r="I63" s="3">
        <v>0</v>
      </c>
      <c r="K63" s="18" t="str">
        <f t="shared" si="2"/>
        <v>SkillDescDetail400020302</v>
      </c>
    </row>
    <row r="64" spans="1:11" hidden="1" x14ac:dyDescent="0.15">
      <c r="A64" s="3">
        <f t="shared" si="14"/>
        <v>400020303</v>
      </c>
      <c r="B64" s="3">
        <f t="shared" si="15"/>
        <v>4000203</v>
      </c>
      <c r="C64" s="3">
        <f t="shared" si="16"/>
        <v>3</v>
      </c>
      <c r="D64" s="3">
        <f>_xlfn.XLOOKUP(C64,等级中转!$E$7:$E$11,_xlfn.XLOOKUP(INT(RIGHT(B64,1)),等级中转!$F$5:$L$5,等级中转!$F$7:$L$11))</f>
        <v>125</v>
      </c>
      <c r="F64" s="3" t="s">
        <v>35</v>
      </c>
      <c r="G64" s="3">
        <v>0</v>
      </c>
      <c r="H64" s="3">
        <v>0</v>
      </c>
      <c r="I64" s="3">
        <v>0</v>
      </c>
      <c r="K64" s="18" t="str">
        <f t="shared" si="2"/>
        <v>SkillDescDetail400020303</v>
      </c>
    </row>
    <row r="65" spans="1:11" hidden="1" x14ac:dyDescent="0.15">
      <c r="A65" s="3">
        <f t="shared" si="14"/>
        <v>400020304</v>
      </c>
      <c r="B65" s="3">
        <f t="shared" si="15"/>
        <v>4000203</v>
      </c>
      <c r="C65" s="3">
        <f t="shared" si="16"/>
        <v>4</v>
      </c>
      <c r="D65" s="3">
        <f>_xlfn.XLOOKUP(C65,等级中转!$E$7:$E$11,_xlfn.XLOOKUP(INT(RIGHT(B65,1)),等级中转!$F$5:$L$5,等级中转!$F$7:$L$11))</f>
        <v>175</v>
      </c>
      <c r="F65" s="3" t="s">
        <v>35</v>
      </c>
      <c r="G65" s="3">
        <v>0</v>
      </c>
      <c r="H65" s="3">
        <v>0</v>
      </c>
      <c r="I65" s="3">
        <v>0</v>
      </c>
      <c r="K65" s="18" t="str">
        <f t="shared" si="2"/>
        <v>SkillDescDetail400020304</v>
      </c>
    </row>
    <row r="66" spans="1:11" hidden="1" x14ac:dyDescent="0.15">
      <c r="A66" s="3">
        <f t="shared" si="14"/>
        <v>400020305</v>
      </c>
      <c r="B66" s="3">
        <f t="shared" si="15"/>
        <v>4000203</v>
      </c>
      <c r="C66" s="3">
        <f t="shared" si="16"/>
        <v>5</v>
      </c>
      <c r="D66" s="3">
        <f>_xlfn.XLOOKUP(C66,等级中转!$E$7:$E$11,_xlfn.XLOOKUP(INT(RIGHT(B66,1)),等级中转!$F$5:$L$5,等级中转!$F$7:$L$11))</f>
        <v>225</v>
      </c>
      <c r="F66" s="3" t="s">
        <v>35</v>
      </c>
      <c r="G66" s="3">
        <v>0</v>
      </c>
      <c r="H66" s="3">
        <v>0</v>
      </c>
      <c r="I66" s="3">
        <v>0</v>
      </c>
      <c r="K66" s="18" t="str">
        <f t="shared" si="2"/>
        <v>SkillDescDetail400020305</v>
      </c>
    </row>
    <row r="67" spans="1:11" s="17" customFormat="1" hidden="1" x14ac:dyDescent="0.15">
      <c r="A67" s="7" t="s">
        <v>46</v>
      </c>
      <c r="B67" s="5"/>
      <c r="C67" s="5"/>
      <c r="D67" s="5"/>
      <c r="E67" s="5"/>
      <c r="F67" s="5"/>
      <c r="G67" s="5"/>
      <c r="H67" s="5"/>
      <c r="I67" s="5"/>
      <c r="J67" s="20"/>
      <c r="K67" s="20" t="str">
        <f t="shared" si="2"/>
        <v/>
      </c>
    </row>
    <row r="68" spans="1:11" hidden="1" x14ac:dyDescent="0.15">
      <c r="A68" s="3">
        <f t="shared" ref="A68:A72" si="17">B68*100+C68</f>
        <v>400020401</v>
      </c>
      <c r="B68" s="3">
        <f t="shared" ref="B68:B72" si="18">B25+100</f>
        <v>4000204</v>
      </c>
      <c r="C68" s="3">
        <f t="shared" ref="C68:C72" si="19">C62</f>
        <v>1</v>
      </c>
      <c r="D68" s="3">
        <f>_xlfn.XLOOKUP(C68,等级中转!$E$7:$E$11,_xlfn.XLOOKUP(INT(RIGHT(B68,1)),等级中转!$F$5:$L$5,等级中转!$F$7:$L$11))</f>
        <v>1</v>
      </c>
      <c r="F68" s="3" t="s">
        <v>35</v>
      </c>
      <c r="G68" s="3">
        <v>0</v>
      </c>
      <c r="H68" s="3">
        <v>0</v>
      </c>
      <c r="I68" s="3">
        <v>0</v>
      </c>
      <c r="K68" s="18" t="str">
        <f t="shared" si="2"/>
        <v>SkillDescDetail400020401</v>
      </c>
    </row>
    <row r="69" spans="1:11" hidden="1" x14ac:dyDescent="0.15">
      <c r="A69" s="3">
        <f t="shared" si="17"/>
        <v>400020402</v>
      </c>
      <c r="B69" s="3">
        <f t="shared" si="18"/>
        <v>4000204</v>
      </c>
      <c r="C69" s="3">
        <f t="shared" si="19"/>
        <v>2</v>
      </c>
      <c r="D69" s="3">
        <f>_xlfn.XLOOKUP(C69,等级中转!$E$7:$E$11,_xlfn.XLOOKUP(INT(RIGHT(B69,1)),等级中转!$F$5:$L$5,等级中转!$F$7:$L$11))</f>
        <v>31</v>
      </c>
      <c r="F69" s="3" t="s">
        <v>35</v>
      </c>
      <c r="G69" s="3">
        <v>0</v>
      </c>
      <c r="H69" s="3">
        <v>0</v>
      </c>
      <c r="I69" s="3">
        <v>0</v>
      </c>
      <c r="K69" s="18" t="str">
        <f t="shared" si="2"/>
        <v>SkillDescDetail400020402</v>
      </c>
    </row>
    <row r="70" spans="1:11" hidden="1" x14ac:dyDescent="0.15">
      <c r="A70" s="3">
        <f t="shared" si="17"/>
        <v>400020403</v>
      </c>
      <c r="B70" s="3">
        <f t="shared" si="18"/>
        <v>4000204</v>
      </c>
      <c r="C70" s="3">
        <f t="shared" si="19"/>
        <v>3</v>
      </c>
      <c r="D70" s="3">
        <f>_xlfn.XLOOKUP(C70,等级中转!$E$7:$E$11,_xlfn.XLOOKUP(INT(RIGHT(B70,1)),等级中转!$F$5:$L$5,等级中转!$F$7:$L$11))</f>
        <v>71</v>
      </c>
      <c r="F70" s="3" t="s">
        <v>35</v>
      </c>
      <c r="G70" s="3">
        <v>0</v>
      </c>
      <c r="H70" s="3">
        <v>0</v>
      </c>
      <c r="I70" s="3">
        <v>0</v>
      </c>
      <c r="K70" s="18" t="str">
        <f t="shared" si="2"/>
        <v>SkillDescDetail400020403</v>
      </c>
    </row>
    <row r="71" spans="1:11" hidden="1" x14ac:dyDescent="0.15">
      <c r="A71" s="3">
        <f t="shared" si="17"/>
        <v>400020404</v>
      </c>
      <c r="B71" s="3">
        <f t="shared" si="18"/>
        <v>4000204</v>
      </c>
      <c r="C71" s="3">
        <f t="shared" si="19"/>
        <v>4</v>
      </c>
      <c r="D71" s="3">
        <f>_xlfn.XLOOKUP(C71,等级中转!$E$7:$E$11,_xlfn.XLOOKUP(INT(RIGHT(B71,1)),等级中转!$F$5:$L$5,等级中转!$F$7:$L$11))</f>
        <v>121</v>
      </c>
      <c r="F71" s="3" t="s">
        <v>35</v>
      </c>
      <c r="G71" s="3">
        <v>0</v>
      </c>
      <c r="H71" s="3">
        <v>0</v>
      </c>
      <c r="I71" s="3">
        <v>0</v>
      </c>
      <c r="K71" s="18" t="str">
        <f t="shared" si="2"/>
        <v>SkillDescDetail400020404</v>
      </c>
    </row>
    <row r="72" spans="1:11" hidden="1" x14ac:dyDescent="0.15">
      <c r="A72" s="3">
        <f t="shared" si="17"/>
        <v>400020405</v>
      </c>
      <c r="B72" s="3">
        <f t="shared" si="18"/>
        <v>4000204</v>
      </c>
      <c r="C72" s="3">
        <f t="shared" si="19"/>
        <v>5</v>
      </c>
      <c r="D72" s="3">
        <f>_xlfn.XLOOKUP(C72,等级中转!$E$7:$E$11,_xlfn.XLOOKUP(INT(RIGHT(B72,1)),等级中转!$F$5:$L$5,等级中转!$F$7:$L$11))</f>
        <v>171</v>
      </c>
      <c r="F72" s="3" t="s">
        <v>35</v>
      </c>
      <c r="G72" s="3">
        <v>0</v>
      </c>
      <c r="H72" s="3">
        <v>0</v>
      </c>
      <c r="I72" s="3">
        <v>0</v>
      </c>
      <c r="K72" s="18" t="str">
        <f t="shared" ref="K72:K135" si="20">IF($B72="","",IF($B72=0,"",K$1&amp;$A72))</f>
        <v>SkillDescDetail400020405</v>
      </c>
    </row>
    <row r="73" spans="1:11" s="17" customFormat="1" hidden="1" x14ac:dyDescent="0.15">
      <c r="A73" s="7" t="s">
        <v>47</v>
      </c>
      <c r="B73" s="5"/>
      <c r="C73" s="5"/>
      <c r="D73" s="5"/>
      <c r="E73" s="5"/>
      <c r="F73" s="5"/>
      <c r="G73" s="5"/>
      <c r="H73" s="5"/>
      <c r="I73" s="5"/>
      <c r="J73" s="20"/>
      <c r="K73" s="20" t="str">
        <f t="shared" si="20"/>
        <v/>
      </c>
    </row>
    <row r="74" spans="1:11" hidden="1" x14ac:dyDescent="0.15">
      <c r="A74" s="3">
        <f t="shared" ref="A74:A78" si="21">B74*100+C74</f>
        <v>400020501</v>
      </c>
      <c r="B74" s="3">
        <f t="shared" ref="B74:B78" si="22">B31+100</f>
        <v>4000205</v>
      </c>
      <c r="C74" s="3">
        <f t="shared" ref="C74:C78" si="23">C68</f>
        <v>1</v>
      </c>
      <c r="D74" s="3">
        <f>_xlfn.XLOOKUP(C74,等级中转!$E$7:$E$11,_xlfn.XLOOKUP(INT(RIGHT(B74,1)),等级中转!$F$5:$L$5,等级中转!$F$7:$L$11))</f>
        <v>1</v>
      </c>
      <c r="F74" s="3" t="s">
        <v>35</v>
      </c>
      <c r="G74" s="3">
        <v>0</v>
      </c>
      <c r="H74" s="3">
        <v>0</v>
      </c>
      <c r="I74" s="3">
        <v>0</v>
      </c>
      <c r="K74" s="18" t="str">
        <f t="shared" si="20"/>
        <v>SkillDescDetail400020501</v>
      </c>
    </row>
    <row r="75" spans="1:11" hidden="1" x14ac:dyDescent="0.15">
      <c r="A75" s="3">
        <f t="shared" si="21"/>
        <v>400020502</v>
      </c>
      <c r="B75" s="3">
        <f t="shared" si="22"/>
        <v>4000205</v>
      </c>
      <c r="C75" s="3">
        <f t="shared" si="23"/>
        <v>2</v>
      </c>
      <c r="D75" s="3">
        <f>_xlfn.XLOOKUP(C75,等级中转!$E$7:$E$11,_xlfn.XLOOKUP(INT(RIGHT(B75,1)),等级中转!$F$5:$L$5,等级中转!$F$7:$L$11))</f>
        <v>46</v>
      </c>
      <c r="F75" s="3" t="s">
        <v>35</v>
      </c>
      <c r="G75" s="3">
        <v>0</v>
      </c>
      <c r="H75" s="3">
        <v>0</v>
      </c>
      <c r="I75" s="3">
        <v>0</v>
      </c>
      <c r="K75" s="18" t="str">
        <f t="shared" si="20"/>
        <v>SkillDescDetail400020502</v>
      </c>
    </row>
    <row r="76" spans="1:11" hidden="1" x14ac:dyDescent="0.15">
      <c r="A76" s="3">
        <f t="shared" si="21"/>
        <v>400020503</v>
      </c>
      <c r="B76" s="3">
        <f t="shared" si="22"/>
        <v>4000205</v>
      </c>
      <c r="C76" s="3">
        <f t="shared" si="23"/>
        <v>3</v>
      </c>
      <c r="D76" s="3">
        <f>_xlfn.XLOOKUP(C76,等级中转!$E$7:$E$11,_xlfn.XLOOKUP(INT(RIGHT(B76,1)),等级中转!$F$5:$L$5,等级中转!$F$7:$L$11))</f>
        <v>86</v>
      </c>
      <c r="F76" s="3" t="s">
        <v>35</v>
      </c>
      <c r="G76" s="3">
        <v>0</v>
      </c>
      <c r="H76" s="3">
        <v>0</v>
      </c>
      <c r="I76" s="3">
        <v>0</v>
      </c>
      <c r="K76" s="18" t="str">
        <f t="shared" si="20"/>
        <v>SkillDescDetail400020503</v>
      </c>
    </row>
    <row r="77" spans="1:11" hidden="1" x14ac:dyDescent="0.15">
      <c r="A77" s="3">
        <f t="shared" si="21"/>
        <v>400020504</v>
      </c>
      <c r="B77" s="3">
        <f t="shared" si="22"/>
        <v>4000205</v>
      </c>
      <c r="C77" s="3">
        <f t="shared" si="23"/>
        <v>4</v>
      </c>
      <c r="D77" s="3">
        <f>_xlfn.XLOOKUP(C77,等级中转!$E$7:$E$11,_xlfn.XLOOKUP(INT(RIGHT(B77,1)),等级中转!$F$5:$L$5,等级中转!$F$7:$L$11))</f>
        <v>136</v>
      </c>
      <c r="F77" s="3" t="s">
        <v>35</v>
      </c>
      <c r="G77" s="3">
        <v>0</v>
      </c>
      <c r="H77" s="3">
        <v>0</v>
      </c>
      <c r="I77" s="3">
        <v>0</v>
      </c>
      <c r="K77" s="18" t="str">
        <f t="shared" si="20"/>
        <v>SkillDescDetail400020504</v>
      </c>
    </row>
    <row r="78" spans="1:11" hidden="1" x14ac:dyDescent="0.15">
      <c r="A78" s="3">
        <f t="shared" si="21"/>
        <v>400020505</v>
      </c>
      <c r="B78" s="3">
        <f t="shared" si="22"/>
        <v>4000205</v>
      </c>
      <c r="C78" s="3">
        <f t="shared" si="23"/>
        <v>5</v>
      </c>
      <c r="D78" s="3">
        <f>_xlfn.XLOOKUP(C78,等级中转!$E$7:$E$11,_xlfn.XLOOKUP(INT(RIGHT(B78,1)),等级中转!$F$5:$L$5,等级中转!$F$7:$L$11))</f>
        <v>186</v>
      </c>
      <c r="F78" s="3" t="s">
        <v>35</v>
      </c>
      <c r="G78" s="3">
        <v>0</v>
      </c>
      <c r="H78" s="3">
        <v>0</v>
      </c>
      <c r="I78" s="3">
        <v>0</v>
      </c>
      <c r="K78" s="18" t="str">
        <f t="shared" si="20"/>
        <v>SkillDescDetail400020505</v>
      </c>
    </row>
    <row r="79" spans="1:11" s="17" customFormat="1" hidden="1" x14ac:dyDescent="0.15">
      <c r="A79" s="7" t="s">
        <v>48</v>
      </c>
      <c r="B79" s="5"/>
      <c r="C79" s="5"/>
      <c r="D79" s="5"/>
      <c r="E79" s="5"/>
      <c r="F79" s="5"/>
      <c r="G79" s="5"/>
      <c r="H79" s="5"/>
      <c r="I79" s="5"/>
      <c r="J79" s="20"/>
      <c r="K79" s="20" t="str">
        <f t="shared" si="20"/>
        <v/>
      </c>
    </row>
    <row r="80" spans="1:11" hidden="1" x14ac:dyDescent="0.15">
      <c r="A80" s="3">
        <f t="shared" ref="A80:A84" si="24">B80*100+C80</f>
        <v>400020601</v>
      </c>
      <c r="B80" s="3">
        <f t="shared" ref="B80:B84" si="25">B37+100</f>
        <v>4000206</v>
      </c>
      <c r="C80" s="3">
        <f t="shared" ref="C80:C84" si="26">C74</f>
        <v>1</v>
      </c>
      <c r="D80" s="3">
        <f>_xlfn.XLOOKUP(C80,等级中转!$E$7:$E$11,_xlfn.XLOOKUP(INT(RIGHT(B80,1)),等级中转!$F$5:$L$5,等级中转!$F$7:$L$11))</f>
        <v>1</v>
      </c>
      <c r="F80" s="3" t="s">
        <v>35</v>
      </c>
      <c r="G80" s="3">
        <v>0</v>
      </c>
      <c r="H80" s="3">
        <v>0</v>
      </c>
      <c r="I80" s="3">
        <v>0</v>
      </c>
      <c r="K80" s="18" t="str">
        <f t="shared" si="20"/>
        <v>SkillDescDetail400020601</v>
      </c>
    </row>
    <row r="81" spans="1:11" hidden="1" x14ac:dyDescent="0.15">
      <c r="A81" s="3">
        <f t="shared" si="24"/>
        <v>400020602</v>
      </c>
      <c r="B81" s="3">
        <f t="shared" si="25"/>
        <v>4000206</v>
      </c>
      <c r="C81" s="3">
        <f t="shared" si="26"/>
        <v>2</v>
      </c>
      <c r="D81" s="3">
        <f>_xlfn.XLOOKUP(C81,等级中转!$E$7:$E$11,_xlfn.XLOOKUP(INT(RIGHT(B81,1)),等级中转!$F$5:$L$5,等级中转!$F$7:$L$11))</f>
        <v>63</v>
      </c>
      <c r="F81" s="3" t="s">
        <v>35</v>
      </c>
      <c r="G81" s="3">
        <v>0</v>
      </c>
      <c r="H81" s="3">
        <v>0</v>
      </c>
      <c r="I81" s="3">
        <v>0</v>
      </c>
      <c r="K81" s="18" t="str">
        <f t="shared" si="20"/>
        <v>SkillDescDetail400020602</v>
      </c>
    </row>
    <row r="82" spans="1:11" hidden="1" x14ac:dyDescent="0.15">
      <c r="A82" s="3">
        <f t="shared" si="24"/>
        <v>400020603</v>
      </c>
      <c r="B82" s="3">
        <f t="shared" si="25"/>
        <v>4000206</v>
      </c>
      <c r="C82" s="3">
        <f t="shared" si="26"/>
        <v>3</v>
      </c>
      <c r="D82" s="3">
        <f>_xlfn.XLOOKUP(C82,等级中转!$E$7:$E$11,_xlfn.XLOOKUP(INT(RIGHT(B82,1)),等级中转!$F$5:$L$5,等级中转!$F$7:$L$11))</f>
        <v>103</v>
      </c>
      <c r="F82" s="3" t="s">
        <v>35</v>
      </c>
      <c r="G82" s="3">
        <v>0</v>
      </c>
      <c r="H82" s="3">
        <v>0</v>
      </c>
      <c r="I82" s="3">
        <v>0</v>
      </c>
      <c r="K82" s="18" t="str">
        <f t="shared" si="20"/>
        <v>SkillDescDetail400020603</v>
      </c>
    </row>
    <row r="83" spans="1:11" hidden="1" x14ac:dyDescent="0.15">
      <c r="A83" s="3">
        <f t="shared" si="24"/>
        <v>400020604</v>
      </c>
      <c r="B83" s="3">
        <f t="shared" si="25"/>
        <v>4000206</v>
      </c>
      <c r="C83" s="3">
        <f t="shared" si="26"/>
        <v>4</v>
      </c>
      <c r="D83" s="3">
        <f>_xlfn.XLOOKUP(C83,等级中转!$E$7:$E$11,_xlfn.XLOOKUP(INT(RIGHT(B83,1)),等级中转!$F$5:$L$5,等级中转!$F$7:$L$11))</f>
        <v>153</v>
      </c>
      <c r="F83" s="3" t="s">
        <v>35</v>
      </c>
      <c r="G83" s="3">
        <v>0</v>
      </c>
      <c r="H83" s="3">
        <v>0</v>
      </c>
      <c r="I83" s="3">
        <v>0</v>
      </c>
      <c r="K83" s="18" t="str">
        <f t="shared" si="20"/>
        <v>SkillDescDetail400020604</v>
      </c>
    </row>
    <row r="84" spans="1:11" hidden="1" x14ac:dyDescent="0.15">
      <c r="A84" s="3">
        <f t="shared" si="24"/>
        <v>400020605</v>
      </c>
      <c r="B84" s="3">
        <f t="shared" si="25"/>
        <v>4000206</v>
      </c>
      <c r="C84" s="3">
        <f t="shared" si="26"/>
        <v>5</v>
      </c>
      <c r="D84" s="3">
        <f>_xlfn.XLOOKUP(C84,等级中转!$E$7:$E$11,_xlfn.XLOOKUP(INT(RIGHT(B84,1)),等级中转!$F$5:$L$5,等级中转!$F$7:$L$11))</f>
        <v>203</v>
      </c>
      <c r="F84" s="3" t="s">
        <v>35</v>
      </c>
      <c r="G84" s="3">
        <v>0</v>
      </c>
      <c r="H84" s="3">
        <v>0</v>
      </c>
      <c r="I84" s="3">
        <v>0</v>
      </c>
      <c r="K84" s="18" t="str">
        <f t="shared" si="20"/>
        <v>SkillDescDetail400020605</v>
      </c>
    </row>
    <row r="85" spans="1:11" s="17" customFormat="1" hidden="1" x14ac:dyDescent="0.15">
      <c r="A85" s="7" t="s">
        <v>49</v>
      </c>
      <c r="B85" s="5"/>
      <c r="C85" s="5"/>
      <c r="D85" s="5"/>
      <c r="E85" s="5"/>
      <c r="F85" s="5"/>
      <c r="G85" s="5"/>
      <c r="H85" s="5"/>
      <c r="I85" s="5"/>
      <c r="J85" s="20"/>
      <c r="K85" s="20" t="str">
        <f t="shared" si="20"/>
        <v/>
      </c>
    </row>
    <row r="86" spans="1:11" hidden="1" x14ac:dyDescent="0.15">
      <c r="A86" s="3">
        <f t="shared" ref="A86:A90" si="27">B86*100+C86</f>
        <v>400020701</v>
      </c>
      <c r="B86" s="3">
        <f t="shared" ref="B86:B90" si="28">B43+100</f>
        <v>4000207</v>
      </c>
      <c r="C86" s="3">
        <f t="shared" ref="C86:C90" si="29">C80</f>
        <v>1</v>
      </c>
      <c r="D86" s="3">
        <f>_xlfn.XLOOKUP(C86,等级中转!$E$7:$E$11,_xlfn.XLOOKUP(INT(RIGHT(B86,1)),等级中转!$F$5:$L$5,等级中转!$F$7:$L$11))</f>
        <v>1</v>
      </c>
      <c r="F86" s="3" t="s">
        <v>35</v>
      </c>
      <c r="G86" s="3">
        <v>0</v>
      </c>
      <c r="H86" s="3">
        <v>0</v>
      </c>
      <c r="I86" s="3">
        <v>0</v>
      </c>
      <c r="K86" s="18" t="str">
        <f t="shared" si="20"/>
        <v>SkillDescDetail400020701</v>
      </c>
    </row>
    <row r="87" spans="1:11" hidden="1" x14ac:dyDescent="0.15">
      <c r="A87" s="3">
        <f t="shared" si="27"/>
        <v>400020702</v>
      </c>
      <c r="B87" s="3">
        <f t="shared" si="28"/>
        <v>4000207</v>
      </c>
      <c r="C87" s="3">
        <f t="shared" si="29"/>
        <v>2</v>
      </c>
      <c r="D87" s="3">
        <f>_xlfn.XLOOKUP(C87,等级中转!$E$7:$E$11,_xlfn.XLOOKUP(INT(RIGHT(B87,1)),等级中转!$F$5:$L$5,等级中转!$F$7:$L$11))</f>
        <v>51</v>
      </c>
      <c r="F87" s="3" t="s">
        <v>35</v>
      </c>
      <c r="G87" s="3">
        <v>0</v>
      </c>
      <c r="H87" s="3">
        <v>0</v>
      </c>
      <c r="I87" s="3">
        <v>0</v>
      </c>
      <c r="K87" s="18" t="str">
        <f t="shared" si="20"/>
        <v>SkillDescDetail400020702</v>
      </c>
    </row>
    <row r="88" spans="1:11" hidden="1" x14ac:dyDescent="0.15">
      <c r="A88" s="3">
        <f t="shared" si="27"/>
        <v>400020703</v>
      </c>
      <c r="B88" s="3">
        <f t="shared" si="28"/>
        <v>4000207</v>
      </c>
      <c r="C88" s="3">
        <f t="shared" si="29"/>
        <v>3</v>
      </c>
      <c r="D88" s="3">
        <f>_xlfn.XLOOKUP(C88,等级中转!$E$7:$E$11,_xlfn.XLOOKUP(INT(RIGHT(B88,1)),等级中转!$F$5:$L$5,等级中转!$F$7:$L$11))</f>
        <v>91</v>
      </c>
      <c r="F88" s="3" t="s">
        <v>35</v>
      </c>
      <c r="G88" s="3">
        <v>0</v>
      </c>
      <c r="H88" s="3">
        <v>0</v>
      </c>
      <c r="I88" s="3">
        <v>0</v>
      </c>
      <c r="K88" s="18" t="str">
        <f t="shared" si="20"/>
        <v>SkillDescDetail400020703</v>
      </c>
    </row>
    <row r="89" spans="1:11" hidden="1" x14ac:dyDescent="0.15">
      <c r="A89" s="3">
        <f t="shared" si="27"/>
        <v>400020704</v>
      </c>
      <c r="B89" s="3">
        <f t="shared" si="28"/>
        <v>4000207</v>
      </c>
      <c r="C89" s="3">
        <f t="shared" si="29"/>
        <v>4</v>
      </c>
      <c r="D89" s="3">
        <f>_xlfn.XLOOKUP(C89,等级中转!$E$7:$E$11,_xlfn.XLOOKUP(INT(RIGHT(B89,1)),等级中转!$F$5:$L$5,等级中转!$F$7:$L$11))</f>
        <v>151</v>
      </c>
      <c r="F89" s="3" t="s">
        <v>35</v>
      </c>
      <c r="G89" s="3">
        <v>0</v>
      </c>
      <c r="H89" s="3">
        <v>0</v>
      </c>
      <c r="I89" s="3">
        <v>0</v>
      </c>
      <c r="K89" s="18" t="str">
        <f t="shared" si="20"/>
        <v>SkillDescDetail400020704</v>
      </c>
    </row>
    <row r="90" spans="1:11" hidden="1" x14ac:dyDescent="0.15">
      <c r="A90" s="3">
        <f t="shared" si="27"/>
        <v>400020705</v>
      </c>
      <c r="B90" s="3">
        <f t="shared" si="28"/>
        <v>4000207</v>
      </c>
      <c r="C90" s="3">
        <f t="shared" si="29"/>
        <v>5</v>
      </c>
      <c r="D90" s="3">
        <f>_xlfn.XLOOKUP(C90,等级中转!$E$7:$E$11,_xlfn.XLOOKUP(INT(RIGHT(B90,1)),等级中转!$F$5:$L$5,等级中转!$F$7:$L$11))</f>
        <v>211</v>
      </c>
      <c r="F90" s="3" t="s">
        <v>35</v>
      </c>
      <c r="G90" s="3">
        <v>0</v>
      </c>
      <c r="H90" s="3">
        <v>0</v>
      </c>
      <c r="I90" s="3">
        <v>0</v>
      </c>
      <c r="K90" s="18" t="str">
        <f t="shared" si="20"/>
        <v>SkillDescDetail400020705</v>
      </c>
    </row>
    <row r="91" spans="1:11" s="17" customFormat="1" hidden="1" x14ac:dyDescent="0.15">
      <c r="A91" s="7" t="s">
        <v>32</v>
      </c>
      <c r="B91" s="5"/>
      <c r="C91" s="5"/>
      <c r="D91" s="5"/>
      <c r="E91" s="5"/>
      <c r="F91" s="5"/>
      <c r="G91" s="5"/>
      <c r="H91" s="5"/>
      <c r="I91" s="5"/>
      <c r="J91" s="20"/>
      <c r="K91" s="20" t="str">
        <f t="shared" si="20"/>
        <v/>
      </c>
    </row>
    <row r="92" spans="1:11" s="17" customFormat="1" hidden="1" x14ac:dyDescent="0.15">
      <c r="A92" s="7" t="s">
        <v>33</v>
      </c>
      <c r="B92" s="5"/>
      <c r="C92" s="5"/>
      <c r="D92" s="5"/>
      <c r="E92" s="5"/>
      <c r="F92" s="5"/>
      <c r="G92" s="5"/>
      <c r="H92" s="5"/>
      <c r="I92" s="5"/>
      <c r="J92" s="20"/>
      <c r="K92" s="20" t="str">
        <f t="shared" si="20"/>
        <v/>
      </c>
    </row>
    <row r="93" spans="1:11" hidden="1" x14ac:dyDescent="0.15">
      <c r="A93" s="3">
        <f t="shared" ref="A93:A97" si="30">B93*100+C93</f>
        <v>400030101</v>
      </c>
      <c r="B93" s="3">
        <f t="shared" ref="B93:B97" si="31">B50+100</f>
        <v>4000301</v>
      </c>
      <c r="C93" s="3">
        <v>1</v>
      </c>
      <c r="D93" s="3">
        <f>_xlfn.XLOOKUP(C93,等级中转!$E$7:$E$11,_xlfn.XLOOKUP(INT(RIGHT(B93,1)),等级中转!$F$5:$L$5,等级中转!$F$7:$L$11))</f>
        <v>1</v>
      </c>
      <c r="E93" s="3" t="s">
        <v>34</v>
      </c>
      <c r="F93" s="3" t="s">
        <v>35</v>
      </c>
      <c r="G93" s="3">
        <v>67</v>
      </c>
      <c r="H93" s="3">
        <v>0</v>
      </c>
      <c r="I93" s="3">
        <v>0</v>
      </c>
      <c r="J93" s="18" t="str">
        <f>"Skill"&amp;B93</f>
        <v>Skill4000301</v>
      </c>
      <c r="K93" s="18" t="str">
        <f t="shared" si="20"/>
        <v>SkillDescDetail400030101</v>
      </c>
    </row>
    <row r="94" spans="1:11" hidden="1" x14ac:dyDescent="0.15">
      <c r="A94" s="3">
        <f t="shared" si="30"/>
        <v>400030102</v>
      </c>
      <c r="B94" s="3">
        <f t="shared" si="31"/>
        <v>4000301</v>
      </c>
      <c r="C94" s="3">
        <v>2</v>
      </c>
      <c r="D94" s="3">
        <f>_xlfn.XLOOKUP(C94,等级中转!$E$7:$E$11,_xlfn.XLOOKUP(INT(RIGHT(B94,1)),等级中转!$F$5:$L$5,等级中转!$F$7:$L$11))</f>
        <v>21</v>
      </c>
      <c r="E94" s="3" t="s">
        <v>36</v>
      </c>
      <c r="F94" s="3" t="s">
        <v>35</v>
      </c>
      <c r="G94" s="3">
        <v>67</v>
      </c>
      <c r="H94" s="3">
        <v>0</v>
      </c>
      <c r="I94" s="3">
        <v>0</v>
      </c>
      <c r="J94" s="18" t="str">
        <f>"Skill"&amp;B94</f>
        <v>Skill4000301</v>
      </c>
      <c r="K94" s="18" t="str">
        <f t="shared" si="20"/>
        <v>SkillDescDetail400030102</v>
      </c>
    </row>
    <row r="95" spans="1:11" hidden="1" x14ac:dyDescent="0.15">
      <c r="A95" s="3">
        <f t="shared" si="30"/>
        <v>400030103</v>
      </c>
      <c r="B95" s="3">
        <f t="shared" si="31"/>
        <v>4000301</v>
      </c>
      <c r="C95" s="3">
        <v>3</v>
      </c>
      <c r="D95" s="3">
        <f>_xlfn.XLOOKUP(C95,等级中转!$E$7:$E$11,_xlfn.XLOOKUP(INT(RIGHT(B95,1)),等级中转!$F$5:$L$5,等级中转!$F$7:$L$11))</f>
        <v>61</v>
      </c>
      <c r="E95" s="3" t="s">
        <v>37</v>
      </c>
      <c r="F95" s="3" t="s">
        <v>35</v>
      </c>
      <c r="G95" s="3">
        <v>67</v>
      </c>
      <c r="H95" s="3">
        <v>0</v>
      </c>
      <c r="I95" s="3">
        <v>0</v>
      </c>
      <c r="J95" s="18" t="str">
        <f>"Skill"&amp;B95</f>
        <v>Skill4000301</v>
      </c>
      <c r="K95" s="18" t="str">
        <f t="shared" si="20"/>
        <v>SkillDescDetail400030103</v>
      </c>
    </row>
    <row r="96" spans="1:11" hidden="1" x14ac:dyDescent="0.15">
      <c r="A96" s="3">
        <f t="shared" si="30"/>
        <v>400030104</v>
      </c>
      <c r="B96" s="3">
        <f t="shared" si="31"/>
        <v>4000301</v>
      </c>
      <c r="C96" s="3">
        <v>4</v>
      </c>
      <c r="D96" s="3">
        <f>_xlfn.XLOOKUP(C96,等级中转!$E$7:$E$11,_xlfn.XLOOKUP(INT(RIGHT(B96,1)),等级中转!$F$5:$L$5,等级中转!$F$7:$L$11))</f>
        <v>111</v>
      </c>
      <c r="E96" s="3" t="s">
        <v>38</v>
      </c>
      <c r="F96" s="3" t="s">
        <v>35</v>
      </c>
      <c r="G96" s="3">
        <v>67</v>
      </c>
      <c r="H96" s="3">
        <v>0</v>
      </c>
      <c r="I96" s="3">
        <v>0</v>
      </c>
      <c r="J96" s="18" t="str">
        <f>"Skill"&amp;B96</f>
        <v>Skill4000301</v>
      </c>
      <c r="K96" s="18" t="str">
        <f t="shared" si="20"/>
        <v>SkillDescDetail400030104</v>
      </c>
    </row>
    <row r="97" spans="1:11" hidden="1" x14ac:dyDescent="0.15">
      <c r="A97" s="3">
        <f t="shared" si="30"/>
        <v>400030105</v>
      </c>
      <c r="B97" s="3">
        <f t="shared" si="31"/>
        <v>4000301</v>
      </c>
      <c r="C97" s="3">
        <v>5</v>
      </c>
      <c r="D97" s="3">
        <f>_xlfn.XLOOKUP(C97,等级中转!$E$7:$E$11,_xlfn.XLOOKUP(INT(RIGHT(B97,1)),等级中转!$F$5:$L$5,等级中转!$F$7:$L$11))</f>
        <v>161</v>
      </c>
      <c r="E97" s="3" t="s">
        <v>39</v>
      </c>
      <c r="F97" s="3" t="s">
        <v>35</v>
      </c>
      <c r="G97" s="3">
        <v>67</v>
      </c>
      <c r="H97" s="3">
        <v>0</v>
      </c>
      <c r="I97" s="3">
        <v>0</v>
      </c>
      <c r="J97" s="18" t="str">
        <f>"Skill"&amp;B97</f>
        <v>Skill4000301</v>
      </c>
      <c r="K97" s="18" t="str">
        <f t="shared" si="20"/>
        <v>SkillDescDetail400030105</v>
      </c>
    </row>
    <row r="98" spans="1:11" s="17" customFormat="1" hidden="1" x14ac:dyDescent="0.15">
      <c r="A98" s="7" t="s">
        <v>40</v>
      </c>
      <c r="B98" s="5"/>
      <c r="C98" s="5"/>
      <c r="D98" s="5"/>
      <c r="E98" s="5"/>
      <c r="F98" s="5"/>
      <c r="G98" s="5"/>
      <c r="H98" s="5"/>
      <c r="I98" s="5"/>
      <c r="J98" s="20"/>
      <c r="K98" s="20" t="str">
        <f t="shared" si="20"/>
        <v/>
      </c>
    </row>
    <row r="99" spans="1:11" hidden="1" x14ac:dyDescent="0.15">
      <c r="A99" s="3">
        <f t="shared" ref="A99:A103" si="32">B99*100+C99</f>
        <v>400030201</v>
      </c>
      <c r="B99" s="3">
        <f t="shared" ref="B99:B103" si="33">B56+100</f>
        <v>4000302</v>
      </c>
      <c r="C99" s="3">
        <f t="shared" ref="C99:C103" si="34">C93</f>
        <v>1</v>
      </c>
      <c r="D99" s="3">
        <f>_xlfn.XLOOKUP(C99,等级中转!$E$7:$E$11,_xlfn.XLOOKUP(INT(RIGHT(B99,1)),等级中转!$F$5:$L$5,等级中转!$F$7:$L$11))</f>
        <v>1</v>
      </c>
      <c r="E99" s="3" t="s">
        <v>41</v>
      </c>
      <c r="F99" s="3" t="s">
        <v>35</v>
      </c>
      <c r="G99" s="3">
        <v>0</v>
      </c>
      <c r="H99" s="3">
        <v>0</v>
      </c>
      <c r="I99" s="3">
        <v>2</v>
      </c>
      <c r="J99" s="18" t="str">
        <f>"Skill"&amp;B99</f>
        <v>Skill4000302</v>
      </c>
      <c r="K99" s="18" t="str">
        <f t="shared" si="20"/>
        <v>SkillDescDetail400030201</v>
      </c>
    </row>
    <row r="100" spans="1:11" hidden="1" x14ac:dyDescent="0.15">
      <c r="A100" s="3">
        <f t="shared" si="32"/>
        <v>400030202</v>
      </c>
      <c r="B100" s="3">
        <f t="shared" si="33"/>
        <v>4000302</v>
      </c>
      <c r="C100" s="3">
        <f t="shared" si="34"/>
        <v>2</v>
      </c>
      <c r="D100" s="3">
        <f>_xlfn.XLOOKUP(C100,等级中转!$E$7:$E$11,_xlfn.XLOOKUP(INT(RIGHT(B100,1)),等级中转!$F$5:$L$5,等级中转!$F$7:$L$11))</f>
        <v>41</v>
      </c>
      <c r="E100" s="3" t="s">
        <v>42</v>
      </c>
      <c r="F100" s="3" t="s">
        <v>35</v>
      </c>
      <c r="G100" s="3">
        <v>0</v>
      </c>
      <c r="H100" s="3">
        <v>0</v>
      </c>
      <c r="I100" s="3">
        <v>2</v>
      </c>
      <c r="J100" s="18" t="str">
        <f>"Skill"&amp;B100</f>
        <v>Skill4000302</v>
      </c>
      <c r="K100" s="18" t="str">
        <f t="shared" si="20"/>
        <v>SkillDescDetail400030202</v>
      </c>
    </row>
    <row r="101" spans="1:11" hidden="1" x14ac:dyDescent="0.15">
      <c r="A101" s="3">
        <f t="shared" si="32"/>
        <v>400030203</v>
      </c>
      <c r="B101" s="3">
        <f t="shared" si="33"/>
        <v>4000302</v>
      </c>
      <c r="C101" s="3">
        <f t="shared" si="34"/>
        <v>3</v>
      </c>
      <c r="D101" s="3">
        <f>_xlfn.XLOOKUP(C101,等级中转!$E$7:$E$11,_xlfn.XLOOKUP(INT(RIGHT(B101,1)),等级中转!$F$5:$L$5,等级中转!$F$7:$L$11))</f>
        <v>81</v>
      </c>
      <c r="E101" s="3" t="s">
        <v>43</v>
      </c>
      <c r="F101" s="3" t="s">
        <v>35</v>
      </c>
      <c r="G101" s="3">
        <v>0</v>
      </c>
      <c r="H101" s="3">
        <v>0</v>
      </c>
      <c r="I101" s="3">
        <v>2</v>
      </c>
      <c r="J101" s="18" t="str">
        <f>"Skill"&amp;B101</f>
        <v>Skill4000302</v>
      </c>
      <c r="K101" s="18" t="str">
        <f t="shared" si="20"/>
        <v>SkillDescDetail400030203</v>
      </c>
    </row>
    <row r="102" spans="1:11" hidden="1" x14ac:dyDescent="0.15">
      <c r="A102" s="3">
        <f t="shared" si="32"/>
        <v>400030204</v>
      </c>
      <c r="B102" s="3">
        <f t="shared" si="33"/>
        <v>4000302</v>
      </c>
      <c r="C102" s="3">
        <f t="shared" si="34"/>
        <v>4</v>
      </c>
      <c r="D102" s="3">
        <f>_xlfn.XLOOKUP(C102,等级中转!$E$7:$E$11,_xlfn.XLOOKUP(INT(RIGHT(B102,1)),等级中转!$F$5:$L$5,等级中转!$F$7:$L$11))</f>
        <v>141</v>
      </c>
      <c r="E102" s="3" t="s">
        <v>44</v>
      </c>
      <c r="F102" s="3" t="s">
        <v>35</v>
      </c>
      <c r="G102" s="3">
        <v>0</v>
      </c>
      <c r="H102" s="3">
        <v>0</v>
      </c>
      <c r="I102" s="3">
        <v>2</v>
      </c>
      <c r="J102" s="18" t="str">
        <f>"Skill"&amp;B102</f>
        <v>Skill4000302</v>
      </c>
      <c r="K102" s="18" t="str">
        <f t="shared" si="20"/>
        <v>SkillDescDetail400030204</v>
      </c>
    </row>
    <row r="103" spans="1:11" hidden="1" x14ac:dyDescent="0.15">
      <c r="A103" s="3">
        <f t="shared" si="32"/>
        <v>400030205</v>
      </c>
      <c r="B103" s="3">
        <f t="shared" si="33"/>
        <v>4000302</v>
      </c>
      <c r="C103" s="3">
        <f t="shared" si="34"/>
        <v>5</v>
      </c>
      <c r="D103" s="3">
        <f>_xlfn.XLOOKUP(C103,等级中转!$E$7:$E$11,_xlfn.XLOOKUP(INT(RIGHT(B103,1)),等级中转!$F$5:$L$5,等级中转!$F$7:$L$11))</f>
        <v>201</v>
      </c>
      <c r="E103" s="3" t="s">
        <v>37</v>
      </c>
      <c r="F103" s="3" t="s">
        <v>35</v>
      </c>
      <c r="G103" s="3">
        <v>0</v>
      </c>
      <c r="H103" s="3">
        <v>0</v>
      </c>
      <c r="I103" s="3">
        <v>2</v>
      </c>
      <c r="J103" s="18" t="str">
        <f>"Skill"&amp;B103</f>
        <v>Skill4000302</v>
      </c>
      <c r="K103" s="18" t="str">
        <f t="shared" si="20"/>
        <v>SkillDescDetail400030205</v>
      </c>
    </row>
    <row r="104" spans="1:11" s="17" customFormat="1" hidden="1" x14ac:dyDescent="0.15">
      <c r="A104" s="7" t="s">
        <v>45</v>
      </c>
      <c r="B104" s="5"/>
      <c r="C104" s="5"/>
      <c r="D104" s="5"/>
      <c r="E104" s="5"/>
      <c r="F104" s="5"/>
      <c r="G104" s="5"/>
      <c r="H104" s="5"/>
      <c r="I104" s="5"/>
      <c r="J104" s="20"/>
      <c r="K104" s="20" t="str">
        <f t="shared" si="20"/>
        <v/>
      </c>
    </row>
    <row r="105" spans="1:11" hidden="1" x14ac:dyDescent="0.15">
      <c r="A105" s="3">
        <f t="shared" ref="A105:A109" si="35">B105*100+C105</f>
        <v>400030301</v>
      </c>
      <c r="B105" s="3">
        <f t="shared" ref="B105:B109" si="36">B62+100</f>
        <v>4000303</v>
      </c>
      <c r="C105" s="3">
        <f t="shared" ref="C105:C109" si="37">C99</f>
        <v>1</v>
      </c>
      <c r="D105" s="3">
        <f>_xlfn.XLOOKUP(C105,等级中转!$E$7:$E$11,_xlfn.XLOOKUP(INT(RIGHT(B105,1)),等级中转!$F$5:$L$5,等级中转!$F$7:$L$11))</f>
        <v>1</v>
      </c>
      <c r="F105" s="3" t="s">
        <v>35</v>
      </c>
      <c r="G105" s="3">
        <v>0</v>
      </c>
      <c r="H105" s="3">
        <v>0</v>
      </c>
      <c r="I105" s="3">
        <v>0</v>
      </c>
      <c r="K105" s="18" t="str">
        <f t="shared" si="20"/>
        <v>SkillDescDetail400030301</v>
      </c>
    </row>
    <row r="106" spans="1:11" hidden="1" x14ac:dyDescent="0.15">
      <c r="A106" s="3">
        <f t="shared" si="35"/>
        <v>400030302</v>
      </c>
      <c r="B106" s="3">
        <f t="shared" si="36"/>
        <v>4000303</v>
      </c>
      <c r="C106" s="3">
        <f t="shared" si="37"/>
        <v>2</v>
      </c>
      <c r="D106" s="3">
        <f>_xlfn.XLOOKUP(C106,等级中转!$E$7:$E$11,_xlfn.XLOOKUP(INT(RIGHT(B106,1)),等级中转!$F$5:$L$5,等级中转!$F$7:$L$11))</f>
        <v>75</v>
      </c>
      <c r="F106" s="3" t="s">
        <v>35</v>
      </c>
      <c r="G106" s="3">
        <v>0</v>
      </c>
      <c r="H106" s="3">
        <v>0</v>
      </c>
      <c r="I106" s="3">
        <v>0</v>
      </c>
      <c r="K106" s="18" t="str">
        <f t="shared" si="20"/>
        <v>SkillDescDetail400030302</v>
      </c>
    </row>
    <row r="107" spans="1:11" hidden="1" x14ac:dyDescent="0.15">
      <c r="A107" s="3">
        <f t="shared" si="35"/>
        <v>400030303</v>
      </c>
      <c r="B107" s="3">
        <f t="shared" si="36"/>
        <v>4000303</v>
      </c>
      <c r="C107" s="3">
        <f t="shared" si="37"/>
        <v>3</v>
      </c>
      <c r="D107" s="3">
        <f>_xlfn.XLOOKUP(C107,等级中转!$E$7:$E$11,_xlfn.XLOOKUP(INT(RIGHT(B107,1)),等级中转!$F$5:$L$5,等级中转!$F$7:$L$11))</f>
        <v>125</v>
      </c>
      <c r="F107" s="3" t="s">
        <v>35</v>
      </c>
      <c r="G107" s="3">
        <v>0</v>
      </c>
      <c r="H107" s="3">
        <v>0</v>
      </c>
      <c r="I107" s="3">
        <v>0</v>
      </c>
      <c r="K107" s="18" t="str">
        <f t="shared" si="20"/>
        <v>SkillDescDetail400030303</v>
      </c>
    </row>
    <row r="108" spans="1:11" hidden="1" x14ac:dyDescent="0.15">
      <c r="A108" s="3">
        <f t="shared" si="35"/>
        <v>400030304</v>
      </c>
      <c r="B108" s="3">
        <f t="shared" si="36"/>
        <v>4000303</v>
      </c>
      <c r="C108" s="3">
        <f t="shared" si="37"/>
        <v>4</v>
      </c>
      <c r="D108" s="3">
        <f>_xlfn.XLOOKUP(C108,等级中转!$E$7:$E$11,_xlfn.XLOOKUP(INT(RIGHT(B108,1)),等级中转!$F$5:$L$5,等级中转!$F$7:$L$11))</f>
        <v>175</v>
      </c>
      <c r="F108" s="3" t="s">
        <v>35</v>
      </c>
      <c r="G108" s="3">
        <v>0</v>
      </c>
      <c r="H108" s="3">
        <v>0</v>
      </c>
      <c r="I108" s="3">
        <v>0</v>
      </c>
      <c r="K108" s="18" t="str">
        <f t="shared" si="20"/>
        <v>SkillDescDetail400030304</v>
      </c>
    </row>
    <row r="109" spans="1:11" hidden="1" x14ac:dyDescent="0.15">
      <c r="A109" s="3">
        <f t="shared" si="35"/>
        <v>400030305</v>
      </c>
      <c r="B109" s="3">
        <f t="shared" si="36"/>
        <v>4000303</v>
      </c>
      <c r="C109" s="3">
        <f t="shared" si="37"/>
        <v>5</v>
      </c>
      <c r="D109" s="3">
        <f>_xlfn.XLOOKUP(C109,等级中转!$E$7:$E$11,_xlfn.XLOOKUP(INT(RIGHT(B109,1)),等级中转!$F$5:$L$5,等级中转!$F$7:$L$11))</f>
        <v>225</v>
      </c>
      <c r="F109" s="3" t="s">
        <v>35</v>
      </c>
      <c r="G109" s="3">
        <v>0</v>
      </c>
      <c r="H109" s="3">
        <v>0</v>
      </c>
      <c r="I109" s="3">
        <v>0</v>
      </c>
      <c r="K109" s="18" t="str">
        <f t="shared" si="20"/>
        <v>SkillDescDetail400030305</v>
      </c>
    </row>
    <row r="110" spans="1:11" s="17" customFormat="1" hidden="1" x14ac:dyDescent="0.15">
      <c r="A110" s="7" t="s">
        <v>46</v>
      </c>
      <c r="B110" s="5"/>
      <c r="C110" s="5"/>
      <c r="D110" s="5"/>
      <c r="E110" s="5"/>
      <c r="F110" s="5"/>
      <c r="G110" s="5"/>
      <c r="H110" s="5"/>
      <c r="I110" s="5"/>
      <c r="J110" s="20"/>
      <c r="K110" s="20" t="str">
        <f t="shared" si="20"/>
        <v/>
      </c>
    </row>
    <row r="111" spans="1:11" hidden="1" x14ac:dyDescent="0.15">
      <c r="A111" s="3">
        <f t="shared" ref="A111:A115" si="38">B111*100+C111</f>
        <v>400030401</v>
      </c>
      <c r="B111" s="3">
        <f t="shared" ref="B111:B115" si="39">B68+100</f>
        <v>4000304</v>
      </c>
      <c r="C111" s="3">
        <f t="shared" ref="C111:C115" si="40">C105</f>
        <v>1</v>
      </c>
      <c r="D111" s="3">
        <f>_xlfn.XLOOKUP(C111,等级中转!$E$7:$E$11,_xlfn.XLOOKUP(INT(RIGHT(B111,1)),等级中转!$F$5:$L$5,等级中转!$F$7:$L$11))</f>
        <v>1</v>
      </c>
      <c r="F111" s="3" t="s">
        <v>35</v>
      </c>
      <c r="G111" s="3">
        <v>0</v>
      </c>
      <c r="H111" s="3">
        <v>0</v>
      </c>
      <c r="I111" s="3">
        <v>0</v>
      </c>
      <c r="K111" s="18" t="str">
        <f t="shared" si="20"/>
        <v>SkillDescDetail400030401</v>
      </c>
    </row>
    <row r="112" spans="1:11" hidden="1" x14ac:dyDescent="0.15">
      <c r="A112" s="3">
        <f t="shared" si="38"/>
        <v>400030402</v>
      </c>
      <c r="B112" s="3">
        <f t="shared" si="39"/>
        <v>4000304</v>
      </c>
      <c r="C112" s="3">
        <f t="shared" si="40"/>
        <v>2</v>
      </c>
      <c r="D112" s="3">
        <f>_xlfn.XLOOKUP(C112,等级中转!$E$7:$E$11,_xlfn.XLOOKUP(INT(RIGHT(B112,1)),等级中转!$F$5:$L$5,等级中转!$F$7:$L$11))</f>
        <v>31</v>
      </c>
      <c r="F112" s="3" t="s">
        <v>35</v>
      </c>
      <c r="G112" s="3">
        <v>0</v>
      </c>
      <c r="H112" s="3">
        <v>0</v>
      </c>
      <c r="I112" s="3">
        <v>0</v>
      </c>
      <c r="K112" s="18" t="str">
        <f t="shared" si="20"/>
        <v>SkillDescDetail400030402</v>
      </c>
    </row>
    <row r="113" spans="1:11" hidden="1" x14ac:dyDescent="0.15">
      <c r="A113" s="3">
        <f t="shared" si="38"/>
        <v>400030403</v>
      </c>
      <c r="B113" s="3">
        <f t="shared" si="39"/>
        <v>4000304</v>
      </c>
      <c r="C113" s="3">
        <f t="shared" si="40"/>
        <v>3</v>
      </c>
      <c r="D113" s="3">
        <f>_xlfn.XLOOKUP(C113,等级中转!$E$7:$E$11,_xlfn.XLOOKUP(INT(RIGHT(B113,1)),等级中转!$F$5:$L$5,等级中转!$F$7:$L$11))</f>
        <v>71</v>
      </c>
      <c r="F113" s="3" t="s">
        <v>35</v>
      </c>
      <c r="G113" s="3">
        <v>0</v>
      </c>
      <c r="H113" s="3">
        <v>0</v>
      </c>
      <c r="I113" s="3">
        <v>0</v>
      </c>
      <c r="K113" s="18" t="str">
        <f t="shared" si="20"/>
        <v>SkillDescDetail400030403</v>
      </c>
    </row>
    <row r="114" spans="1:11" hidden="1" x14ac:dyDescent="0.15">
      <c r="A114" s="3">
        <f t="shared" si="38"/>
        <v>400030404</v>
      </c>
      <c r="B114" s="3">
        <f t="shared" si="39"/>
        <v>4000304</v>
      </c>
      <c r="C114" s="3">
        <f t="shared" si="40"/>
        <v>4</v>
      </c>
      <c r="D114" s="3">
        <f>_xlfn.XLOOKUP(C114,等级中转!$E$7:$E$11,_xlfn.XLOOKUP(INT(RIGHT(B114,1)),等级中转!$F$5:$L$5,等级中转!$F$7:$L$11))</f>
        <v>121</v>
      </c>
      <c r="F114" s="3" t="s">
        <v>35</v>
      </c>
      <c r="G114" s="3">
        <v>0</v>
      </c>
      <c r="H114" s="3">
        <v>0</v>
      </c>
      <c r="I114" s="3">
        <v>0</v>
      </c>
      <c r="K114" s="18" t="str">
        <f t="shared" si="20"/>
        <v>SkillDescDetail400030404</v>
      </c>
    </row>
    <row r="115" spans="1:11" hidden="1" x14ac:dyDescent="0.15">
      <c r="A115" s="3">
        <f t="shared" si="38"/>
        <v>400030405</v>
      </c>
      <c r="B115" s="3">
        <f t="shared" si="39"/>
        <v>4000304</v>
      </c>
      <c r="C115" s="3">
        <f t="shared" si="40"/>
        <v>5</v>
      </c>
      <c r="D115" s="3">
        <f>_xlfn.XLOOKUP(C115,等级中转!$E$7:$E$11,_xlfn.XLOOKUP(INT(RIGHT(B115,1)),等级中转!$F$5:$L$5,等级中转!$F$7:$L$11))</f>
        <v>171</v>
      </c>
      <c r="F115" s="3" t="s">
        <v>35</v>
      </c>
      <c r="G115" s="3">
        <v>0</v>
      </c>
      <c r="H115" s="3">
        <v>0</v>
      </c>
      <c r="I115" s="3">
        <v>0</v>
      </c>
      <c r="K115" s="18" t="str">
        <f t="shared" si="20"/>
        <v>SkillDescDetail400030405</v>
      </c>
    </row>
    <row r="116" spans="1:11" s="17" customFormat="1" hidden="1" x14ac:dyDescent="0.15">
      <c r="A116" s="7" t="s">
        <v>47</v>
      </c>
      <c r="B116" s="5"/>
      <c r="C116" s="5"/>
      <c r="D116" s="5"/>
      <c r="E116" s="5"/>
      <c r="F116" s="5"/>
      <c r="G116" s="5"/>
      <c r="H116" s="5"/>
      <c r="I116" s="5"/>
      <c r="J116" s="20"/>
      <c r="K116" s="20" t="str">
        <f t="shared" si="20"/>
        <v/>
      </c>
    </row>
    <row r="117" spans="1:11" hidden="1" x14ac:dyDescent="0.15">
      <c r="A117" s="3">
        <f t="shared" ref="A117:A121" si="41">B117*100+C117</f>
        <v>400030501</v>
      </c>
      <c r="B117" s="3">
        <f t="shared" ref="B117:B121" si="42">B74+100</f>
        <v>4000305</v>
      </c>
      <c r="C117" s="3">
        <f t="shared" ref="C117:C121" si="43">C111</f>
        <v>1</v>
      </c>
      <c r="D117" s="3">
        <f>_xlfn.XLOOKUP(C117,等级中转!$E$7:$E$11,_xlfn.XLOOKUP(INT(RIGHT(B117,1)),等级中转!$F$5:$L$5,等级中转!$F$7:$L$11))</f>
        <v>1</v>
      </c>
      <c r="F117" s="3" t="s">
        <v>35</v>
      </c>
      <c r="G117" s="3">
        <v>0</v>
      </c>
      <c r="H117" s="3">
        <v>0</v>
      </c>
      <c r="I117" s="3">
        <v>0</v>
      </c>
      <c r="K117" s="18" t="str">
        <f t="shared" si="20"/>
        <v>SkillDescDetail400030501</v>
      </c>
    </row>
    <row r="118" spans="1:11" hidden="1" x14ac:dyDescent="0.15">
      <c r="A118" s="3">
        <f t="shared" si="41"/>
        <v>400030502</v>
      </c>
      <c r="B118" s="3">
        <f t="shared" si="42"/>
        <v>4000305</v>
      </c>
      <c r="C118" s="3">
        <f t="shared" si="43"/>
        <v>2</v>
      </c>
      <c r="D118" s="3">
        <f>_xlfn.XLOOKUP(C118,等级中转!$E$7:$E$11,_xlfn.XLOOKUP(INT(RIGHT(B118,1)),等级中转!$F$5:$L$5,等级中转!$F$7:$L$11))</f>
        <v>46</v>
      </c>
      <c r="F118" s="3" t="s">
        <v>35</v>
      </c>
      <c r="G118" s="3">
        <v>0</v>
      </c>
      <c r="H118" s="3">
        <v>0</v>
      </c>
      <c r="I118" s="3">
        <v>0</v>
      </c>
      <c r="K118" s="18" t="str">
        <f t="shared" si="20"/>
        <v>SkillDescDetail400030502</v>
      </c>
    </row>
    <row r="119" spans="1:11" hidden="1" x14ac:dyDescent="0.15">
      <c r="A119" s="3">
        <f t="shared" si="41"/>
        <v>400030503</v>
      </c>
      <c r="B119" s="3">
        <f t="shared" si="42"/>
        <v>4000305</v>
      </c>
      <c r="C119" s="3">
        <f t="shared" si="43"/>
        <v>3</v>
      </c>
      <c r="D119" s="3">
        <f>_xlfn.XLOOKUP(C119,等级中转!$E$7:$E$11,_xlfn.XLOOKUP(INT(RIGHT(B119,1)),等级中转!$F$5:$L$5,等级中转!$F$7:$L$11))</f>
        <v>86</v>
      </c>
      <c r="F119" s="3" t="s">
        <v>35</v>
      </c>
      <c r="G119" s="3">
        <v>0</v>
      </c>
      <c r="H119" s="3">
        <v>0</v>
      </c>
      <c r="I119" s="3">
        <v>0</v>
      </c>
      <c r="K119" s="18" t="str">
        <f t="shared" si="20"/>
        <v>SkillDescDetail400030503</v>
      </c>
    </row>
    <row r="120" spans="1:11" hidden="1" x14ac:dyDescent="0.15">
      <c r="A120" s="3">
        <f t="shared" si="41"/>
        <v>400030504</v>
      </c>
      <c r="B120" s="3">
        <f t="shared" si="42"/>
        <v>4000305</v>
      </c>
      <c r="C120" s="3">
        <f t="shared" si="43"/>
        <v>4</v>
      </c>
      <c r="D120" s="3">
        <f>_xlfn.XLOOKUP(C120,等级中转!$E$7:$E$11,_xlfn.XLOOKUP(INT(RIGHT(B120,1)),等级中转!$F$5:$L$5,等级中转!$F$7:$L$11))</f>
        <v>136</v>
      </c>
      <c r="F120" s="3" t="s">
        <v>35</v>
      </c>
      <c r="G120" s="3">
        <v>0</v>
      </c>
      <c r="H120" s="3">
        <v>0</v>
      </c>
      <c r="I120" s="3">
        <v>0</v>
      </c>
      <c r="K120" s="18" t="str">
        <f t="shared" si="20"/>
        <v>SkillDescDetail400030504</v>
      </c>
    </row>
    <row r="121" spans="1:11" hidden="1" x14ac:dyDescent="0.15">
      <c r="A121" s="3">
        <f t="shared" si="41"/>
        <v>400030505</v>
      </c>
      <c r="B121" s="3">
        <f t="shared" si="42"/>
        <v>4000305</v>
      </c>
      <c r="C121" s="3">
        <f t="shared" si="43"/>
        <v>5</v>
      </c>
      <c r="D121" s="3">
        <f>_xlfn.XLOOKUP(C121,等级中转!$E$7:$E$11,_xlfn.XLOOKUP(INT(RIGHT(B121,1)),等级中转!$F$5:$L$5,等级中转!$F$7:$L$11))</f>
        <v>186</v>
      </c>
      <c r="F121" s="3" t="s">
        <v>35</v>
      </c>
      <c r="G121" s="3">
        <v>0</v>
      </c>
      <c r="H121" s="3">
        <v>0</v>
      </c>
      <c r="I121" s="3">
        <v>0</v>
      </c>
      <c r="K121" s="18" t="str">
        <f t="shared" si="20"/>
        <v>SkillDescDetail400030505</v>
      </c>
    </row>
    <row r="122" spans="1:11" s="17" customFormat="1" hidden="1" x14ac:dyDescent="0.15">
      <c r="A122" s="7" t="s">
        <v>48</v>
      </c>
      <c r="B122" s="5"/>
      <c r="C122" s="5"/>
      <c r="D122" s="5"/>
      <c r="E122" s="5"/>
      <c r="F122" s="5"/>
      <c r="G122" s="5"/>
      <c r="H122" s="5"/>
      <c r="I122" s="5"/>
      <c r="J122" s="20"/>
      <c r="K122" s="20" t="str">
        <f t="shared" si="20"/>
        <v/>
      </c>
    </row>
    <row r="123" spans="1:11" hidden="1" x14ac:dyDescent="0.15">
      <c r="A123" s="3">
        <f t="shared" ref="A123:A127" si="44">B123*100+C123</f>
        <v>400030601</v>
      </c>
      <c r="B123" s="3">
        <f t="shared" ref="B123:B127" si="45">B80+100</f>
        <v>4000306</v>
      </c>
      <c r="C123" s="3">
        <f t="shared" ref="C123:C127" si="46">C117</f>
        <v>1</v>
      </c>
      <c r="D123" s="3">
        <f>_xlfn.XLOOKUP(C123,等级中转!$E$7:$E$11,_xlfn.XLOOKUP(INT(RIGHT(B123,1)),等级中转!$F$5:$L$5,等级中转!$F$7:$L$11))</f>
        <v>1</v>
      </c>
      <c r="F123" s="3" t="s">
        <v>35</v>
      </c>
      <c r="G123" s="3">
        <v>0</v>
      </c>
      <c r="H123" s="3">
        <v>0</v>
      </c>
      <c r="I123" s="3">
        <v>0</v>
      </c>
      <c r="K123" s="18" t="str">
        <f t="shared" si="20"/>
        <v>SkillDescDetail400030601</v>
      </c>
    </row>
    <row r="124" spans="1:11" hidden="1" x14ac:dyDescent="0.15">
      <c r="A124" s="3">
        <f t="shared" si="44"/>
        <v>400030602</v>
      </c>
      <c r="B124" s="3">
        <f t="shared" si="45"/>
        <v>4000306</v>
      </c>
      <c r="C124" s="3">
        <f t="shared" si="46"/>
        <v>2</v>
      </c>
      <c r="D124" s="3">
        <f>_xlfn.XLOOKUP(C124,等级中转!$E$7:$E$11,_xlfn.XLOOKUP(INT(RIGHT(B124,1)),等级中转!$F$5:$L$5,等级中转!$F$7:$L$11))</f>
        <v>63</v>
      </c>
      <c r="F124" s="3" t="s">
        <v>35</v>
      </c>
      <c r="G124" s="3">
        <v>0</v>
      </c>
      <c r="H124" s="3">
        <v>0</v>
      </c>
      <c r="I124" s="3">
        <v>0</v>
      </c>
      <c r="K124" s="18" t="str">
        <f t="shared" si="20"/>
        <v>SkillDescDetail400030602</v>
      </c>
    </row>
    <row r="125" spans="1:11" hidden="1" x14ac:dyDescent="0.15">
      <c r="A125" s="3">
        <f t="shared" si="44"/>
        <v>400030603</v>
      </c>
      <c r="B125" s="3">
        <f t="shared" si="45"/>
        <v>4000306</v>
      </c>
      <c r="C125" s="3">
        <f t="shared" si="46"/>
        <v>3</v>
      </c>
      <c r="D125" s="3">
        <f>_xlfn.XLOOKUP(C125,等级中转!$E$7:$E$11,_xlfn.XLOOKUP(INT(RIGHT(B125,1)),等级中转!$F$5:$L$5,等级中转!$F$7:$L$11))</f>
        <v>103</v>
      </c>
      <c r="F125" s="3" t="s">
        <v>35</v>
      </c>
      <c r="G125" s="3">
        <v>0</v>
      </c>
      <c r="H125" s="3">
        <v>0</v>
      </c>
      <c r="I125" s="3">
        <v>0</v>
      </c>
      <c r="K125" s="18" t="str">
        <f t="shared" si="20"/>
        <v>SkillDescDetail400030603</v>
      </c>
    </row>
    <row r="126" spans="1:11" hidden="1" x14ac:dyDescent="0.15">
      <c r="A126" s="3">
        <f t="shared" si="44"/>
        <v>400030604</v>
      </c>
      <c r="B126" s="3">
        <f t="shared" si="45"/>
        <v>4000306</v>
      </c>
      <c r="C126" s="3">
        <f t="shared" si="46"/>
        <v>4</v>
      </c>
      <c r="D126" s="3">
        <f>_xlfn.XLOOKUP(C126,等级中转!$E$7:$E$11,_xlfn.XLOOKUP(INT(RIGHT(B126,1)),等级中转!$F$5:$L$5,等级中转!$F$7:$L$11))</f>
        <v>153</v>
      </c>
      <c r="F126" s="3" t="s">
        <v>35</v>
      </c>
      <c r="G126" s="3">
        <v>0</v>
      </c>
      <c r="H126" s="3">
        <v>0</v>
      </c>
      <c r="I126" s="3">
        <v>0</v>
      </c>
      <c r="K126" s="18" t="str">
        <f t="shared" si="20"/>
        <v>SkillDescDetail400030604</v>
      </c>
    </row>
    <row r="127" spans="1:11" hidden="1" x14ac:dyDescent="0.15">
      <c r="A127" s="3">
        <f t="shared" si="44"/>
        <v>400030605</v>
      </c>
      <c r="B127" s="3">
        <f t="shared" si="45"/>
        <v>4000306</v>
      </c>
      <c r="C127" s="3">
        <f t="shared" si="46"/>
        <v>5</v>
      </c>
      <c r="D127" s="3">
        <f>_xlfn.XLOOKUP(C127,等级中转!$E$7:$E$11,_xlfn.XLOOKUP(INT(RIGHT(B127,1)),等级中转!$F$5:$L$5,等级中转!$F$7:$L$11))</f>
        <v>203</v>
      </c>
      <c r="F127" s="3" t="s">
        <v>35</v>
      </c>
      <c r="G127" s="3">
        <v>0</v>
      </c>
      <c r="H127" s="3">
        <v>0</v>
      </c>
      <c r="I127" s="3">
        <v>0</v>
      </c>
      <c r="K127" s="18" t="str">
        <f t="shared" si="20"/>
        <v>SkillDescDetail400030605</v>
      </c>
    </row>
    <row r="128" spans="1:11" s="17" customFormat="1" hidden="1" x14ac:dyDescent="0.15">
      <c r="A128" s="7" t="s">
        <v>49</v>
      </c>
      <c r="B128" s="5"/>
      <c r="C128" s="5"/>
      <c r="D128" s="5"/>
      <c r="E128" s="5"/>
      <c r="F128" s="5"/>
      <c r="G128" s="5"/>
      <c r="H128" s="5"/>
      <c r="I128" s="5"/>
      <c r="J128" s="20"/>
      <c r="K128" s="20" t="str">
        <f t="shared" si="20"/>
        <v/>
      </c>
    </row>
    <row r="129" spans="1:11" hidden="1" x14ac:dyDescent="0.15">
      <c r="A129" s="3">
        <f t="shared" ref="A129:A133" si="47">B129*100+C129</f>
        <v>400030701</v>
      </c>
      <c r="B129" s="3">
        <f t="shared" ref="B129:B133" si="48">B86+100</f>
        <v>4000307</v>
      </c>
      <c r="C129" s="3">
        <f t="shared" ref="C129:C133" si="49">C123</f>
        <v>1</v>
      </c>
      <c r="D129" s="3">
        <f>_xlfn.XLOOKUP(C129,等级中转!$E$7:$E$11,_xlfn.XLOOKUP(INT(RIGHT(B129,1)),等级中转!$F$5:$L$5,等级中转!$F$7:$L$11))</f>
        <v>1</v>
      </c>
      <c r="F129" s="3" t="s">
        <v>35</v>
      </c>
      <c r="G129" s="3">
        <v>0</v>
      </c>
      <c r="H129" s="3">
        <v>0</v>
      </c>
      <c r="I129" s="3">
        <v>0</v>
      </c>
      <c r="K129" s="18" t="str">
        <f t="shared" si="20"/>
        <v>SkillDescDetail400030701</v>
      </c>
    </row>
    <row r="130" spans="1:11" hidden="1" x14ac:dyDescent="0.15">
      <c r="A130" s="3">
        <f t="shared" si="47"/>
        <v>400030702</v>
      </c>
      <c r="B130" s="3">
        <f t="shared" si="48"/>
        <v>4000307</v>
      </c>
      <c r="C130" s="3">
        <f t="shared" si="49"/>
        <v>2</v>
      </c>
      <c r="D130" s="3">
        <f>_xlfn.XLOOKUP(C130,等级中转!$E$7:$E$11,_xlfn.XLOOKUP(INT(RIGHT(B130,1)),等级中转!$F$5:$L$5,等级中转!$F$7:$L$11))</f>
        <v>51</v>
      </c>
      <c r="F130" s="3" t="s">
        <v>35</v>
      </c>
      <c r="G130" s="3">
        <v>0</v>
      </c>
      <c r="H130" s="3">
        <v>0</v>
      </c>
      <c r="I130" s="3">
        <v>0</v>
      </c>
      <c r="K130" s="18" t="str">
        <f t="shared" si="20"/>
        <v>SkillDescDetail400030702</v>
      </c>
    </row>
    <row r="131" spans="1:11" hidden="1" x14ac:dyDescent="0.15">
      <c r="A131" s="3">
        <f t="shared" si="47"/>
        <v>400030703</v>
      </c>
      <c r="B131" s="3">
        <f t="shared" si="48"/>
        <v>4000307</v>
      </c>
      <c r="C131" s="3">
        <f t="shared" si="49"/>
        <v>3</v>
      </c>
      <c r="D131" s="3">
        <f>_xlfn.XLOOKUP(C131,等级中转!$E$7:$E$11,_xlfn.XLOOKUP(INT(RIGHT(B131,1)),等级中转!$F$5:$L$5,等级中转!$F$7:$L$11))</f>
        <v>91</v>
      </c>
      <c r="F131" s="3" t="s">
        <v>35</v>
      </c>
      <c r="G131" s="3">
        <v>0</v>
      </c>
      <c r="H131" s="3">
        <v>0</v>
      </c>
      <c r="I131" s="3">
        <v>0</v>
      </c>
      <c r="K131" s="18" t="str">
        <f t="shared" si="20"/>
        <v>SkillDescDetail400030703</v>
      </c>
    </row>
    <row r="132" spans="1:11" hidden="1" x14ac:dyDescent="0.15">
      <c r="A132" s="3">
        <f t="shared" si="47"/>
        <v>400030704</v>
      </c>
      <c r="B132" s="3">
        <f t="shared" si="48"/>
        <v>4000307</v>
      </c>
      <c r="C132" s="3">
        <f t="shared" si="49"/>
        <v>4</v>
      </c>
      <c r="D132" s="3">
        <f>_xlfn.XLOOKUP(C132,等级中转!$E$7:$E$11,_xlfn.XLOOKUP(INT(RIGHT(B132,1)),等级中转!$F$5:$L$5,等级中转!$F$7:$L$11))</f>
        <v>151</v>
      </c>
      <c r="F132" s="3" t="s">
        <v>35</v>
      </c>
      <c r="G132" s="3">
        <v>0</v>
      </c>
      <c r="H132" s="3">
        <v>0</v>
      </c>
      <c r="I132" s="3">
        <v>0</v>
      </c>
      <c r="K132" s="18" t="str">
        <f t="shared" si="20"/>
        <v>SkillDescDetail400030704</v>
      </c>
    </row>
    <row r="133" spans="1:11" hidden="1" x14ac:dyDescent="0.15">
      <c r="A133" s="3">
        <f t="shared" si="47"/>
        <v>400030705</v>
      </c>
      <c r="B133" s="3">
        <f t="shared" si="48"/>
        <v>4000307</v>
      </c>
      <c r="C133" s="3">
        <f t="shared" si="49"/>
        <v>5</v>
      </c>
      <c r="D133" s="3">
        <f>_xlfn.XLOOKUP(C133,等级中转!$E$7:$E$11,_xlfn.XLOOKUP(INT(RIGHT(B133,1)),等级中转!$F$5:$L$5,等级中转!$F$7:$L$11))</f>
        <v>211</v>
      </c>
      <c r="F133" s="3" t="s">
        <v>35</v>
      </c>
      <c r="G133" s="3">
        <v>0</v>
      </c>
      <c r="H133" s="3">
        <v>0</v>
      </c>
      <c r="I133" s="3">
        <v>0</v>
      </c>
      <c r="K133" s="18" t="str">
        <f t="shared" si="20"/>
        <v>SkillDescDetail400030705</v>
      </c>
    </row>
    <row r="134" spans="1:11" s="17" customFormat="1" hidden="1" x14ac:dyDescent="0.15">
      <c r="A134" s="7" t="s">
        <v>32</v>
      </c>
      <c r="B134" s="5"/>
      <c r="C134" s="5"/>
      <c r="D134" s="5"/>
      <c r="E134" s="5"/>
      <c r="F134" s="5"/>
      <c r="G134" s="5"/>
      <c r="H134" s="5"/>
      <c r="I134" s="5"/>
      <c r="J134" s="20"/>
      <c r="K134" s="20" t="str">
        <f t="shared" si="20"/>
        <v/>
      </c>
    </row>
    <row r="135" spans="1:11" s="17" customFormat="1" hidden="1" x14ac:dyDescent="0.15">
      <c r="A135" s="7" t="s">
        <v>33</v>
      </c>
      <c r="B135" s="5"/>
      <c r="C135" s="5"/>
      <c r="D135" s="5"/>
      <c r="E135" s="5"/>
      <c r="F135" s="5"/>
      <c r="G135" s="5"/>
      <c r="H135" s="5"/>
      <c r="I135" s="5"/>
      <c r="J135" s="20"/>
      <c r="K135" s="20" t="str">
        <f t="shared" si="20"/>
        <v/>
      </c>
    </row>
    <row r="136" spans="1:11" hidden="1" x14ac:dyDescent="0.15">
      <c r="A136" s="3">
        <f t="shared" ref="A136:A140" si="50">B136*100+C136</f>
        <v>400040101</v>
      </c>
      <c r="B136" s="3">
        <f t="shared" ref="B136:B140" si="51">B93+100</f>
        <v>4000401</v>
      </c>
      <c r="C136" s="3">
        <v>1</v>
      </c>
      <c r="D136" s="3">
        <f>_xlfn.XLOOKUP(C136,等级中转!$E$7:$E$11,_xlfn.XLOOKUP(INT(RIGHT(B136,1)),等级中转!$F$5:$L$5,等级中转!$F$7:$L$11))</f>
        <v>1</v>
      </c>
      <c r="E136" s="3" t="s">
        <v>34</v>
      </c>
      <c r="F136" s="3" t="s">
        <v>35</v>
      </c>
      <c r="G136" s="3">
        <v>67</v>
      </c>
      <c r="H136" s="3">
        <v>0</v>
      </c>
      <c r="I136" s="3">
        <v>0</v>
      </c>
      <c r="J136" s="18" t="str">
        <f>"Skill"&amp;B136</f>
        <v>Skill4000401</v>
      </c>
      <c r="K136" s="18" t="str">
        <f t="shared" ref="K136:K199" si="52">IF($B136="","",IF($B136=0,"",K$1&amp;$A136))</f>
        <v>SkillDescDetail400040101</v>
      </c>
    </row>
    <row r="137" spans="1:11" hidden="1" x14ac:dyDescent="0.15">
      <c r="A137" s="3">
        <f t="shared" si="50"/>
        <v>400040102</v>
      </c>
      <c r="B137" s="3">
        <f t="shared" si="51"/>
        <v>4000401</v>
      </c>
      <c r="C137" s="3">
        <v>2</v>
      </c>
      <c r="D137" s="3">
        <f>_xlfn.XLOOKUP(C137,等级中转!$E$7:$E$11,_xlfn.XLOOKUP(INT(RIGHT(B137,1)),等级中转!$F$5:$L$5,等级中转!$F$7:$L$11))</f>
        <v>21</v>
      </c>
      <c r="E137" s="3" t="s">
        <v>36</v>
      </c>
      <c r="F137" s="3" t="s">
        <v>35</v>
      </c>
      <c r="G137" s="3">
        <v>67</v>
      </c>
      <c r="H137" s="3">
        <v>0</v>
      </c>
      <c r="I137" s="3">
        <v>0</v>
      </c>
      <c r="J137" s="18" t="str">
        <f>"Skill"&amp;B137</f>
        <v>Skill4000401</v>
      </c>
      <c r="K137" s="18" t="str">
        <f t="shared" si="52"/>
        <v>SkillDescDetail400040102</v>
      </c>
    </row>
    <row r="138" spans="1:11" hidden="1" x14ac:dyDescent="0.15">
      <c r="A138" s="3">
        <f t="shared" si="50"/>
        <v>400040103</v>
      </c>
      <c r="B138" s="3">
        <f t="shared" si="51"/>
        <v>4000401</v>
      </c>
      <c r="C138" s="3">
        <v>3</v>
      </c>
      <c r="D138" s="3">
        <f>_xlfn.XLOOKUP(C138,等级中转!$E$7:$E$11,_xlfn.XLOOKUP(INT(RIGHT(B138,1)),等级中转!$F$5:$L$5,等级中转!$F$7:$L$11))</f>
        <v>61</v>
      </c>
      <c r="E138" s="3" t="s">
        <v>37</v>
      </c>
      <c r="F138" s="3" t="s">
        <v>35</v>
      </c>
      <c r="G138" s="3">
        <v>67</v>
      </c>
      <c r="H138" s="3">
        <v>0</v>
      </c>
      <c r="I138" s="3">
        <v>0</v>
      </c>
      <c r="J138" s="18" t="str">
        <f>"Skill"&amp;B138</f>
        <v>Skill4000401</v>
      </c>
      <c r="K138" s="18" t="str">
        <f t="shared" si="52"/>
        <v>SkillDescDetail400040103</v>
      </c>
    </row>
    <row r="139" spans="1:11" hidden="1" x14ac:dyDescent="0.15">
      <c r="A139" s="3">
        <f t="shared" si="50"/>
        <v>400040104</v>
      </c>
      <c r="B139" s="3">
        <f t="shared" si="51"/>
        <v>4000401</v>
      </c>
      <c r="C139" s="3">
        <v>4</v>
      </c>
      <c r="D139" s="3">
        <f>_xlfn.XLOOKUP(C139,等级中转!$E$7:$E$11,_xlfn.XLOOKUP(INT(RIGHT(B139,1)),等级中转!$F$5:$L$5,等级中转!$F$7:$L$11))</f>
        <v>111</v>
      </c>
      <c r="E139" s="3" t="s">
        <v>38</v>
      </c>
      <c r="F139" s="3" t="s">
        <v>35</v>
      </c>
      <c r="G139" s="3">
        <v>67</v>
      </c>
      <c r="H139" s="3">
        <v>0</v>
      </c>
      <c r="I139" s="3">
        <v>0</v>
      </c>
      <c r="J139" s="18" t="str">
        <f>"Skill"&amp;B139</f>
        <v>Skill4000401</v>
      </c>
      <c r="K139" s="18" t="str">
        <f t="shared" si="52"/>
        <v>SkillDescDetail400040104</v>
      </c>
    </row>
    <row r="140" spans="1:11" hidden="1" x14ac:dyDescent="0.15">
      <c r="A140" s="3">
        <f t="shared" si="50"/>
        <v>400040105</v>
      </c>
      <c r="B140" s="3">
        <f t="shared" si="51"/>
        <v>4000401</v>
      </c>
      <c r="C140" s="3">
        <v>5</v>
      </c>
      <c r="D140" s="3">
        <f>_xlfn.XLOOKUP(C140,等级中转!$E$7:$E$11,_xlfn.XLOOKUP(INT(RIGHT(B140,1)),等级中转!$F$5:$L$5,等级中转!$F$7:$L$11))</f>
        <v>161</v>
      </c>
      <c r="E140" s="3" t="s">
        <v>39</v>
      </c>
      <c r="F140" s="3" t="s">
        <v>35</v>
      </c>
      <c r="G140" s="3">
        <v>67</v>
      </c>
      <c r="H140" s="3">
        <v>0</v>
      </c>
      <c r="I140" s="3">
        <v>0</v>
      </c>
      <c r="J140" s="18" t="str">
        <f>"Skill"&amp;B140</f>
        <v>Skill4000401</v>
      </c>
      <c r="K140" s="18" t="str">
        <f t="shared" si="52"/>
        <v>SkillDescDetail400040105</v>
      </c>
    </row>
    <row r="141" spans="1:11" s="17" customFormat="1" hidden="1" x14ac:dyDescent="0.15">
      <c r="A141" s="7" t="s">
        <v>40</v>
      </c>
      <c r="B141" s="5"/>
      <c r="C141" s="5"/>
      <c r="D141" s="5"/>
      <c r="E141" s="5"/>
      <c r="F141" s="5"/>
      <c r="G141" s="5"/>
      <c r="H141" s="5"/>
      <c r="I141" s="5"/>
      <c r="J141" s="20"/>
      <c r="K141" s="20" t="str">
        <f t="shared" si="52"/>
        <v/>
      </c>
    </row>
    <row r="142" spans="1:11" hidden="1" x14ac:dyDescent="0.15">
      <c r="A142" s="3">
        <f t="shared" ref="A142:A146" si="53">B142*100+C142</f>
        <v>400040201</v>
      </c>
      <c r="B142" s="3">
        <f t="shared" ref="B142:B146" si="54">B99+100</f>
        <v>4000402</v>
      </c>
      <c r="C142" s="3">
        <f t="shared" ref="C142:C146" si="55">C136</f>
        <v>1</v>
      </c>
      <c r="D142" s="3">
        <f>_xlfn.XLOOKUP(C142,等级中转!$E$7:$E$11,_xlfn.XLOOKUP(INT(RIGHT(B142,1)),等级中转!$F$5:$L$5,等级中转!$F$7:$L$11))</f>
        <v>1</v>
      </c>
      <c r="E142" s="3" t="s">
        <v>41</v>
      </c>
      <c r="F142" s="3" t="s">
        <v>35</v>
      </c>
      <c r="G142" s="3">
        <v>0</v>
      </c>
      <c r="H142" s="3">
        <v>0</v>
      </c>
      <c r="I142" s="3">
        <v>2</v>
      </c>
      <c r="J142" s="18" t="str">
        <f>"Skill"&amp;B142</f>
        <v>Skill4000402</v>
      </c>
      <c r="K142" s="18" t="str">
        <f t="shared" si="52"/>
        <v>SkillDescDetail400040201</v>
      </c>
    </row>
    <row r="143" spans="1:11" hidden="1" x14ac:dyDescent="0.15">
      <c r="A143" s="3">
        <f t="shared" si="53"/>
        <v>400040202</v>
      </c>
      <c r="B143" s="3">
        <f t="shared" si="54"/>
        <v>4000402</v>
      </c>
      <c r="C143" s="3">
        <f t="shared" si="55"/>
        <v>2</v>
      </c>
      <c r="D143" s="3">
        <f>_xlfn.XLOOKUP(C143,等级中转!$E$7:$E$11,_xlfn.XLOOKUP(INT(RIGHT(B143,1)),等级中转!$F$5:$L$5,等级中转!$F$7:$L$11))</f>
        <v>41</v>
      </c>
      <c r="E143" s="3" t="s">
        <v>42</v>
      </c>
      <c r="F143" s="3" t="s">
        <v>35</v>
      </c>
      <c r="G143" s="3">
        <v>0</v>
      </c>
      <c r="H143" s="3">
        <v>0</v>
      </c>
      <c r="I143" s="3">
        <v>2</v>
      </c>
      <c r="J143" s="18" t="str">
        <f>"Skill"&amp;B143</f>
        <v>Skill4000402</v>
      </c>
      <c r="K143" s="18" t="str">
        <f t="shared" si="52"/>
        <v>SkillDescDetail400040202</v>
      </c>
    </row>
    <row r="144" spans="1:11" hidden="1" x14ac:dyDescent="0.15">
      <c r="A144" s="3">
        <f t="shared" si="53"/>
        <v>400040203</v>
      </c>
      <c r="B144" s="3">
        <f t="shared" si="54"/>
        <v>4000402</v>
      </c>
      <c r="C144" s="3">
        <f t="shared" si="55"/>
        <v>3</v>
      </c>
      <c r="D144" s="3">
        <f>_xlfn.XLOOKUP(C144,等级中转!$E$7:$E$11,_xlfn.XLOOKUP(INT(RIGHT(B144,1)),等级中转!$F$5:$L$5,等级中转!$F$7:$L$11))</f>
        <v>81</v>
      </c>
      <c r="E144" s="3" t="s">
        <v>43</v>
      </c>
      <c r="F144" s="3" t="s">
        <v>35</v>
      </c>
      <c r="G144" s="3">
        <v>0</v>
      </c>
      <c r="H144" s="3">
        <v>0</v>
      </c>
      <c r="I144" s="3">
        <v>2</v>
      </c>
      <c r="J144" s="18" t="str">
        <f>"Skill"&amp;B144</f>
        <v>Skill4000402</v>
      </c>
      <c r="K144" s="18" t="str">
        <f t="shared" si="52"/>
        <v>SkillDescDetail400040203</v>
      </c>
    </row>
    <row r="145" spans="1:11" hidden="1" x14ac:dyDescent="0.15">
      <c r="A145" s="3">
        <f t="shared" si="53"/>
        <v>400040204</v>
      </c>
      <c r="B145" s="3">
        <f t="shared" si="54"/>
        <v>4000402</v>
      </c>
      <c r="C145" s="3">
        <f t="shared" si="55"/>
        <v>4</v>
      </c>
      <c r="D145" s="3">
        <f>_xlfn.XLOOKUP(C145,等级中转!$E$7:$E$11,_xlfn.XLOOKUP(INT(RIGHT(B145,1)),等级中转!$F$5:$L$5,等级中转!$F$7:$L$11))</f>
        <v>141</v>
      </c>
      <c r="E145" s="3" t="s">
        <v>44</v>
      </c>
      <c r="F145" s="3" t="s">
        <v>35</v>
      </c>
      <c r="G145" s="3">
        <v>0</v>
      </c>
      <c r="H145" s="3">
        <v>0</v>
      </c>
      <c r="I145" s="3">
        <v>2</v>
      </c>
      <c r="J145" s="18" t="str">
        <f>"Skill"&amp;B145</f>
        <v>Skill4000402</v>
      </c>
      <c r="K145" s="18" t="str">
        <f t="shared" si="52"/>
        <v>SkillDescDetail400040204</v>
      </c>
    </row>
    <row r="146" spans="1:11" hidden="1" x14ac:dyDescent="0.15">
      <c r="A146" s="3">
        <f t="shared" si="53"/>
        <v>400040205</v>
      </c>
      <c r="B146" s="3">
        <f t="shared" si="54"/>
        <v>4000402</v>
      </c>
      <c r="C146" s="3">
        <f t="shared" si="55"/>
        <v>5</v>
      </c>
      <c r="D146" s="3">
        <f>_xlfn.XLOOKUP(C146,等级中转!$E$7:$E$11,_xlfn.XLOOKUP(INT(RIGHT(B146,1)),等级中转!$F$5:$L$5,等级中转!$F$7:$L$11))</f>
        <v>201</v>
      </c>
      <c r="E146" s="3" t="s">
        <v>37</v>
      </c>
      <c r="F146" s="3" t="s">
        <v>35</v>
      </c>
      <c r="G146" s="3">
        <v>0</v>
      </c>
      <c r="H146" s="3">
        <v>0</v>
      </c>
      <c r="I146" s="3">
        <v>2</v>
      </c>
      <c r="J146" s="18" t="str">
        <f>"Skill"&amp;B146</f>
        <v>Skill4000402</v>
      </c>
      <c r="K146" s="18" t="str">
        <f t="shared" si="52"/>
        <v>SkillDescDetail400040205</v>
      </c>
    </row>
    <row r="147" spans="1:11" s="17" customFormat="1" hidden="1" x14ac:dyDescent="0.15">
      <c r="A147" s="7" t="s">
        <v>45</v>
      </c>
      <c r="B147" s="5"/>
      <c r="C147" s="5"/>
      <c r="D147" s="5"/>
      <c r="E147" s="5"/>
      <c r="F147" s="5"/>
      <c r="G147" s="5"/>
      <c r="H147" s="5"/>
      <c r="I147" s="5"/>
      <c r="J147" s="20"/>
      <c r="K147" s="20" t="str">
        <f t="shared" si="52"/>
        <v/>
      </c>
    </row>
    <row r="148" spans="1:11" hidden="1" x14ac:dyDescent="0.15">
      <c r="A148" s="3">
        <f t="shared" ref="A148:A152" si="56">B148*100+C148</f>
        <v>400040301</v>
      </c>
      <c r="B148" s="3">
        <f t="shared" ref="B148:B152" si="57">B105+100</f>
        <v>4000403</v>
      </c>
      <c r="C148" s="3">
        <f t="shared" ref="C148:C152" si="58">C142</f>
        <v>1</v>
      </c>
      <c r="D148" s="3">
        <f>_xlfn.XLOOKUP(C148,等级中转!$E$7:$E$11,_xlfn.XLOOKUP(INT(RIGHT(B148,1)),等级中转!$F$5:$L$5,等级中转!$F$7:$L$11))</f>
        <v>1</v>
      </c>
      <c r="F148" s="3" t="s">
        <v>35</v>
      </c>
      <c r="G148" s="3">
        <v>0</v>
      </c>
      <c r="H148" s="3">
        <v>0</v>
      </c>
      <c r="I148" s="3">
        <v>0</v>
      </c>
      <c r="K148" s="18" t="str">
        <f t="shared" si="52"/>
        <v>SkillDescDetail400040301</v>
      </c>
    </row>
    <row r="149" spans="1:11" hidden="1" x14ac:dyDescent="0.15">
      <c r="A149" s="3">
        <f t="shared" si="56"/>
        <v>400040302</v>
      </c>
      <c r="B149" s="3">
        <f t="shared" si="57"/>
        <v>4000403</v>
      </c>
      <c r="C149" s="3">
        <f t="shared" si="58"/>
        <v>2</v>
      </c>
      <c r="D149" s="3">
        <f>_xlfn.XLOOKUP(C149,等级中转!$E$7:$E$11,_xlfn.XLOOKUP(INT(RIGHT(B149,1)),等级中转!$F$5:$L$5,等级中转!$F$7:$L$11))</f>
        <v>75</v>
      </c>
      <c r="F149" s="3" t="s">
        <v>35</v>
      </c>
      <c r="G149" s="3">
        <v>0</v>
      </c>
      <c r="H149" s="3">
        <v>0</v>
      </c>
      <c r="I149" s="3">
        <v>0</v>
      </c>
      <c r="K149" s="18" t="str">
        <f t="shared" si="52"/>
        <v>SkillDescDetail400040302</v>
      </c>
    </row>
    <row r="150" spans="1:11" hidden="1" x14ac:dyDescent="0.15">
      <c r="A150" s="3">
        <f t="shared" si="56"/>
        <v>400040303</v>
      </c>
      <c r="B150" s="3">
        <f t="shared" si="57"/>
        <v>4000403</v>
      </c>
      <c r="C150" s="3">
        <f t="shared" si="58"/>
        <v>3</v>
      </c>
      <c r="D150" s="3">
        <f>_xlfn.XLOOKUP(C150,等级中转!$E$7:$E$11,_xlfn.XLOOKUP(INT(RIGHT(B150,1)),等级中转!$F$5:$L$5,等级中转!$F$7:$L$11))</f>
        <v>125</v>
      </c>
      <c r="F150" s="3" t="s">
        <v>35</v>
      </c>
      <c r="G150" s="3">
        <v>0</v>
      </c>
      <c r="H150" s="3">
        <v>0</v>
      </c>
      <c r="I150" s="3">
        <v>0</v>
      </c>
      <c r="K150" s="18" t="str">
        <f t="shared" si="52"/>
        <v>SkillDescDetail400040303</v>
      </c>
    </row>
    <row r="151" spans="1:11" hidden="1" x14ac:dyDescent="0.15">
      <c r="A151" s="3">
        <f t="shared" si="56"/>
        <v>400040304</v>
      </c>
      <c r="B151" s="3">
        <f t="shared" si="57"/>
        <v>4000403</v>
      </c>
      <c r="C151" s="3">
        <f t="shared" si="58"/>
        <v>4</v>
      </c>
      <c r="D151" s="3">
        <f>_xlfn.XLOOKUP(C151,等级中转!$E$7:$E$11,_xlfn.XLOOKUP(INT(RIGHT(B151,1)),等级中转!$F$5:$L$5,等级中转!$F$7:$L$11))</f>
        <v>175</v>
      </c>
      <c r="F151" s="3" t="s">
        <v>35</v>
      </c>
      <c r="G151" s="3">
        <v>0</v>
      </c>
      <c r="H151" s="3">
        <v>0</v>
      </c>
      <c r="I151" s="3">
        <v>0</v>
      </c>
      <c r="K151" s="18" t="str">
        <f t="shared" si="52"/>
        <v>SkillDescDetail400040304</v>
      </c>
    </row>
    <row r="152" spans="1:11" hidden="1" x14ac:dyDescent="0.15">
      <c r="A152" s="3">
        <f t="shared" si="56"/>
        <v>400040305</v>
      </c>
      <c r="B152" s="3">
        <f t="shared" si="57"/>
        <v>4000403</v>
      </c>
      <c r="C152" s="3">
        <f t="shared" si="58"/>
        <v>5</v>
      </c>
      <c r="D152" s="3">
        <f>_xlfn.XLOOKUP(C152,等级中转!$E$7:$E$11,_xlfn.XLOOKUP(INT(RIGHT(B152,1)),等级中转!$F$5:$L$5,等级中转!$F$7:$L$11))</f>
        <v>225</v>
      </c>
      <c r="F152" s="3" t="s">
        <v>35</v>
      </c>
      <c r="G152" s="3">
        <v>0</v>
      </c>
      <c r="H152" s="3">
        <v>0</v>
      </c>
      <c r="I152" s="3">
        <v>0</v>
      </c>
      <c r="K152" s="18" t="str">
        <f t="shared" si="52"/>
        <v>SkillDescDetail400040305</v>
      </c>
    </row>
    <row r="153" spans="1:11" s="17" customFormat="1" hidden="1" x14ac:dyDescent="0.15">
      <c r="A153" s="7" t="s">
        <v>46</v>
      </c>
      <c r="B153" s="5"/>
      <c r="C153" s="5"/>
      <c r="D153" s="5"/>
      <c r="E153" s="5"/>
      <c r="F153" s="5"/>
      <c r="G153" s="5"/>
      <c r="H153" s="5"/>
      <c r="I153" s="5"/>
      <c r="J153" s="20"/>
      <c r="K153" s="20" t="str">
        <f t="shared" si="52"/>
        <v/>
      </c>
    </row>
    <row r="154" spans="1:11" hidden="1" x14ac:dyDescent="0.15">
      <c r="A154" s="3">
        <f t="shared" ref="A154:A158" si="59">B154*100+C154</f>
        <v>400040401</v>
      </c>
      <c r="B154" s="3">
        <f t="shared" ref="B154:B158" si="60">B111+100</f>
        <v>4000404</v>
      </c>
      <c r="C154" s="3">
        <f t="shared" ref="C154:C158" si="61">C148</f>
        <v>1</v>
      </c>
      <c r="D154" s="3">
        <f>_xlfn.XLOOKUP(C154,等级中转!$E$7:$E$11,_xlfn.XLOOKUP(INT(RIGHT(B154,1)),等级中转!$F$5:$L$5,等级中转!$F$7:$L$11))</f>
        <v>1</v>
      </c>
      <c r="F154" s="3" t="s">
        <v>35</v>
      </c>
      <c r="G154" s="3">
        <v>0</v>
      </c>
      <c r="H154" s="3">
        <v>0</v>
      </c>
      <c r="I154" s="3">
        <v>0</v>
      </c>
      <c r="K154" s="18" t="str">
        <f t="shared" si="52"/>
        <v>SkillDescDetail400040401</v>
      </c>
    </row>
    <row r="155" spans="1:11" hidden="1" x14ac:dyDescent="0.15">
      <c r="A155" s="3">
        <f t="shared" si="59"/>
        <v>400040402</v>
      </c>
      <c r="B155" s="3">
        <f t="shared" si="60"/>
        <v>4000404</v>
      </c>
      <c r="C155" s="3">
        <f t="shared" si="61"/>
        <v>2</v>
      </c>
      <c r="D155" s="3">
        <f>_xlfn.XLOOKUP(C155,等级中转!$E$7:$E$11,_xlfn.XLOOKUP(INT(RIGHT(B155,1)),等级中转!$F$5:$L$5,等级中转!$F$7:$L$11))</f>
        <v>31</v>
      </c>
      <c r="F155" s="3" t="s">
        <v>35</v>
      </c>
      <c r="G155" s="3">
        <v>0</v>
      </c>
      <c r="H155" s="3">
        <v>0</v>
      </c>
      <c r="I155" s="3">
        <v>0</v>
      </c>
      <c r="K155" s="18" t="str">
        <f t="shared" si="52"/>
        <v>SkillDescDetail400040402</v>
      </c>
    </row>
    <row r="156" spans="1:11" hidden="1" x14ac:dyDescent="0.15">
      <c r="A156" s="3">
        <f t="shared" si="59"/>
        <v>400040403</v>
      </c>
      <c r="B156" s="3">
        <f t="shared" si="60"/>
        <v>4000404</v>
      </c>
      <c r="C156" s="3">
        <f t="shared" si="61"/>
        <v>3</v>
      </c>
      <c r="D156" s="3">
        <f>_xlfn.XLOOKUP(C156,等级中转!$E$7:$E$11,_xlfn.XLOOKUP(INT(RIGHT(B156,1)),等级中转!$F$5:$L$5,等级中转!$F$7:$L$11))</f>
        <v>71</v>
      </c>
      <c r="F156" s="3" t="s">
        <v>35</v>
      </c>
      <c r="G156" s="3">
        <v>0</v>
      </c>
      <c r="H156" s="3">
        <v>0</v>
      </c>
      <c r="I156" s="3">
        <v>0</v>
      </c>
      <c r="K156" s="18" t="str">
        <f t="shared" si="52"/>
        <v>SkillDescDetail400040403</v>
      </c>
    </row>
    <row r="157" spans="1:11" hidden="1" x14ac:dyDescent="0.15">
      <c r="A157" s="3">
        <f t="shared" si="59"/>
        <v>400040404</v>
      </c>
      <c r="B157" s="3">
        <f t="shared" si="60"/>
        <v>4000404</v>
      </c>
      <c r="C157" s="3">
        <f t="shared" si="61"/>
        <v>4</v>
      </c>
      <c r="D157" s="3">
        <f>_xlfn.XLOOKUP(C157,等级中转!$E$7:$E$11,_xlfn.XLOOKUP(INT(RIGHT(B157,1)),等级中转!$F$5:$L$5,等级中转!$F$7:$L$11))</f>
        <v>121</v>
      </c>
      <c r="F157" s="3" t="s">
        <v>35</v>
      </c>
      <c r="G157" s="3">
        <v>0</v>
      </c>
      <c r="H157" s="3">
        <v>0</v>
      </c>
      <c r="I157" s="3">
        <v>0</v>
      </c>
      <c r="K157" s="18" t="str">
        <f t="shared" si="52"/>
        <v>SkillDescDetail400040404</v>
      </c>
    </row>
    <row r="158" spans="1:11" hidden="1" x14ac:dyDescent="0.15">
      <c r="A158" s="3">
        <f t="shared" si="59"/>
        <v>400040405</v>
      </c>
      <c r="B158" s="3">
        <f t="shared" si="60"/>
        <v>4000404</v>
      </c>
      <c r="C158" s="3">
        <f t="shared" si="61"/>
        <v>5</v>
      </c>
      <c r="D158" s="3">
        <f>_xlfn.XLOOKUP(C158,等级中转!$E$7:$E$11,_xlfn.XLOOKUP(INT(RIGHT(B158,1)),等级中转!$F$5:$L$5,等级中转!$F$7:$L$11))</f>
        <v>171</v>
      </c>
      <c r="F158" s="3" t="s">
        <v>35</v>
      </c>
      <c r="G158" s="3">
        <v>0</v>
      </c>
      <c r="H158" s="3">
        <v>0</v>
      </c>
      <c r="I158" s="3">
        <v>0</v>
      </c>
      <c r="K158" s="18" t="str">
        <f t="shared" si="52"/>
        <v>SkillDescDetail400040405</v>
      </c>
    </row>
    <row r="159" spans="1:11" s="17" customFormat="1" hidden="1" x14ac:dyDescent="0.15">
      <c r="A159" s="7" t="s">
        <v>47</v>
      </c>
      <c r="B159" s="5"/>
      <c r="C159" s="5"/>
      <c r="D159" s="5"/>
      <c r="E159" s="5"/>
      <c r="F159" s="5"/>
      <c r="G159" s="5"/>
      <c r="H159" s="5"/>
      <c r="I159" s="5"/>
      <c r="J159" s="20"/>
      <c r="K159" s="20" t="str">
        <f t="shared" si="52"/>
        <v/>
      </c>
    </row>
    <row r="160" spans="1:11" hidden="1" x14ac:dyDescent="0.15">
      <c r="A160" s="3">
        <f t="shared" ref="A160:A164" si="62">B160*100+C160</f>
        <v>400040501</v>
      </c>
      <c r="B160" s="3">
        <f t="shared" ref="B160:B164" si="63">B117+100</f>
        <v>4000405</v>
      </c>
      <c r="C160" s="3">
        <f t="shared" ref="C160:C164" si="64">C154</f>
        <v>1</v>
      </c>
      <c r="D160" s="3">
        <f>_xlfn.XLOOKUP(C160,等级中转!$E$7:$E$11,_xlfn.XLOOKUP(INT(RIGHT(B160,1)),等级中转!$F$5:$L$5,等级中转!$F$7:$L$11))</f>
        <v>1</v>
      </c>
      <c r="F160" s="3" t="s">
        <v>35</v>
      </c>
      <c r="G160" s="3">
        <v>0</v>
      </c>
      <c r="H160" s="3">
        <v>0</v>
      </c>
      <c r="I160" s="3">
        <v>0</v>
      </c>
      <c r="K160" s="18" t="str">
        <f t="shared" si="52"/>
        <v>SkillDescDetail400040501</v>
      </c>
    </row>
    <row r="161" spans="1:11" hidden="1" x14ac:dyDescent="0.15">
      <c r="A161" s="3">
        <f t="shared" si="62"/>
        <v>400040502</v>
      </c>
      <c r="B161" s="3">
        <f t="shared" si="63"/>
        <v>4000405</v>
      </c>
      <c r="C161" s="3">
        <f t="shared" si="64"/>
        <v>2</v>
      </c>
      <c r="D161" s="3">
        <f>_xlfn.XLOOKUP(C161,等级中转!$E$7:$E$11,_xlfn.XLOOKUP(INT(RIGHT(B161,1)),等级中转!$F$5:$L$5,等级中转!$F$7:$L$11))</f>
        <v>46</v>
      </c>
      <c r="F161" s="3" t="s">
        <v>35</v>
      </c>
      <c r="G161" s="3">
        <v>0</v>
      </c>
      <c r="H161" s="3">
        <v>0</v>
      </c>
      <c r="I161" s="3">
        <v>0</v>
      </c>
      <c r="K161" s="18" t="str">
        <f t="shared" si="52"/>
        <v>SkillDescDetail400040502</v>
      </c>
    </row>
    <row r="162" spans="1:11" hidden="1" x14ac:dyDescent="0.15">
      <c r="A162" s="3">
        <f t="shared" si="62"/>
        <v>400040503</v>
      </c>
      <c r="B162" s="3">
        <f t="shared" si="63"/>
        <v>4000405</v>
      </c>
      <c r="C162" s="3">
        <f t="shared" si="64"/>
        <v>3</v>
      </c>
      <c r="D162" s="3">
        <f>_xlfn.XLOOKUP(C162,等级中转!$E$7:$E$11,_xlfn.XLOOKUP(INT(RIGHT(B162,1)),等级中转!$F$5:$L$5,等级中转!$F$7:$L$11))</f>
        <v>86</v>
      </c>
      <c r="F162" s="3" t="s">
        <v>35</v>
      </c>
      <c r="G162" s="3">
        <v>0</v>
      </c>
      <c r="H162" s="3">
        <v>0</v>
      </c>
      <c r="I162" s="3">
        <v>0</v>
      </c>
      <c r="K162" s="18" t="str">
        <f t="shared" si="52"/>
        <v>SkillDescDetail400040503</v>
      </c>
    </row>
    <row r="163" spans="1:11" hidden="1" x14ac:dyDescent="0.15">
      <c r="A163" s="3">
        <f t="shared" si="62"/>
        <v>400040504</v>
      </c>
      <c r="B163" s="3">
        <f t="shared" si="63"/>
        <v>4000405</v>
      </c>
      <c r="C163" s="3">
        <f t="shared" si="64"/>
        <v>4</v>
      </c>
      <c r="D163" s="3">
        <f>_xlfn.XLOOKUP(C163,等级中转!$E$7:$E$11,_xlfn.XLOOKUP(INT(RIGHT(B163,1)),等级中转!$F$5:$L$5,等级中转!$F$7:$L$11))</f>
        <v>136</v>
      </c>
      <c r="F163" s="3" t="s">
        <v>35</v>
      </c>
      <c r="G163" s="3">
        <v>0</v>
      </c>
      <c r="H163" s="3">
        <v>0</v>
      </c>
      <c r="I163" s="3">
        <v>0</v>
      </c>
      <c r="K163" s="18" t="str">
        <f t="shared" si="52"/>
        <v>SkillDescDetail400040504</v>
      </c>
    </row>
    <row r="164" spans="1:11" hidden="1" x14ac:dyDescent="0.15">
      <c r="A164" s="3">
        <f t="shared" si="62"/>
        <v>400040505</v>
      </c>
      <c r="B164" s="3">
        <f t="shared" si="63"/>
        <v>4000405</v>
      </c>
      <c r="C164" s="3">
        <f t="shared" si="64"/>
        <v>5</v>
      </c>
      <c r="D164" s="3">
        <f>_xlfn.XLOOKUP(C164,等级中转!$E$7:$E$11,_xlfn.XLOOKUP(INT(RIGHT(B164,1)),等级中转!$F$5:$L$5,等级中转!$F$7:$L$11))</f>
        <v>186</v>
      </c>
      <c r="F164" s="3" t="s">
        <v>35</v>
      </c>
      <c r="G164" s="3">
        <v>0</v>
      </c>
      <c r="H164" s="3">
        <v>0</v>
      </c>
      <c r="I164" s="3">
        <v>0</v>
      </c>
      <c r="K164" s="18" t="str">
        <f t="shared" si="52"/>
        <v>SkillDescDetail400040505</v>
      </c>
    </row>
    <row r="165" spans="1:11" s="17" customFormat="1" hidden="1" x14ac:dyDescent="0.15">
      <c r="A165" s="7" t="s">
        <v>48</v>
      </c>
      <c r="B165" s="5"/>
      <c r="C165" s="5"/>
      <c r="D165" s="5"/>
      <c r="E165" s="5"/>
      <c r="F165" s="5"/>
      <c r="G165" s="5"/>
      <c r="H165" s="5"/>
      <c r="I165" s="5"/>
      <c r="J165" s="20"/>
      <c r="K165" s="20" t="str">
        <f t="shared" si="52"/>
        <v/>
      </c>
    </row>
    <row r="166" spans="1:11" hidden="1" x14ac:dyDescent="0.15">
      <c r="A166" s="3">
        <f t="shared" ref="A166:A170" si="65">B166*100+C166</f>
        <v>400040601</v>
      </c>
      <c r="B166" s="3">
        <f t="shared" ref="B166:B170" si="66">B123+100</f>
        <v>4000406</v>
      </c>
      <c r="C166" s="3">
        <f t="shared" ref="C166:C170" si="67">C160</f>
        <v>1</v>
      </c>
      <c r="D166" s="3">
        <f>_xlfn.XLOOKUP(C166,等级中转!$E$7:$E$11,_xlfn.XLOOKUP(INT(RIGHT(B166,1)),等级中转!$F$5:$L$5,等级中转!$F$7:$L$11))</f>
        <v>1</v>
      </c>
      <c r="F166" s="3" t="s">
        <v>35</v>
      </c>
      <c r="G166" s="3">
        <v>0</v>
      </c>
      <c r="H166" s="3">
        <v>0</v>
      </c>
      <c r="I166" s="3">
        <v>0</v>
      </c>
      <c r="K166" s="18" t="str">
        <f t="shared" si="52"/>
        <v>SkillDescDetail400040601</v>
      </c>
    </row>
    <row r="167" spans="1:11" hidden="1" x14ac:dyDescent="0.15">
      <c r="A167" s="3">
        <f t="shared" si="65"/>
        <v>400040602</v>
      </c>
      <c r="B167" s="3">
        <f t="shared" si="66"/>
        <v>4000406</v>
      </c>
      <c r="C167" s="3">
        <f t="shared" si="67"/>
        <v>2</v>
      </c>
      <c r="D167" s="3">
        <f>_xlfn.XLOOKUP(C167,等级中转!$E$7:$E$11,_xlfn.XLOOKUP(INT(RIGHT(B167,1)),等级中转!$F$5:$L$5,等级中转!$F$7:$L$11))</f>
        <v>63</v>
      </c>
      <c r="F167" s="3" t="s">
        <v>35</v>
      </c>
      <c r="G167" s="3">
        <v>0</v>
      </c>
      <c r="H167" s="3">
        <v>0</v>
      </c>
      <c r="I167" s="3">
        <v>0</v>
      </c>
      <c r="K167" s="18" t="str">
        <f t="shared" si="52"/>
        <v>SkillDescDetail400040602</v>
      </c>
    </row>
    <row r="168" spans="1:11" hidden="1" x14ac:dyDescent="0.15">
      <c r="A168" s="3">
        <f t="shared" si="65"/>
        <v>400040603</v>
      </c>
      <c r="B168" s="3">
        <f t="shared" si="66"/>
        <v>4000406</v>
      </c>
      <c r="C168" s="3">
        <f t="shared" si="67"/>
        <v>3</v>
      </c>
      <c r="D168" s="3">
        <f>_xlfn.XLOOKUP(C168,等级中转!$E$7:$E$11,_xlfn.XLOOKUP(INT(RIGHT(B168,1)),等级中转!$F$5:$L$5,等级中转!$F$7:$L$11))</f>
        <v>103</v>
      </c>
      <c r="F168" s="3" t="s">
        <v>35</v>
      </c>
      <c r="G168" s="3">
        <v>0</v>
      </c>
      <c r="H168" s="3">
        <v>0</v>
      </c>
      <c r="I168" s="3">
        <v>0</v>
      </c>
      <c r="K168" s="18" t="str">
        <f t="shared" si="52"/>
        <v>SkillDescDetail400040603</v>
      </c>
    </row>
    <row r="169" spans="1:11" hidden="1" x14ac:dyDescent="0.15">
      <c r="A169" s="3">
        <f t="shared" si="65"/>
        <v>400040604</v>
      </c>
      <c r="B169" s="3">
        <f t="shared" si="66"/>
        <v>4000406</v>
      </c>
      <c r="C169" s="3">
        <f t="shared" si="67"/>
        <v>4</v>
      </c>
      <c r="D169" s="3">
        <f>_xlfn.XLOOKUP(C169,等级中转!$E$7:$E$11,_xlfn.XLOOKUP(INT(RIGHT(B169,1)),等级中转!$F$5:$L$5,等级中转!$F$7:$L$11))</f>
        <v>153</v>
      </c>
      <c r="F169" s="3" t="s">
        <v>35</v>
      </c>
      <c r="G169" s="3">
        <v>0</v>
      </c>
      <c r="H169" s="3">
        <v>0</v>
      </c>
      <c r="I169" s="3">
        <v>0</v>
      </c>
      <c r="K169" s="18" t="str">
        <f t="shared" si="52"/>
        <v>SkillDescDetail400040604</v>
      </c>
    </row>
    <row r="170" spans="1:11" hidden="1" x14ac:dyDescent="0.15">
      <c r="A170" s="3">
        <f t="shared" si="65"/>
        <v>400040605</v>
      </c>
      <c r="B170" s="3">
        <f t="shared" si="66"/>
        <v>4000406</v>
      </c>
      <c r="C170" s="3">
        <f t="shared" si="67"/>
        <v>5</v>
      </c>
      <c r="D170" s="3">
        <f>_xlfn.XLOOKUP(C170,等级中转!$E$7:$E$11,_xlfn.XLOOKUP(INT(RIGHT(B170,1)),等级中转!$F$5:$L$5,等级中转!$F$7:$L$11))</f>
        <v>203</v>
      </c>
      <c r="F170" s="3" t="s">
        <v>35</v>
      </c>
      <c r="G170" s="3">
        <v>0</v>
      </c>
      <c r="H170" s="3">
        <v>0</v>
      </c>
      <c r="I170" s="3">
        <v>0</v>
      </c>
      <c r="K170" s="18" t="str">
        <f t="shared" si="52"/>
        <v>SkillDescDetail400040605</v>
      </c>
    </row>
    <row r="171" spans="1:11" s="17" customFormat="1" hidden="1" x14ac:dyDescent="0.15">
      <c r="A171" s="7" t="s">
        <v>49</v>
      </c>
      <c r="B171" s="5"/>
      <c r="C171" s="5"/>
      <c r="D171" s="5"/>
      <c r="E171" s="5"/>
      <c r="F171" s="5"/>
      <c r="G171" s="5"/>
      <c r="H171" s="5"/>
      <c r="I171" s="5"/>
      <c r="J171" s="20"/>
      <c r="K171" s="20" t="str">
        <f t="shared" si="52"/>
        <v/>
      </c>
    </row>
    <row r="172" spans="1:11" hidden="1" x14ac:dyDescent="0.15">
      <c r="A172" s="3">
        <f t="shared" ref="A172:A176" si="68">B172*100+C172</f>
        <v>400040701</v>
      </c>
      <c r="B172" s="3">
        <f t="shared" ref="B172:B176" si="69">B129+100</f>
        <v>4000407</v>
      </c>
      <c r="C172" s="3">
        <f t="shared" ref="C172:C176" si="70">C166</f>
        <v>1</v>
      </c>
      <c r="D172" s="3">
        <f>_xlfn.XLOOKUP(C172,等级中转!$E$7:$E$11,_xlfn.XLOOKUP(INT(RIGHT(B172,1)),等级中转!$F$5:$L$5,等级中转!$F$7:$L$11))</f>
        <v>1</v>
      </c>
      <c r="F172" s="3" t="s">
        <v>35</v>
      </c>
      <c r="G172" s="3">
        <v>0</v>
      </c>
      <c r="H172" s="3">
        <v>0</v>
      </c>
      <c r="I172" s="3">
        <v>0</v>
      </c>
      <c r="K172" s="18" t="str">
        <f t="shared" si="52"/>
        <v>SkillDescDetail400040701</v>
      </c>
    </row>
    <row r="173" spans="1:11" hidden="1" x14ac:dyDescent="0.15">
      <c r="A173" s="3">
        <f t="shared" si="68"/>
        <v>400040702</v>
      </c>
      <c r="B173" s="3">
        <f t="shared" si="69"/>
        <v>4000407</v>
      </c>
      <c r="C173" s="3">
        <f t="shared" si="70"/>
        <v>2</v>
      </c>
      <c r="D173" s="3">
        <f>_xlfn.XLOOKUP(C173,等级中转!$E$7:$E$11,_xlfn.XLOOKUP(INT(RIGHT(B173,1)),等级中转!$F$5:$L$5,等级中转!$F$7:$L$11))</f>
        <v>51</v>
      </c>
      <c r="F173" s="3" t="s">
        <v>35</v>
      </c>
      <c r="G173" s="3">
        <v>0</v>
      </c>
      <c r="H173" s="3">
        <v>0</v>
      </c>
      <c r="I173" s="3">
        <v>0</v>
      </c>
      <c r="K173" s="18" t="str">
        <f t="shared" si="52"/>
        <v>SkillDescDetail400040702</v>
      </c>
    </row>
    <row r="174" spans="1:11" hidden="1" x14ac:dyDescent="0.15">
      <c r="A174" s="3">
        <f t="shared" si="68"/>
        <v>400040703</v>
      </c>
      <c r="B174" s="3">
        <f t="shared" si="69"/>
        <v>4000407</v>
      </c>
      <c r="C174" s="3">
        <f t="shared" si="70"/>
        <v>3</v>
      </c>
      <c r="D174" s="3">
        <f>_xlfn.XLOOKUP(C174,等级中转!$E$7:$E$11,_xlfn.XLOOKUP(INT(RIGHT(B174,1)),等级中转!$F$5:$L$5,等级中转!$F$7:$L$11))</f>
        <v>91</v>
      </c>
      <c r="F174" s="3" t="s">
        <v>35</v>
      </c>
      <c r="G174" s="3">
        <v>0</v>
      </c>
      <c r="H174" s="3">
        <v>0</v>
      </c>
      <c r="I174" s="3">
        <v>0</v>
      </c>
      <c r="K174" s="18" t="str">
        <f t="shared" si="52"/>
        <v>SkillDescDetail400040703</v>
      </c>
    </row>
    <row r="175" spans="1:11" hidden="1" x14ac:dyDescent="0.15">
      <c r="A175" s="3">
        <f t="shared" si="68"/>
        <v>400040704</v>
      </c>
      <c r="B175" s="3">
        <f t="shared" si="69"/>
        <v>4000407</v>
      </c>
      <c r="C175" s="3">
        <f t="shared" si="70"/>
        <v>4</v>
      </c>
      <c r="D175" s="3">
        <f>_xlfn.XLOOKUP(C175,等级中转!$E$7:$E$11,_xlfn.XLOOKUP(INT(RIGHT(B175,1)),等级中转!$F$5:$L$5,等级中转!$F$7:$L$11))</f>
        <v>151</v>
      </c>
      <c r="F175" s="3" t="s">
        <v>35</v>
      </c>
      <c r="G175" s="3">
        <v>0</v>
      </c>
      <c r="H175" s="3">
        <v>0</v>
      </c>
      <c r="I175" s="3">
        <v>0</v>
      </c>
      <c r="K175" s="18" t="str">
        <f t="shared" si="52"/>
        <v>SkillDescDetail400040704</v>
      </c>
    </row>
    <row r="176" spans="1:11" hidden="1" x14ac:dyDescent="0.15">
      <c r="A176" s="3">
        <f t="shared" si="68"/>
        <v>400040705</v>
      </c>
      <c r="B176" s="3">
        <f t="shared" si="69"/>
        <v>4000407</v>
      </c>
      <c r="C176" s="3">
        <f t="shared" si="70"/>
        <v>5</v>
      </c>
      <c r="D176" s="3">
        <f>_xlfn.XLOOKUP(C176,等级中转!$E$7:$E$11,_xlfn.XLOOKUP(INT(RIGHT(B176,1)),等级中转!$F$5:$L$5,等级中转!$F$7:$L$11))</f>
        <v>211</v>
      </c>
      <c r="F176" s="3" t="s">
        <v>35</v>
      </c>
      <c r="G176" s="3">
        <v>0</v>
      </c>
      <c r="H176" s="3">
        <v>0</v>
      </c>
      <c r="I176" s="3">
        <v>0</v>
      </c>
      <c r="K176" s="18" t="str">
        <f t="shared" si="52"/>
        <v>SkillDescDetail400040705</v>
      </c>
    </row>
    <row r="177" spans="1:11" s="17" customFormat="1" x14ac:dyDescent="0.15">
      <c r="A177" s="7" t="s">
        <v>50</v>
      </c>
      <c r="B177" s="5"/>
      <c r="C177" s="5"/>
      <c r="D177" s="5"/>
      <c r="E177" s="5"/>
      <c r="F177" s="5"/>
      <c r="G177" s="5"/>
      <c r="H177" s="5"/>
      <c r="I177" s="5"/>
      <c r="J177" s="20"/>
      <c r="K177" s="20" t="str">
        <f t="shared" si="52"/>
        <v/>
      </c>
    </row>
    <row r="178" spans="1:11" s="17" customFormat="1" x14ac:dyDescent="0.15">
      <c r="A178" s="7" t="s">
        <v>33</v>
      </c>
      <c r="B178" s="5"/>
      <c r="C178" s="5"/>
      <c r="D178" s="5"/>
      <c r="E178" s="5"/>
      <c r="F178" s="5"/>
      <c r="G178" s="5"/>
      <c r="H178" s="5"/>
      <c r="I178" s="5"/>
      <c r="J178" s="20"/>
      <c r="K178" s="20" t="str">
        <f t="shared" si="52"/>
        <v/>
      </c>
    </row>
    <row r="179" spans="1:11" x14ac:dyDescent="0.15">
      <c r="A179" s="3">
        <f t="shared" ref="A179:A183" si="71">B179*100+C179</f>
        <v>401010101</v>
      </c>
      <c r="B179" s="3">
        <v>4010101</v>
      </c>
      <c r="C179" s="3">
        <v>1</v>
      </c>
      <c r="D179" s="3">
        <f>_xlfn.XLOOKUP(C179,等级中转!$E$7:$E$11,_xlfn.XLOOKUP(INT(RIGHT(B179,1)),等级中转!$F$5:$L$5,等级中转!$F$7:$L$11))</f>
        <v>1</v>
      </c>
      <c r="E179" s="3" t="str">
        <f ca="1">_xlfn.XLOOKUP(A179,中转!$D$10:$D$10006,中转!$Y$10:$Y$10006,"{}",0)</f>
        <v>{"AtkPower":1.55}</v>
      </c>
      <c r="F179" s="3" t="s">
        <v>35</v>
      </c>
      <c r="G179" s="3">
        <v>155</v>
      </c>
      <c r="H179" s="3">
        <v>0</v>
      </c>
      <c r="I179" s="3">
        <v>0</v>
      </c>
      <c r="J179" s="18" t="str">
        <f>"Skill"&amp;B179</f>
        <v>Skill4010101</v>
      </c>
      <c r="K179" s="18" t="str">
        <f t="shared" si="52"/>
        <v>SkillDescDetail401010101</v>
      </c>
    </row>
    <row r="180" spans="1:11" x14ac:dyDescent="0.15">
      <c r="A180" s="3">
        <f t="shared" si="71"/>
        <v>401010102</v>
      </c>
      <c r="B180" s="3">
        <f>B179</f>
        <v>4010101</v>
      </c>
      <c r="C180" s="3">
        <v>2</v>
      </c>
      <c r="D180" s="3">
        <f>_xlfn.XLOOKUP(C180,等级中转!$E$7:$E$11,_xlfn.XLOOKUP(INT(RIGHT(B180,1)),等级中转!$F$5:$L$5,等级中转!$F$7:$L$11))</f>
        <v>21</v>
      </c>
      <c r="E180" s="3" t="str">
        <f ca="1">_xlfn.XLOOKUP(A180,中转!$D$10:$D$10006,中转!$Y$10:$Y$10006,"{}",0)</f>
        <v>{"AtkPower":1.65}</v>
      </c>
      <c r="F180" s="3" t="s">
        <v>35</v>
      </c>
      <c r="G180" s="3">
        <f>G179</f>
        <v>155</v>
      </c>
      <c r="H180" s="3">
        <v>0</v>
      </c>
      <c r="I180" s="3">
        <v>0</v>
      </c>
      <c r="J180" s="18" t="str">
        <f>"Skill"&amp;B180</f>
        <v>Skill4010101</v>
      </c>
      <c r="K180" s="18" t="str">
        <f t="shared" si="52"/>
        <v>SkillDescDetail401010102</v>
      </c>
    </row>
    <row r="181" spans="1:11" x14ac:dyDescent="0.15">
      <c r="A181" s="3">
        <f t="shared" si="71"/>
        <v>401010103</v>
      </c>
      <c r="B181" s="3">
        <f>B180</f>
        <v>4010101</v>
      </c>
      <c r="C181" s="3">
        <v>3</v>
      </c>
      <c r="D181" s="3">
        <f>_xlfn.XLOOKUP(C181,等级中转!$E$7:$E$11,_xlfn.XLOOKUP(INT(RIGHT(B181,1)),等级中转!$F$5:$L$5,等级中转!$F$7:$L$11))</f>
        <v>61</v>
      </c>
      <c r="E181" s="3" t="str">
        <f ca="1">_xlfn.XLOOKUP(A181,中转!$D$10:$D$10006,中转!$Y$10:$Y$10006,"{}",0)</f>
        <v>{"AtkPower":1.75}</v>
      </c>
      <c r="F181" s="3" t="s">
        <v>35</v>
      </c>
      <c r="G181" s="3">
        <f>G180</f>
        <v>155</v>
      </c>
      <c r="H181" s="3">
        <v>0</v>
      </c>
      <c r="I181" s="3">
        <v>0</v>
      </c>
      <c r="J181" s="18" t="str">
        <f>"Skill"&amp;B181</f>
        <v>Skill4010101</v>
      </c>
      <c r="K181" s="18" t="str">
        <f t="shared" si="52"/>
        <v>SkillDescDetail401010103</v>
      </c>
    </row>
    <row r="182" spans="1:11" x14ac:dyDescent="0.15">
      <c r="A182" s="3">
        <f t="shared" si="71"/>
        <v>401010104</v>
      </c>
      <c r="B182" s="3">
        <f>B181</f>
        <v>4010101</v>
      </c>
      <c r="C182" s="3">
        <v>4</v>
      </c>
      <c r="D182" s="3">
        <f>_xlfn.XLOOKUP(C182,等级中转!$E$7:$E$11,_xlfn.XLOOKUP(INT(RIGHT(B182,1)),等级中转!$F$5:$L$5,等级中转!$F$7:$L$11))</f>
        <v>111</v>
      </c>
      <c r="E182" s="3" t="str">
        <f ca="1">_xlfn.XLOOKUP(A182,中转!$D$10:$D$10006,中转!$Y$10:$Y$10006,"{}",0)</f>
        <v>{"AtkPower":2}</v>
      </c>
      <c r="F182" s="3" t="s">
        <v>35</v>
      </c>
      <c r="G182" s="3">
        <f>G181</f>
        <v>155</v>
      </c>
      <c r="H182" s="3">
        <v>0</v>
      </c>
      <c r="I182" s="3">
        <v>0</v>
      </c>
      <c r="J182" s="18" t="str">
        <f>"Skill"&amp;B182</f>
        <v>Skill4010101</v>
      </c>
      <c r="K182" s="18" t="str">
        <f t="shared" si="52"/>
        <v>SkillDescDetail401010104</v>
      </c>
    </row>
    <row r="183" spans="1:11" x14ac:dyDescent="0.15">
      <c r="A183" s="3">
        <f t="shared" si="71"/>
        <v>401010105</v>
      </c>
      <c r="B183" s="3">
        <f>B182</f>
        <v>4010101</v>
      </c>
      <c r="C183" s="3">
        <v>5</v>
      </c>
      <c r="D183" s="3">
        <f>_xlfn.XLOOKUP(C183,等级中转!$E$7:$E$11,_xlfn.XLOOKUP(INT(RIGHT(B183,1)),等级中转!$F$5:$L$5,等级中转!$F$7:$L$11))</f>
        <v>161</v>
      </c>
      <c r="E183" s="3" t="str">
        <f>_xlfn.XLOOKUP(A183,中转!$D$10:$D$10006,中转!$Y$10:$Y$10006,"{}",0)</f>
        <v>{"AtkPower":2.2}</v>
      </c>
      <c r="F183" s="3" t="s">
        <v>35</v>
      </c>
      <c r="G183" s="3">
        <f>G182</f>
        <v>155</v>
      </c>
      <c r="H183" s="3">
        <v>0</v>
      </c>
      <c r="I183" s="3">
        <v>0</v>
      </c>
      <c r="J183" s="18" t="str">
        <f>"Skill"&amp;B183</f>
        <v>Skill4010101</v>
      </c>
      <c r="K183" s="18" t="str">
        <f t="shared" si="52"/>
        <v>SkillDescDetail401010105</v>
      </c>
    </row>
    <row r="184" spans="1:11" s="17" customFormat="1" x14ac:dyDescent="0.15">
      <c r="A184" s="7" t="s">
        <v>40</v>
      </c>
      <c r="B184" s="5"/>
      <c r="C184" s="5"/>
      <c r="D184" s="5"/>
      <c r="E184" s="5" t="str">
        <f>_xlfn.XLOOKUP(A184,中转!$D$10:$D$10006,中转!$Y$10:$Y$10006,"{}",0)</f>
        <v/>
      </c>
      <c r="F184" s="5"/>
      <c r="G184" s="5"/>
      <c r="H184" s="5"/>
      <c r="I184" s="5"/>
      <c r="J184" s="20"/>
      <c r="K184" s="20" t="str">
        <f t="shared" si="52"/>
        <v/>
      </c>
    </row>
    <row r="185" spans="1:11" x14ac:dyDescent="0.15">
      <c r="A185" s="3">
        <f t="shared" ref="A185:A189" si="72">B185*100+C185</f>
        <v>401010201</v>
      </c>
      <c r="B185" s="3">
        <f>B179+1</f>
        <v>4010102</v>
      </c>
      <c r="C185" s="3">
        <f t="shared" ref="C185:C189" si="73">C179</f>
        <v>1</v>
      </c>
      <c r="D185" s="3">
        <f>_xlfn.XLOOKUP(C185,等级中转!$E$7:$E$11,_xlfn.XLOOKUP(INT(RIGHT(B185,1)),等级中转!$F$5:$L$5,等级中转!$F$7:$L$11))</f>
        <v>1</v>
      </c>
      <c r="E185" s="3" t="str">
        <f ca="1">_xlfn.XLOOKUP(A185,中转!$D$10:$D$10006,中转!$Y$10:$Y$10006,"{}",0)</f>
        <v>{"AtkPower":0.35,"BuffAtkPower":1}</v>
      </c>
      <c r="F185" s="3" t="s">
        <v>35</v>
      </c>
      <c r="G185" s="3">
        <v>0</v>
      </c>
      <c r="H185" s="3">
        <v>0</v>
      </c>
      <c r="I185" s="3">
        <v>5.2</v>
      </c>
      <c r="J185" s="18" t="str">
        <f>"Skill"&amp;B185</f>
        <v>Skill4010102</v>
      </c>
      <c r="K185" s="18" t="str">
        <f t="shared" si="52"/>
        <v>SkillDescDetail401010201</v>
      </c>
    </row>
    <row r="186" spans="1:11" x14ac:dyDescent="0.15">
      <c r="A186" s="3">
        <f t="shared" si="72"/>
        <v>401010202</v>
      </c>
      <c r="B186" s="3">
        <f t="shared" ref="B186:B195" si="74">B180+1</f>
        <v>4010102</v>
      </c>
      <c r="C186" s="3">
        <f t="shared" si="73"/>
        <v>2</v>
      </c>
      <c r="D186" s="3">
        <f>_xlfn.XLOOKUP(C186,等级中转!$E$7:$E$11,_xlfn.XLOOKUP(INT(RIGHT(B186,1)),等级中转!$F$5:$L$5,等级中转!$F$7:$L$11))</f>
        <v>41</v>
      </c>
      <c r="E186" s="3" t="str">
        <f>_xlfn.XLOOKUP(A186,中转!$D$10:$D$10006,中转!$Y$10:$Y$10006,"{}",0)</f>
        <v>{"AtkPower":0.37,"BuffAtkPower":1}</v>
      </c>
      <c r="F186" s="3" t="s">
        <v>35</v>
      </c>
      <c r="G186" s="3">
        <v>0</v>
      </c>
      <c r="H186" s="3">
        <v>0</v>
      </c>
      <c r="I186" s="3">
        <f>I185</f>
        <v>5.2</v>
      </c>
      <c r="J186" s="18" t="str">
        <f>"Skill"&amp;B186</f>
        <v>Skill4010102</v>
      </c>
      <c r="K186" s="18" t="str">
        <f t="shared" si="52"/>
        <v>SkillDescDetail401010202</v>
      </c>
    </row>
    <row r="187" spans="1:11" x14ac:dyDescent="0.15">
      <c r="A187" s="3">
        <f t="shared" si="72"/>
        <v>401010203</v>
      </c>
      <c r="B187" s="3">
        <f t="shared" si="74"/>
        <v>4010102</v>
      </c>
      <c r="C187" s="3">
        <f t="shared" si="73"/>
        <v>3</v>
      </c>
      <c r="D187" s="3">
        <f>_xlfn.XLOOKUP(C187,等级中转!$E$7:$E$11,_xlfn.XLOOKUP(INT(RIGHT(B187,1)),等级中转!$F$5:$L$5,等级中转!$F$7:$L$11))</f>
        <v>81</v>
      </c>
      <c r="E187" s="3" t="str">
        <f ca="1">_xlfn.XLOOKUP(A187,中转!$D$10:$D$10006,中转!$Y$10:$Y$10006,"{}",0)</f>
        <v>{"AtkPower":0.4,"BuffAtkPower":1}</v>
      </c>
      <c r="F187" s="3" t="s">
        <v>35</v>
      </c>
      <c r="G187" s="3">
        <v>0</v>
      </c>
      <c r="H187" s="3">
        <v>0</v>
      </c>
      <c r="I187" s="3">
        <f t="shared" ref="I187:I189" si="75">I186</f>
        <v>5.2</v>
      </c>
      <c r="J187" s="18" t="str">
        <f>"Skill"&amp;B187</f>
        <v>Skill4010102</v>
      </c>
      <c r="K187" s="18" t="str">
        <f t="shared" si="52"/>
        <v>SkillDescDetail401010203</v>
      </c>
    </row>
    <row r="188" spans="1:11" x14ac:dyDescent="0.15">
      <c r="A188" s="3">
        <f t="shared" si="72"/>
        <v>401010204</v>
      </c>
      <c r="B188" s="3">
        <f t="shared" si="74"/>
        <v>4010102</v>
      </c>
      <c r="C188" s="3">
        <f t="shared" si="73"/>
        <v>4</v>
      </c>
      <c r="D188" s="3">
        <f>_xlfn.XLOOKUP(C188,等级中转!$E$7:$E$11,_xlfn.XLOOKUP(INT(RIGHT(B188,1)),等级中转!$F$5:$L$5,等级中转!$F$7:$L$11))</f>
        <v>141</v>
      </c>
      <c r="E188" s="3" t="str">
        <f ca="1">_xlfn.XLOOKUP(A188,中转!$D$10:$D$10006,中转!$Y$10:$Y$10006,"{}",0)</f>
        <v>{"AtkPower":0.45,"BuffAtkPower":1}</v>
      </c>
      <c r="F188" s="3" t="s">
        <v>35</v>
      </c>
      <c r="G188" s="3">
        <v>0</v>
      </c>
      <c r="H188" s="3">
        <v>0</v>
      </c>
      <c r="I188" s="3">
        <f t="shared" si="75"/>
        <v>5.2</v>
      </c>
      <c r="J188" s="18" t="str">
        <f>"Skill"&amp;B188</f>
        <v>Skill4010102</v>
      </c>
      <c r="K188" s="18" t="str">
        <f t="shared" si="52"/>
        <v>SkillDescDetail401010204</v>
      </c>
    </row>
    <row r="189" spans="1:11" x14ac:dyDescent="0.15">
      <c r="A189" s="3">
        <f t="shared" si="72"/>
        <v>401010205</v>
      </c>
      <c r="B189" s="3">
        <f t="shared" si="74"/>
        <v>4010102</v>
      </c>
      <c r="C189" s="3">
        <f t="shared" si="73"/>
        <v>5</v>
      </c>
      <c r="D189" s="3">
        <f>_xlfn.XLOOKUP(C189,等级中转!$E$7:$E$11,_xlfn.XLOOKUP(INT(RIGHT(B189,1)),等级中转!$F$5:$L$5,等级中转!$F$7:$L$11))</f>
        <v>201</v>
      </c>
      <c r="E189" s="3" t="str">
        <f>_xlfn.XLOOKUP(A189,中转!$D$10:$D$10006,中转!$Y$10:$Y$10006,"{}",0)</f>
        <v>{"AtkPower":0.5,"BuffAtkPower":1}</v>
      </c>
      <c r="F189" s="3" t="s">
        <v>35</v>
      </c>
      <c r="G189" s="3">
        <v>0</v>
      </c>
      <c r="H189" s="3">
        <v>0</v>
      </c>
      <c r="I189" s="3">
        <f t="shared" si="75"/>
        <v>5.2</v>
      </c>
      <c r="J189" s="18" t="str">
        <f>"Skill"&amp;B189</f>
        <v>Skill4010102</v>
      </c>
      <c r="K189" s="18" t="str">
        <f t="shared" si="52"/>
        <v>SkillDescDetail401010205</v>
      </c>
    </row>
    <row r="190" spans="1:11" s="17" customFormat="1" x14ac:dyDescent="0.15">
      <c r="A190" s="7" t="s">
        <v>45</v>
      </c>
      <c r="B190" s="5"/>
      <c r="C190" s="5"/>
      <c r="D190" s="5"/>
      <c r="E190" s="5" t="str">
        <f>_xlfn.XLOOKUP(A190,中转!$D$10:$D$10006,中转!$Y$10:$Y$10006,"{}",0)</f>
        <v/>
      </c>
      <c r="F190" s="5"/>
      <c r="G190" s="5"/>
      <c r="H190" s="5"/>
      <c r="I190" s="5"/>
      <c r="J190" s="20"/>
      <c r="K190" s="20" t="str">
        <f t="shared" si="52"/>
        <v/>
      </c>
    </row>
    <row r="191" spans="1:11" x14ac:dyDescent="0.15">
      <c r="A191" s="3">
        <f t="shared" ref="A191:A195" si="76">B191*100+C191</f>
        <v>401010301</v>
      </c>
      <c r="B191" s="3">
        <f t="shared" si="74"/>
        <v>4010103</v>
      </c>
      <c r="C191" s="3">
        <f t="shared" ref="C191:C195" si="77">C185</f>
        <v>1</v>
      </c>
      <c r="D191" s="3">
        <f>_xlfn.XLOOKUP(C191,等级中转!$E$7:$E$11,_xlfn.XLOOKUP(INT(RIGHT(B191,1)),等级中转!$F$5:$L$5,等级中转!$F$7:$L$11))</f>
        <v>1</v>
      </c>
      <c r="E191" s="3" t="str">
        <f>_xlfn.XLOOKUP(A191,中转!$D$10:$D$10006,中转!$Y$10:$Y$10006,"{}",0)</f>
        <v>{}</v>
      </c>
      <c r="F191" s="3" t="s">
        <v>35</v>
      </c>
      <c r="G191" s="3">
        <v>0</v>
      </c>
      <c r="H191" s="3">
        <v>0</v>
      </c>
      <c r="I191" s="3">
        <v>0</v>
      </c>
      <c r="K191" s="18" t="str">
        <f t="shared" si="52"/>
        <v>SkillDescDetail401010301</v>
      </c>
    </row>
    <row r="192" spans="1:11" x14ac:dyDescent="0.15">
      <c r="A192" s="3">
        <f t="shared" si="76"/>
        <v>401010302</v>
      </c>
      <c r="B192" s="3">
        <f t="shared" si="74"/>
        <v>4010103</v>
      </c>
      <c r="C192" s="3">
        <f t="shared" si="77"/>
        <v>2</v>
      </c>
      <c r="D192" s="3">
        <f>_xlfn.XLOOKUP(C192,等级中转!$E$7:$E$11,_xlfn.XLOOKUP(INT(RIGHT(B192,1)),等级中转!$F$5:$L$5,等级中转!$F$7:$L$11))</f>
        <v>75</v>
      </c>
      <c r="E192" s="3" t="str">
        <f>_xlfn.XLOOKUP(A192,中转!$D$10:$D$10006,中转!$Y$10:$Y$10006,"{}",0)</f>
        <v>{}</v>
      </c>
      <c r="F192" s="3" t="s">
        <v>35</v>
      </c>
      <c r="G192" s="3">
        <v>0</v>
      </c>
      <c r="H192" s="3">
        <v>0</v>
      </c>
      <c r="I192" s="3">
        <v>0</v>
      </c>
      <c r="K192" s="18" t="str">
        <f t="shared" si="52"/>
        <v>SkillDescDetail401010302</v>
      </c>
    </row>
    <row r="193" spans="1:11" x14ac:dyDescent="0.15">
      <c r="A193" s="3">
        <f t="shared" si="76"/>
        <v>401010303</v>
      </c>
      <c r="B193" s="3">
        <f t="shared" si="74"/>
        <v>4010103</v>
      </c>
      <c r="C193" s="3">
        <f t="shared" si="77"/>
        <v>3</v>
      </c>
      <c r="D193" s="3">
        <f>_xlfn.XLOOKUP(C193,等级中转!$E$7:$E$11,_xlfn.XLOOKUP(INT(RIGHT(B193,1)),等级中转!$F$5:$L$5,等级中转!$F$7:$L$11))</f>
        <v>125</v>
      </c>
      <c r="E193" s="3" t="str">
        <f>_xlfn.XLOOKUP(A193,中转!$D$10:$D$10006,中转!$Y$10:$Y$10006,"{}",0)</f>
        <v>{}</v>
      </c>
      <c r="F193" s="3" t="s">
        <v>35</v>
      </c>
      <c r="G193" s="3">
        <v>0</v>
      </c>
      <c r="H193" s="3">
        <v>0</v>
      </c>
      <c r="I193" s="3">
        <v>0</v>
      </c>
      <c r="K193" s="18" t="str">
        <f t="shared" si="52"/>
        <v>SkillDescDetail401010303</v>
      </c>
    </row>
    <row r="194" spans="1:11" x14ac:dyDescent="0.15">
      <c r="A194" s="3">
        <f t="shared" si="76"/>
        <v>401010304</v>
      </c>
      <c r="B194" s="3">
        <f t="shared" si="74"/>
        <v>4010103</v>
      </c>
      <c r="C194" s="3">
        <f t="shared" si="77"/>
        <v>4</v>
      </c>
      <c r="D194" s="3">
        <f>_xlfn.XLOOKUP(C194,等级中转!$E$7:$E$11,_xlfn.XLOOKUP(INT(RIGHT(B194,1)),等级中转!$F$5:$L$5,等级中转!$F$7:$L$11))</f>
        <v>175</v>
      </c>
      <c r="E194" s="3" t="str">
        <f>_xlfn.XLOOKUP(A194,中转!$D$10:$D$10006,中转!$Y$10:$Y$10006,"{}",0)</f>
        <v>{}</v>
      </c>
      <c r="F194" s="3" t="s">
        <v>35</v>
      </c>
      <c r="G194" s="3">
        <v>0</v>
      </c>
      <c r="H194" s="3">
        <v>0</v>
      </c>
      <c r="I194" s="3">
        <v>0</v>
      </c>
      <c r="K194" s="18" t="str">
        <f t="shared" si="52"/>
        <v>SkillDescDetail401010304</v>
      </c>
    </row>
    <row r="195" spans="1:11" x14ac:dyDescent="0.15">
      <c r="A195" s="3">
        <f t="shared" si="76"/>
        <v>401010305</v>
      </c>
      <c r="B195" s="3">
        <f t="shared" si="74"/>
        <v>4010103</v>
      </c>
      <c r="C195" s="3">
        <f t="shared" si="77"/>
        <v>5</v>
      </c>
      <c r="D195" s="3">
        <f>_xlfn.XLOOKUP(C195,等级中转!$E$7:$E$11,_xlfn.XLOOKUP(INT(RIGHT(B195,1)),等级中转!$F$5:$L$5,等级中转!$F$7:$L$11))</f>
        <v>225</v>
      </c>
      <c r="E195" s="3" t="str">
        <f>_xlfn.XLOOKUP(A195,中转!$D$10:$D$10006,中转!$Y$10:$Y$10006,"{}",0)</f>
        <v>{}</v>
      </c>
      <c r="F195" s="3" t="s">
        <v>35</v>
      </c>
      <c r="G195" s="3">
        <v>0</v>
      </c>
      <c r="H195" s="3">
        <v>0</v>
      </c>
      <c r="I195" s="3">
        <v>0</v>
      </c>
      <c r="K195" s="18" t="str">
        <f t="shared" si="52"/>
        <v>SkillDescDetail401010305</v>
      </c>
    </row>
    <row r="196" spans="1:11" s="17" customFormat="1" x14ac:dyDescent="0.15">
      <c r="A196" s="7" t="s">
        <v>46</v>
      </c>
      <c r="B196" s="5"/>
      <c r="C196" s="5"/>
      <c r="D196" s="5"/>
      <c r="E196" s="5" t="str">
        <f>_xlfn.XLOOKUP(A196,中转!$D$10:$D$10006,中转!$Y$10:$Y$10006,"{}",0)</f>
        <v/>
      </c>
      <c r="F196" s="5"/>
      <c r="G196" s="5"/>
      <c r="H196" s="5"/>
      <c r="I196" s="5"/>
      <c r="J196" s="20"/>
      <c r="K196" s="20" t="str">
        <f t="shared" si="52"/>
        <v/>
      </c>
    </row>
    <row r="197" spans="1:11" x14ac:dyDescent="0.15">
      <c r="A197" s="3">
        <f t="shared" ref="A197:A201" si="78">B197*100+C197</f>
        <v>401010401</v>
      </c>
      <c r="B197" s="3">
        <f t="shared" ref="B197:B201" si="79">B191+1</f>
        <v>4010104</v>
      </c>
      <c r="C197" s="3">
        <f t="shared" ref="C197:C201" si="80">C191</f>
        <v>1</v>
      </c>
      <c r="D197" s="3">
        <f>_xlfn.XLOOKUP(C197,等级中转!$E$7:$E$11,_xlfn.XLOOKUP(INT(RIGHT(B197,1)),等级中转!$F$5:$L$5,等级中转!$F$7:$L$11))</f>
        <v>1</v>
      </c>
      <c r="E197" s="3" t="str">
        <f ca="1">_xlfn.XLOOKUP(A197,中转!$D$10:$D$10006,中转!$Y$10:$Y$10006,"{}",0)</f>
        <v>{"AtkPower":0.55,"BuffAtkPower":1}</v>
      </c>
      <c r="F197" s="3" t="s">
        <v>51</v>
      </c>
      <c r="G197" s="3">
        <v>0</v>
      </c>
      <c r="H197" s="3">
        <v>0</v>
      </c>
      <c r="I197" s="3">
        <v>0</v>
      </c>
      <c r="K197" s="18" t="str">
        <f t="shared" si="52"/>
        <v>SkillDescDetail401010401</v>
      </c>
    </row>
    <row r="198" spans="1:11" x14ac:dyDescent="0.15">
      <c r="A198" s="3">
        <f t="shared" si="78"/>
        <v>401010402</v>
      </c>
      <c r="B198" s="3">
        <f t="shared" si="79"/>
        <v>4010104</v>
      </c>
      <c r="C198" s="3">
        <f t="shared" si="80"/>
        <v>2</v>
      </c>
      <c r="D198" s="3">
        <f>_xlfn.XLOOKUP(C198,等级中转!$E$7:$E$11,_xlfn.XLOOKUP(INT(RIGHT(B198,1)),等级中转!$F$5:$L$5,等级中转!$F$7:$L$11))</f>
        <v>31</v>
      </c>
      <c r="E198" s="3" t="str">
        <f ca="1">_xlfn.XLOOKUP(A198,中转!$D$10:$D$10006,中转!$Y$10:$Y$10006,"{}",0)</f>
        <v>{"AtkPower":0.6,"BuffAtkPower":1}</v>
      </c>
      <c r="F198" s="3" t="s">
        <v>51</v>
      </c>
      <c r="G198" s="3">
        <v>0</v>
      </c>
      <c r="H198" s="3">
        <v>0</v>
      </c>
      <c r="I198" s="3">
        <v>0</v>
      </c>
      <c r="K198" s="18" t="str">
        <f t="shared" si="52"/>
        <v>SkillDescDetail401010402</v>
      </c>
    </row>
    <row r="199" spans="1:11" x14ac:dyDescent="0.15">
      <c r="A199" s="3">
        <f t="shared" si="78"/>
        <v>401010403</v>
      </c>
      <c r="B199" s="3">
        <f t="shared" si="79"/>
        <v>4010104</v>
      </c>
      <c r="C199" s="3">
        <f t="shared" si="80"/>
        <v>3</v>
      </c>
      <c r="D199" s="3">
        <f>_xlfn.XLOOKUP(C199,等级中转!$E$7:$E$11,_xlfn.XLOOKUP(INT(RIGHT(B199,1)),等级中转!$F$5:$L$5,等级中转!$F$7:$L$11))</f>
        <v>71</v>
      </c>
      <c r="E199" s="3" t="str">
        <f ca="1">_xlfn.XLOOKUP(A199,中转!$D$10:$D$10006,中转!$Y$10:$Y$10006,"{}",0)</f>
        <v>{"AtkPower":0.65,"BuffAtkPower":1}</v>
      </c>
      <c r="F199" s="3" t="s">
        <v>51</v>
      </c>
      <c r="G199" s="3">
        <v>0</v>
      </c>
      <c r="H199" s="3">
        <v>0</v>
      </c>
      <c r="I199" s="3">
        <v>0</v>
      </c>
      <c r="K199" s="18" t="str">
        <f t="shared" si="52"/>
        <v>SkillDescDetail401010403</v>
      </c>
    </row>
    <row r="200" spans="1:11" x14ac:dyDescent="0.15">
      <c r="A200" s="3">
        <f t="shared" si="78"/>
        <v>401010404</v>
      </c>
      <c r="B200" s="3">
        <f t="shared" si="79"/>
        <v>4010104</v>
      </c>
      <c r="C200" s="3">
        <f t="shared" si="80"/>
        <v>4</v>
      </c>
      <c r="D200" s="3">
        <f>_xlfn.XLOOKUP(C200,等级中转!$E$7:$E$11,_xlfn.XLOOKUP(INT(RIGHT(B200,1)),等级中转!$F$5:$L$5,等级中转!$F$7:$L$11))</f>
        <v>121</v>
      </c>
      <c r="E200" s="3" t="str">
        <f ca="1">_xlfn.XLOOKUP(A200,中转!$D$10:$D$10006,中转!$Y$10:$Y$10006,"{}",0)</f>
        <v>{"AtkPower":0.7,"BuffAtkPower":1}</v>
      </c>
      <c r="F200" s="3" t="s">
        <v>51</v>
      </c>
      <c r="G200" s="3">
        <v>0</v>
      </c>
      <c r="H200" s="3">
        <v>0</v>
      </c>
      <c r="I200" s="3">
        <v>0</v>
      </c>
      <c r="K200" s="18" t="str">
        <f t="shared" ref="K200:K263" si="81">IF($B200="","",IF($B200=0,"",K$1&amp;$A200))</f>
        <v>SkillDescDetail401010404</v>
      </c>
    </row>
    <row r="201" spans="1:11" x14ac:dyDescent="0.15">
      <c r="A201" s="3">
        <f t="shared" si="78"/>
        <v>401010405</v>
      </c>
      <c r="B201" s="3">
        <f t="shared" si="79"/>
        <v>4010104</v>
      </c>
      <c r="C201" s="3">
        <f t="shared" si="80"/>
        <v>5</v>
      </c>
      <c r="D201" s="3">
        <f>_xlfn.XLOOKUP(C201,等级中转!$E$7:$E$11,_xlfn.XLOOKUP(INT(RIGHT(B201,1)),等级中转!$F$5:$L$5,等级中转!$F$7:$L$11))</f>
        <v>171</v>
      </c>
      <c r="E201" s="3" t="str">
        <f>_xlfn.XLOOKUP(A201,中转!$D$10:$D$10006,中转!$Y$10:$Y$10006,"{}",0)</f>
        <v>{"AtkPower":0.8,"BuffAtkPower":1}</v>
      </c>
      <c r="F201" s="3" t="s">
        <v>51</v>
      </c>
      <c r="G201" s="3">
        <v>0</v>
      </c>
      <c r="H201" s="3">
        <v>0</v>
      </c>
      <c r="I201" s="3">
        <v>0</v>
      </c>
      <c r="K201" s="18" t="str">
        <f t="shared" si="81"/>
        <v>SkillDescDetail401010405</v>
      </c>
    </row>
    <row r="202" spans="1:11" s="17" customFormat="1" x14ac:dyDescent="0.15">
      <c r="A202" s="7" t="s">
        <v>47</v>
      </c>
      <c r="B202" s="5"/>
      <c r="C202" s="5"/>
      <c r="D202" s="5"/>
      <c r="E202" s="5" t="str">
        <f>_xlfn.XLOOKUP(A202,中转!$D$10:$D$10006,中转!$Y$10:$Y$10006,"{}",0)</f>
        <v/>
      </c>
      <c r="F202" s="5"/>
      <c r="G202" s="5"/>
      <c r="H202" s="5"/>
      <c r="I202" s="5"/>
      <c r="J202" s="20"/>
      <c r="K202" s="20" t="str">
        <f t="shared" si="81"/>
        <v/>
      </c>
    </row>
    <row r="203" spans="1:11" x14ac:dyDescent="0.15">
      <c r="A203" s="3">
        <f t="shared" ref="A203:A207" si="82">B203*100+C203</f>
        <v>401010501</v>
      </c>
      <c r="B203" s="3">
        <f t="shared" ref="B203:B207" si="83">B197+1</f>
        <v>4010105</v>
      </c>
      <c r="C203" s="3">
        <f t="shared" ref="C203:C207" si="84">C197</f>
        <v>1</v>
      </c>
      <c r="D203" s="3">
        <f>_xlfn.XLOOKUP(C203,等级中转!$E$7:$E$11,_xlfn.XLOOKUP(INT(RIGHT(B203,1)),等级中转!$F$5:$L$5,等级中转!$F$7:$L$11))</f>
        <v>1</v>
      </c>
      <c r="E203" s="3" t="str">
        <f>_xlfn.XLOOKUP(A203,中转!$D$10:$D$10006,中转!$Y$10:$Y$10006,"{}",0)</f>
        <v>{}</v>
      </c>
      <c r="F203" s="3" t="s">
        <v>35</v>
      </c>
      <c r="G203" s="3">
        <v>0</v>
      </c>
      <c r="H203" s="3">
        <v>0</v>
      </c>
      <c r="I203" s="3">
        <v>0</v>
      </c>
      <c r="K203" s="18" t="str">
        <f t="shared" si="81"/>
        <v>SkillDescDetail401010501</v>
      </c>
    </row>
    <row r="204" spans="1:11" x14ac:dyDescent="0.15">
      <c r="A204" s="3">
        <f t="shared" si="82"/>
        <v>401010502</v>
      </c>
      <c r="B204" s="3">
        <f t="shared" si="83"/>
        <v>4010105</v>
      </c>
      <c r="C204" s="3">
        <f t="shared" si="84"/>
        <v>2</v>
      </c>
      <c r="D204" s="3">
        <f>_xlfn.XLOOKUP(C204,等级中转!$E$7:$E$11,_xlfn.XLOOKUP(INT(RIGHT(B204,1)),等级中转!$F$5:$L$5,等级中转!$F$7:$L$11))</f>
        <v>46</v>
      </c>
      <c r="E204" s="3" t="str">
        <f>_xlfn.XLOOKUP(A204,中转!$D$10:$D$10006,中转!$Y$10:$Y$10006,"{}",0)</f>
        <v>{}</v>
      </c>
      <c r="F204" s="3" t="s">
        <v>35</v>
      </c>
      <c r="G204" s="3">
        <v>0</v>
      </c>
      <c r="H204" s="3">
        <v>0</v>
      </c>
      <c r="I204" s="3">
        <v>0</v>
      </c>
      <c r="K204" s="18" t="str">
        <f t="shared" si="81"/>
        <v>SkillDescDetail401010502</v>
      </c>
    </row>
    <row r="205" spans="1:11" x14ac:dyDescent="0.15">
      <c r="A205" s="3">
        <f t="shared" si="82"/>
        <v>401010503</v>
      </c>
      <c r="B205" s="3">
        <f t="shared" si="83"/>
        <v>4010105</v>
      </c>
      <c r="C205" s="3">
        <f t="shared" si="84"/>
        <v>3</v>
      </c>
      <c r="D205" s="3">
        <f>_xlfn.XLOOKUP(C205,等级中转!$E$7:$E$11,_xlfn.XLOOKUP(INT(RIGHT(B205,1)),等级中转!$F$5:$L$5,等级中转!$F$7:$L$11))</f>
        <v>86</v>
      </c>
      <c r="E205" s="3" t="str">
        <f>_xlfn.XLOOKUP(A205,中转!$D$10:$D$10006,中转!$Y$10:$Y$10006,"{}",0)</f>
        <v>{}</v>
      </c>
      <c r="F205" s="3" t="s">
        <v>35</v>
      </c>
      <c r="G205" s="3">
        <v>0</v>
      </c>
      <c r="H205" s="3">
        <v>0</v>
      </c>
      <c r="I205" s="3">
        <v>0</v>
      </c>
      <c r="K205" s="18" t="str">
        <f t="shared" si="81"/>
        <v>SkillDescDetail401010503</v>
      </c>
    </row>
    <row r="206" spans="1:11" x14ac:dyDescent="0.15">
      <c r="A206" s="3">
        <f t="shared" si="82"/>
        <v>401010504</v>
      </c>
      <c r="B206" s="3">
        <f t="shared" si="83"/>
        <v>4010105</v>
      </c>
      <c r="C206" s="3">
        <f t="shared" si="84"/>
        <v>4</v>
      </c>
      <c r="D206" s="3">
        <f>_xlfn.XLOOKUP(C206,等级中转!$E$7:$E$11,_xlfn.XLOOKUP(INT(RIGHT(B206,1)),等级中转!$F$5:$L$5,等级中转!$F$7:$L$11))</f>
        <v>136</v>
      </c>
      <c r="E206" s="3" t="str">
        <f>_xlfn.XLOOKUP(A206,中转!$D$10:$D$10006,中转!$Y$10:$Y$10006,"{}",0)</f>
        <v>{}</v>
      </c>
      <c r="F206" s="3" t="s">
        <v>35</v>
      </c>
      <c r="G206" s="3">
        <v>0</v>
      </c>
      <c r="H206" s="3">
        <v>0</v>
      </c>
      <c r="I206" s="3">
        <v>0</v>
      </c>
      <c r="K206" s="18" t="str">
        <f t="shared" si="81"/>
        <v>SkillDescDetail401010504</v>
      </c>
    </row>
    <row r="207" spans="1:11" x14ac:dyDescent="0.15">
      <c r="A207" s="3">
        <f t="shared" si="82"/>
        <v>401010505</v>
      </c>
      <c r="B207" s="3">
        <f t="shared" si="83"/>
        <v>4010105</v>
      </c>
      <c r="C207" s="3">
        <f t="shared" si="84"/>
        <v>5</v>
      </c>
      <c r="D207" s="3">
        <f>_xlfn.XLOOKUP(C207,等级中转!$E$7:$E$11,_xlfn.XLOOKUP(INT(RIGHT(B207,1)),等级中转!$F$5:$L$5,等级中转!$F$7:$L$11))</f>
        <v>186</v>
      </c>
      <c r="E207" s="3" t="str">
        <f>_xlfn.XLOOKUP(A207,中转!$D$10:$D$10006,中转!$Y$10:$Y$10006,"{}",0)</f>
        <v>{}</v>
      </c>
      <c r="F207" s="3" t="s">
        <v>35</v>
      </c>
      <c r="G207" s="3">
        <v>0</v>
      </c>
      <c r="H207" s="3">
        <v>0</v>
      </c>
      <c r="I207" s="3">
        <v>0</v>
      </c>
      <c r="K207" s="18" t="str">
        <f t="shared" si="81"/>
        <v>SkillDescDetail401010505</v>
      </c>
    </row>
    <row r="208" spans="1:11" s="17" customFormat="1" x14ac:dyDescent="0.15">
      <c r="A208" s="7" t="s">
        <v>48</v>
      </c>
      <c r="B208" s="5"/>
      <c r="C208" s="5"/>
      <c r="D208" s="5"/>
      <c r="E208" s="5" t="str">
        <f>_xlfn.XLOOKUP(A208,中转!$D$10:$D$10006,中转!$Y$10:$Y$10006,"{}",0)</f>
        <v/>
      </c>
      <c r="F208" s="5"/>
      <c r="G208" s="5"/>
      <c r="H208" s="5"/>
      <c r="I208" s="5"/>
      <c r="J208" s="20"/>
      <c r="K208" s="20" t="str">
        <f t="shared" si="81"/>
        <v/>
      </c>
    </row>
    <row r="209" spans="1:11" x14ac:dyDescent="0.15">
      <c r="A209" s="3">
        <f t="shared" ref="A209:A213" si="85">B209*100+C209</f>
        <v>401010601</v>
      </c>
      <c r="B209" s="3">
        <f t="shared" ref="B209:B213" si="86">B203+1</f>
        <v>4010106</v>
      </c>
      <c r="C209" s="3">
        <f t="shared" ref="C209:C213" si="87">C203</f>
        <v>1</v>
      </c>
      <c r="D209" s="3">
        <f>_xlfn.XLOOKUP(C209,等级中转!$E$7:$E$11,_xlfn.XLOOKUP(INT(RIGHT(B209,1)),等级中转!$F$5:$L$5,等级中转!$F$7:$L$11))</f>
        <v>1</v>
      </c>
      <c r="E209" s="3" t="str">
        <f>_xlfn.XLOOKUP(A209,中转!$D$10:$D$10006,中转!$Y$10:$Y$10006,"{}",0)</f>
        <v>{}</v>
      </c>
      <c r="F209" s="3" t="s">
        <v>35</v>
      </c>
      <c r="G209" s="3">
        <v>0</v>
      </c>
      <c r="H209" s="3">
        <v>0</v>
      </c>
      <c r="I209" s="3">
        <v>0</v>
      </c>
      <c r="K209" s="18" t="str">
        <f t="shared" si="81"/>
        <v>SkillDescDetail401010601</v>
      </c>
    </row>
    <row r="210" spans="1:11" x14ac:dyDescent="0.15">
      <c r="A210" s="3">
        <f t="shared" si="85"/>
        <v>401010602</v>
      </c>
      <c r="B210" s="3">
        <f t="shared" si="86"/>
        <v>4010106</v>
      </c>
      <c r="C210" s="3">
        <f t="shared" si="87"/>
        <v>2</v>
      </c>
      <c r="D210" s="3">
        <f>_xlfn.XLOOKUP(C210,等级中转!$E$7:$E$11,_xlfn.XLOOKUP(INT(RIGHT(B210,1)),等级中转!$F$5:$L$5,等级中转!$F$7:$L$11))</f>
        <v>63</v>
      </c>
      <c r="E210" s="3" t="str">
        <f>_xlfn.XLOOKUP(A210,中转!$D$10:$D$10006,中转!$Y$10:$Y$10006,"{}",0)</f>
        <v>{}</v>
      </c>
      <c r="F210" s="3" t="s">
        <v>35</v>
      </c>
      <c r="G210" s="3">
        <v>0</v>
      </c>
      <c r="H210" s="3">
        <v>0</v>
      </c>
      <c r="I210" s="3">
        <v>0</v>
      </c>
      <c r="K210" s="18" t="str">
        <f t="shared" si="81"/>
        <v>SkillDescDetail401010602</v>
      </c>
    </row>
    <row r="211" spans="1:11" x14ac:dyDescent="0.15">
      <c r="A211" s="3">
        <f t="shared" si="85"/>
        <v>401010603</v>
      </c>
      <c r="B211" s="3">
        <f t="shared" si="86"/>
        <v>4010106</v>
      </c>
      <c r="C211" s="3">
        <f t="shared" si="87"/>
        <v>3</v>
      </c>
      <c r="D211" s="3">
        <f>_xlfn.XLOOKUP(C211,等级中转!$E$7:$E$11,_xlfn.XLOOKUP(INT(RIGHT(B211,1)),等级中转!$F$5:$L$5,等级中转!$F$7:$L$11))</f>
        <v>103</v>
      </c>
      <c r="E211" s="3" t="str">
        <f>_xlfn.XLOOKUP(A211,中转!$D$10:$D$10006,中转!$Y$10:$Y$10006,"{}",0)</f>
        <v>{}</v>
      </c>
      <c r="F211" s="3" t="s">
        <v>35</v>
      </c>
      <c r="G211" s="3">
        <v>0</v>
      </c>
      <c r="H211" s="3">
        <v>0</v>
      </c>
      <c r="I211" s="3">
        <v>0</v>
      </c>
      <c r="K211" s="18" t="str">
        <f t="shared" si="81"/>
        <v>SkillDescDetail401010603</v>
      </c>
    </row>
    <row r="212" spans="1:11" x14ac:dyDescent="0.15">
      <c r="A212" s="3">
        <f t="shared" si="85"/>
        <v>401010604</v>
      </c>
      <c r="B212" s="3">
        <f t="shared" si="86"/>
        <v>4010106</v>
      </c>
      <c r="C212" s="3">
        <f t="shared" si="87"/>
        <v>4</v>
      </c>
      <c r="D212" s="3">
        <f>_xlfn.XLOOKUP(C212,等级中转!$E$7:$E$11,_xlfn.XLOOKUP(INT(RIGHT(B212,1)),等级中转!$F$5:$L$5,等级中转!$F$7:$L$11))</f>
        <v>153</v>
      </c>
      <c r="E212" s="3" t="str">
        <f>_xlfn.XLOOKUP(A212,中转!$D$10:$D$10006,中转!$Y$10:$Y$10006,"{}",0)</f>
        <v>{}</v>
      </c>
      <c r="F212" s="3" t="s">
        <v>35</v>
      </c>
      <c r="G212" s="3">
        <v>0</v>
      </c>
      <c r="H212" s="3">
        <v>0</v>
      </c>
      <c r="I212" s="3">
        <v>0</v>
      </c>
      <c r="K212" s="18" t="str">
        <f t="shared" si="81"/>
        <v>SkillDescDetail401010604</v>
      </c>
    </row>
    <row r="213" spans="1:11" x14ac:dyDescent="0.15">
      <c r="A213" s="3">
        <f t="shared" si="85"/>
        <v>401010605</v>
      </c>
      <c r="B213" s="3">
        <f t="shared" si="86"/>
        <v>4010106</v>
      </c>
      <c r="C213" s="3">
        <f t="shared" si="87"/>
        <v>5</v>
      </c>
      <c r="D213" s="3">
        <f>_xlfn.XLOOKUP(C213,等级中转!$E$7:$E$11,_xlfn.XLOOKUP(INT(RIGHT(B213,1)),等级中转!$F$5:$L$5,等级中转!$F$7:$L$11))</f>
        <v>203</v>
      </c>
      <c r="E213" s="3" t="str">
        <f>_xlfn.XLOOKUP(A213,中转!$D$10:$D$10006,中转!$Y$10:$Y$10006,"{}",0)</f>
        <v>{}</v>
      </c>
      <c r="F213" s="3" t="s">
        <v>35</v>
      </c>
      <c r="G213" s="3">
        <v>0</v>
      </c>
      <c r="H213" s="3">
        <v>0</v>
      </c>
      <c r="I213" s="3">
        <v>0</v>
      </c>
      <c r="K213" s="18" t="str">
        <f t="shared" si="81"/>
        <v>SkillDescDetail401010605</v>
      </c>
    </row>
    <row r="214" spans="1:11" s="17" customFormat="1" x14ac:dyDescent="0.15">
      <c r="A214" s="7" t="s">
        <v>49</v>
      </c>
      <c r="B214" s="5"/>
      <c r="C214" s="5"/>
      <c r="D214" s="5"/>
      <c r="E214" s="5" t="str">
        <f>_xlfn.XLOOKUP(A214,中转!$D$10:$D$10006,中转!$Y$10:$Y$10006,"{}",0)</f>
        <v/>
      </c>
      <c r="F214" s="5"/>
      <c r="G214" s="5"/>
      <c r="H214" s="5"/>
      <c r="I214" s="5"/>
      <c r="J214" s="20"/>
      <c r="K214" s="20" t="str">
        <f t="shared" si="81"/>
        <v/>
      </c>
    </row>
    <row r="215" spans="1:11" x14ac:dyDescent="0.15">
      <c r="A215" s="3">
        <f t="shared" ref="A215:A219" si="88">B215*100+C215</f>
        <v>401010701</v>
      </c>
      <c r="B215" s="3">
        <f t="shared" ref="B215:B219" si="89">B209+1</f>
        <v>4010107</v>
      </c>
      <c r="C215" s="3">
        <f t="shared" ref="C215:C219" si="90">C209</f>
        <v>1</v>
      </c>
      <c r="D215" s="3">
        <f>_xlfn.XLOOKUP(C215,等级中转!$E$7:$E$11,_xlfn.XLOOKUP(INT(RIGHT(B215,1)),等级中转!$F$5:$L$5,等级中转!$F$7:$L$11))</f>
        <v>1</v>
      </c>
      <c r="E215" s="3" t="str">
        <f>_xlfn.XLOOKUP(A215,中转!$D$10:$D$10006,中转!$Y$10:$Y$10006,"{}",0)</f>
        <v>{}</v>
      </c>
      <c r="F215" s="3" t="s">
        <v>52</v>
      </c>
      <c r="G215" s="3">
        <v>0</v>
      </c>
      <c r="H215" s="3">
        <v>0</v>
      </c>
      <c r="I215" s="3">
        <v>0</v>
      </c>
      <c r="K215" s="18" t="str">
        <f t="shared" si="81"/>
        <v>SkillDescDetail401010701</v>
      </c>
    </row>
    <row r="216" spans="1:11" x14ac:dyDescent="0.15">
      <c r="A216" s="3">
        <f t="shared" si="88"/>
        <v>401010702</v>
      </c>
      <c r="B216" s="3">
        <f t="shared" si="89"/>
        <v>4010107</v>
      </c>
      <c r="C216" s="3">
        <f t="shared" si="90"/>
        <v>2</v>
      </c>
      <c r="D216" s="3">
        <f>_xlfn.XLOOKUP(C216,等级中转!$E$7:$E$11,_xlfn.XLOOKUP(INT(RIGHT(B216,1)),等级中转!$F$5:$L$5,等级中转!$F$7:$L$11))</f>
        <v>51</v>
      </c>
      <c r="E216" s="3" t="str">
        <f>_xlfn.XLOOKUP(A216,中转!$D$10:$D$10006,中转!$Y$10:$Y$10006,"{}",0)</f>
        <v>{}</v>
      </c>
      <c r="F216" s="3" t="s">
        <v>52</v>
      </c>
      <c r="G216" s="3">
        <v>0</v>
      </c>
      <c r="H216" s="3">
        <v>0</v>
      </c>
      <c r="I216" s="3">
        <v>0</v>
      </c>
      <c r="K216" s="18" t="str">
        <f t="shared" si="81"/>
        <v>SkillDescDetail401010702</v>
      </c>
    </row>
    <row r="217" spans="1:11" x14ac:dyDescent="0.15">
      <c r="A217" s="3">
        <f t="shared" si="88"/>
        <v>401010703</v>
      </c>
      <c r="B217" s="3">
        <f t="shared" si="89"/>
        <v>4010107</v>
      </c>
      <c r="C217" s="3">
        <f t="shared" si="90"/>
        <v>3</v>
      </c>
      <c r="D217" s="3">
        <f>_xlfn.XLOOKUP(C217,等级中转!$E$7:$E$11,_xlfn.XLOOKUP(INT(RIGHT(B217,1)),等级中转!$F$5:$L$5,等级中转!$F$7:$L$11))</f>
        <v>91</v>
      </c>
      <c r="E217" s="3" t="str">
        <f>_xlfn.XLOOKUP(A217,中转!$D$10:$D$10006,中转!$Y$10:$Y$10006,"{}",0)</f>
        <v>{}</v>
      </c>
      <c r="F217" s="3" t="s">
        <v>52</v>
      </c>
      <c r="G217" s="3">
        <v>0</v>
      </c>
      <c r="H217" s="3">
        <v>0</v>
      </c>
      <c r="I217" s="3">
        <v>0</v>
      </c>
      <c r="K217" s="18" t="str">
        <f t="shared" si="81"/>
        <v>SkillDescDetail401010703</v>
      </c>
    </row>
    <row r="218" spans="1:11" x14ac:dyDescent="0.15">
      <c r="A218" s="3">
        <f t="shared" si="88"/>
        <v>401010704</v>
      </c>
      <c r="B218" s="3">
        <f t="shared" si="89"/>
        <v>4010107</v>
      </c>
      <c r="C218" s="3">
        <f t="shared" si="90"/>
        <v>4</v>
      </c>
      <c r="D218" s="3">
        <f>_xlfn.XLOOKUP(C218,等级中转!$E$7:$E$11,_xlfn.XLOOKUP(INT(RIGHT(B218,1)),等级中转!$F$5:$L$5,等级中转!$F$7:$L$11))</f>
        <v>151</v>
      </c>
      <c r="E218" s="3" t="str">
        <f>_xlfn.XLOOKUP(A218,中转!$D$10:$D$10006,中转!$Y$10:$Y$10006,"{}",0)</f>
        <v>{}</v>
      </c>
      <c r="F218" s="3" t="s">
        <v>52</v>
      </c>
      <c r="G218" s="3">
        <v>0</v>
      </c>
      <c r="H218" s="3">
        <v>0</v>
      </c>
      <c r="I218" s="3">
        <v>0</v>
      </c>
      <c r="K218" s="18" t="str">
        <f t="shared" si="81"/>
        <v>SkillDescDetail401010704</v>
      </c>
    </row>
    <row r="219" spans="1:11" x14ac:dyDescent="0.15">
      <c r="A219" s="3">
        <f t="shared" si="88"/>
        <v>401010705</v>
      </c>
      <c r="B219" s="3">
        <f t="shared" si="89"/>
        <v>4010107</v>
      </c>
      <c r="C219" s="3">
        <f t="shared" si="90"/>
        <v>5</v>
      </c>
      <c r="D219" s="3">
        <f>_xlfn.XLOOKUP(C219,等级中转!$E$7:$E$11,_xlfn.XLOOKUP(INT(RIGHT(B219,1)),等级中转!$F$5:$L$5,等级中转!$F$7:$L$11))</f>
        <v>211</v>
      </c>
      <c r="E219" s="3" t="str">
        <f>_xlfn.XLOOKUP(A219,中转!$D$10:$D$10006,中转!$Y$10:$Y$10006,"{}",0)</f>
        <v>{}</v>
      </c>
      <c r="F219" s="3" t="s">
        <v>52</v>
      </c>
      <c r="G219" s="3">
        <v>0</v>
      </c>
      <c r="H219" s="3">
        <v>0</v>
      </c>
      <c r="I219" s="3">
        <v>0</v>
      </c>
      <c r="K219" s="18" t="str">
        <f t="shared" si="81"/>
        <v>SkillDescDetail401010705</v>
      </c>
    </row>
    <row r="220" spans="1:11" s="17" customFormat="1" x14ac:dyDescent="0.15">
      <c r="A220" s="7" t="s">
        <v>53</v>
      </c>
      <c r="B220" s="5"/>
      <c r="C220" s="5"/>
      <c r="D220" s="5"/>
      <c r="E220" s="5" t="str">
        <f>_xlfn.XLOOKUP(A220,中转!$D$10:$D$10006,中转!$Y$10:$Y$10006,"{}",0)</f>
        <v/>
      </c>
      <c r="F220" s="5"/>
      <c r="G220" s="5"/>
      <c r="H220" s="5"/>
      <c r="I220" s="5"/>
      <c r="J220" s="20"/>
      <c r="K220" s="20" t="str">
        <f t="shared" si="81"/>
        <v/>
      </c>
    </row>
    <row r="221" spans="1:11" s="17" customFormat="1" x14ac:dyDescent="0.15">
      <c r="A221" s="7" t="s">
        <v>33</v>
      </c>
      <c r="B221" s="5"/>
      <c r="C221" s="5"/>
      <c r="D221" s="5"/>
      <c r="E221" s="5" t="str">
        <f>_xlfn.XLOOKUP(A221,中转!$D$10:$D$10006,中转!$Y$10:$Y$10006,"{}",0)</f>
        <v/>
      </c>
      <c r="F221" s="5"/>
      <c r="G221" s="5"/>
      <c r="H221" s="5"/>
      <c r="I221" s="5"/>
      <c r="J221" s="20"/>
      <c r="K221" s="20" t="str">
        <f t="shared" si="81"/>
        <v/>
      </c>
    </row>
    <row r="222" spans="1:11" x14ac:dyDescent="0.15">
      <c r="A222" s="3">
        <f t="shared" ref="A222:A226" si="91">B222*100+C222</f>
        <v>401020101</v>
      </c>
      <c r="B222" s="3">
        <f>B179+100</f>
        <v>4010201</v>
      </c>
      <c r="C222" s="3">
        <v>1</v>
      </c>
      <c r="D222" s="3">
        <f>_xlfn.XLOOKUP(C222,等级中转!$E$7:$E$11,_xlfn.XLOOKUP(INT(RIGHT(B222,1)),等级中转!$F$5:$L$5,等级中转!$F$7:$L$11))</f>
        <v>1</v>
      </c>
      <c r="E222" s="3" t="str">
        <f ca="1">_xlfn.XLOOKUP(A222,中转!$D$10:$D$10006,中转!$Y$10:$Y$10006,"{}",0)</f>
        <v>{"AtkPower":1.15}</v>
      </c>
      <c r="F222" s="3" t="s">
        <v>35</v>
      </c>
      <c r="G222" s="3">
        <v>143</v>
      </c>
      <c r="H222" s="3">
        <v>1</v>
      </c>
      <c r="I222" s="3">
        <v>0</v>
      </c>
      <c r="J222" s="18" t="str">
        <f>"Skill"&amp;B222</f>
        <v>Skill4010201</v>
      </c>
      <c r="K222" s="18" t="str">
        <f t="shared" si="81"/>
        <v>SkillDescDetail401020101</v>
      </c>
    </row>
    <row r="223" spans="1:11" x14ac:dyDescent="0.15">
      <c r="A223" s="3">
        <f t="shared" si="91"/>
        <v>401020102</v>
      </c>
      <c r="B223" s="3">
        <f t="shared" ref="B223:B226" si="92">B180+100</f>
        <v>4010201</v>
      </c>
      <c r="C223" s="3">
        <v>2</v>
      </c>
      <c r="D223" s="3">
        <f>_xlfn.XLOOKUP(C223,等级中转!$E$7:$E$11,_xlfn.XLOOKUP(INT(RIGHT(B223,1)),等级中转!$F$5:$L$5,等级中转!$F$7:$L$11))</f>
        <v>21</v>
      </c>
      <c r="E223" s="3" t="str">
        <f ca="1">_xlfn.XLOOKUP(A223,中转!$D$10:$D$10006,中转!$Y$10:$Y$10006,"{}",0)</f>
        <v>{"AtkPower":1.25}</v>
      </c>
      <c r="F223" s="3" t="s">
        <v>35</v>
      </c>
      <c r="G223" s="3">
        <f t="shared" ref="G223:G226" si="93">G222</f>
        <v>143</v>
      </c>
      <c r="H223" s="3">
        <v>1</v>
      </c>
      <c r="I223" s="3">
        <v>0</v>
      </c>
      <c r="J223" s="18" t="str">
        <f>"Skill"&amp;B223</f>
        <v>Skill4010201</v>
      </c>
      <c r="K223" s="18" t="str">
        <f t="shared" si="81"/>
        <v>SkillDescDetail401020102</v>
      </c>
    </row>
    <row r="224" spans="1:11" x14ac:dyDescent="0.15">
      <c r="A224" s="3">
        <f t="shared" si="91"/>
        <v>401020103</v>
      </c>
      <c r="B224" s="3">
        <f t="shared" si="92"/>
        <v>4010201</v>
      </c>
      <c r="C224" s="3">
        <v>3</v>
      </c>
      <c r="D224" s="3">
        <f>_xlfn.XLOOKUP(C224,等级中转!$E$7:$E$11,_xlfn.XLOOKUP(INT(RIGHT(B224,1)),等级中转!$F$5:$L$5,等级中转!$F$7:$L$11))</f>
        <v>61</v>
      </c>
      <c r="E224" s="3" t="str">
        <f ca="1">_xlfn.XLOOKUP(A224,中转!$D$10:$D$10006,中转!$Y$10:$Y$10006,"{}",0)</f>
        <v>{"AtkPower":1.3}</v>
      </c>
      <c r="F224" s="3" t="s">
        <v>35</v>
      </c>
      <c r="G224" s="3">
        <f t="shared" si="93"/>
        <v>143</v>
      </c>
      <c r="H224" s="3">
        <v>1</v>
      </c>
      <c r="I224" s="3">
        <v>0</v>
      </c>
      <c r="J224" s="18" t="str">
        <f>"Skill"&amp;B224</f>
        <v>Skill4010201</v>
      </c>
      <c r="K224" s="18" t="str">
        <f t="shared" si="81"/>
        <v>SkillDescDetail401020103</v>
      </c>
    </row>
    <row r="225" spans="1:11" x14ac:dyDescent="0.15">
      <c r="A225" s="3">
        <f t="shared" si="91"/>
        <v>401020104</v>
      </c>
      <c r="B225" s="3">
        <f t="shared" si="92"/>
        <v>4010201</v>
      </c>
      <c r="C225" s="3">
        <v>4</v>
      </c>
      <c r="D225" s="3">
        <f>_xlfn.XLOOKUP(C225,等级中转!$E$7:$E$11,_xlfn.XLOOKUP(INT(RIGHT(B225,1)),等级中转!$F$5:$L$5,等级中转!$F$7:$L$11))</f>
        <v>111</v>
      </c>
      <c r="E225" s="3" t="str">
        <f ca="1">_xlfn.XLOOKUP(A225,中转!$D$10:$D$10006,中转!$Y$10:$Y$10006,"{}",0)</f>
        <v>{"AtkPower":1.5}</v>
      </c>
      <c r="F225" s="3" t="s">
        <v>35</v>
      </c>
      <c r="G225" s="3">
        <f t="shared" si="93"/>
        <v>143</v>
      </c>
      <c r="H225" s="3">
        <v>1</v>
      </c>
      <c r="I225" s="3">
        <v>0</v>
      </c>
      <c r="J225" s="18" t="str">
        <f>"Skill"&amp;B225</f>
        <v>Skill4010201</v>
      </c>
      <c r="K225" s="18" t="str">
        <f t="shared" si="81"/>
        <v>SkillDescDetail401020104</v>
      </c>
    </row>
    <row r="226" spans="1:11" x14ac:dyDescent="0.15">
      <c r="A226" s="3">
        <f t="shared" si="91"/>
        <v>401020105</v>
      </c>
      <c r="B226" s="3">
        <f t="shared" si="92"/>
        <v>4010201</v>
      </c>
      <c r="C226" s="3">
        <v>5</v>
      </c>
      <c r="D226" s="3">
        <f>_xlfn.XLOOKUP(C226,等级中转!$E$7:$E$11,_xlfn.XLOOKUP(INT(RIGHT(B226,1)),等级中转!$F$5:$L$5,等级中转!$F$7:$L$11))</f>
        <v>161</v>
      </c>
      <c r="E226" s="3" t="str">
        <f>_xlfn.XLOOKUP(A226,中转!$D$10:$D$10006,中转!$Y$10:$Y$10006,"{}",0)</f>
        <v>{"AtkPower":1.65}</v>
      </c>
      <c r="F226" s="3" t="s">
        <v>35</v>
      </c>
      <c r="G226" s="3">
        <f t="shared" si="93"/>
        <v>143</v>
      </c>
      <c r="H226" s="3">
        <v>1</v>
      </c>
      <c r="I226" s="3">
        <v>0</v>
      </c>
      <c r="J226" s="18" t="str">
        <f>"Skill"&amp;B226</f>
        <v>Skill4010201</v>
      </c>
      <c r="K226" s="18" t="str">
        <f t="shared" si="81"/>
        <v>SkillDescDetail401020105</v>
      </c>
    </row>
    <row r="227" spans="1:11" s="17" customFormat="1" x14ac:dyDescent="0.15">
      <c r="A227" s="7" t="s">
        <v>40</v>
      </c>
      <c r="B227" s="5"/>
      <c r="C227" s="5"/>
      <c r="D227" s="5"/>
      <c r="E227" s="5" t="str">
        <f>_xlfn.XLOOKUP(A227,中转!$D$10:$D$10006,中转!$Y$10:$Y$10006,"{}",0)</f>
        <v/>
      </c>
      <c r="F227" s="5"/>
      <c r="G227" s="5"/>
      <c r="H227" s="5"/>
      <c r="I227" s="5"/>
      <c r="J227" s="20"/>
      <c r="K227" s="20" t="str">
        <f t="shared" si="81"/>
        <v/>
      </c>
    </row>
    <row r="228" spans="1:11" x14ac:dyDescent="0.15">
      <c r="A228" s="3">
        <f t="shared" ref="A228:A232" si="94">B228*100+C228</f>
        <v>401020201</v>
      </c>
      <c r="B228" s="3">
        <f t="shared" ref="B228:B232" si="95">B185+100</f>
        <v>4010202</v>
      </c>
      <c r="C228" s="3">
        <f t="shared" ref="C228:C232" si="96">C222</f>
        <v>1</v>
      </c>
      <c r="D228" s="3">
        <f>_xlfn.XLOOKUP(C228,等级中转!$E$7:$E$11,_xlfn.XLOOKUP(INT(RIGHT(B228,1)),等级中转!$F$5:$L$5,等级中转!$F$7:$L$11))</f>
        <v>1</v>
      </c>
      <c r="E228" s="3" t="str">
        <f ca="1">_xlfn.XLOOKUP(A228,中转!$D$10:$D$10006,中转!$Y$10:$Y$10006,"{}",0)</f>
        <v>{"AtkPower":0.85}</v>
      </c>
      <c r="F228" s="3" t="s">
        <v>35</v>
      </c>
      <c r="G228" s="3">
        <v>0</v>
      </c>
      <c r="H228" s="3">
        <v>0</v>
      </c>
      <c r="I228" s="3">
        <v>3.27</v>
      </c>
      <c r="J228" s="18" t="str">
        <f>"Skill"&amp;B228</f>
        <v>Skill4010202</v>
      </c>
      <c r="K228" s="18" t="str">
        <f t="shared" si="81"/>
        <v>SkillDescDetail401020201</v>
      </c>
    </row>
    <row r="229" spans="1:11" x14ac:dyDescent="0.15">
      <c r="A229" s="3">
        <f t="shared" si="94"/>
        <v>401020202</v>
      </c>
      <c r="B229" s="3">
        <f t="shared" si="95"/>
        <v>4010202</v>
      </c>
      <c r="C229" s="3">
        <f t="shared" si="96"/>
        <v>2</v>
      </c>
      <c r="D229" s="3">
        <f>_xlfn.XLOOKUP(C229,等级中转!$E$7:$E$11,_xlfn.XLOOKUP(INT(RIGHT(B229,1)),等级中转!$F$5:$L$5,等级中转!$F$7:$L$11))</f>
        <v>41</v>
      </c>
      <c r="E229" s="3" t="str">
        <f ca="1">_xlfn.XLOOKUP(A229,中转!$D$10:$D$10006,中转!$Y$10:$Y$10006,"{}",0)</f>
        <v>{"AtkPower":0.9}</v>
      </c>
      <c r="F229" s="3" t="s">
        <v>35</v>
      </c>
      <c r="G229" s="3">
        <v>0</v>
      </c>
      <c r="H229" s="3">
        <v>0</v>
      </c>
      <c r="I229" s="3">
        <f>I228</f>
        <v>3.27</v>
      </c>
      <c r="J229" s="18" t="str">
        <f>"Skill"&amp;B229</f>
        <v>Skill4010202</v>
      </c>
      <c r="K229" s="18" t="str">
        <f t="shared" si="81"/>
        <v>SkillDescDetail401020202</v>
      </c>
    </row>
    <row r="230" spans="1:11" x14ac:dyDescent="0.15">
      <c r="A230" s="3">
        <f t="shared" si="94"/>
        <v>401020203</v>
      </c>
      <c r="B230" s="3">
        <f t="shared" si="95"/>
        <v>4010202</v>
      </c>
      <c r="C230" s="3">
        <f t="shared" si="96"/>
        <v>3</v>
      </c>
      <c r="D230" s="3">
        <f>_xlfn.XLOOKUP(C230,等级中转!$E$7:$E$11,_xlfn.XLOOKUP(INT(RIGHT(B230,1)),等级中转!$F$5:$L$5,等级中转!$F$7:$L$11))</f>
        <v>81</v>
      </c>
      <c r="E230" s="3" t="str">
        <f ca="1">_xlfn.XLOOKUP(A230,中转!$D$10:$D$10006,中转!$Y$10:$Y$10006,"{}",0)</f>
        <v>{"AtkPower":0.95}</v>
      </c>
      <c r="F230" s="3" t="s">
        <v>35</v>
      </c>
      <c r="G230" s="3">
        <v>0</v>
      </c>
      <c r="H230" s="3">
        <v>0</v>
      </c>
      <c r="I230" s="3">
        <f t="shared" ref="I230:I232" si="97">I229</f>
        <v>3.27</v>
      </c>
      <c r="J230" s="18" t="str">
        <f>"Skill"&amp;B230</f>
        <v>Skill4010202</v>
      </c>
      <c r="K230" s="18" t="str">
        <f t="shared" si="81"/>
        <v>SkillDescDetail401020203</v>
      </c>
    </row>
    <row r="231" spans="1:11" x14ac:dyDescent="0.15">
      <c r="A231" s="3">
        <f t="shared" si="94"/>
        <v>401020204</v>
      </c>
      <c r="B231" s="3">
        <f t="shared" si="95"/>
        <v>4010202</v>
      </c>
      <c r="C231" s="3">
        <f t="shared" si="96"/>
        <v>4</v>
      </c>
      <c r="D231" s="3">
        <f>_xlfn.XLOOKUP(C231,等级中转!$E$7:$E$11,_xlfn.XLOOKUP(INT(RIGHT(B231,1)),等级中转!$F$5:$L$5,等级中转!$F$7:$L$11))</f>
        <v>141</v>
      </c>
      <c r="E231" s="3" t="str">
        <f ca="1">_xlfn.XLOOKUP(A231,中转!$D$10:$D$10006,中转!$Y$10:$Y$10006,"{}",0)</f>
        <v>{"AtkPower":1.1}</v>
      </c>
      <c r="F231" s="3" t="s">
        <v>35</v>
      </c>
      <c r="G231" s="3">
        <v>0</v>
      </c>
      <c r="H231" s="3">
        <v>0</v>
      </c>
      <c r="I231" s="3">
        <f t="shared" si="97"/>
        <v>3.27</v>
      </c>
      <c r="J231" s="18" t="str">
        <f>"Skill"&amp;B231</f>
        <v>Skill4010202</v>
      </c>
      <c r="K231" s="18" t="str">
        <f t="shared" si="81"/>
        <v>SkillDescDetail401020204</v>
      </c>
    </row>
    <row r="232" spans="1:11" x14ac:dyDescent="0.15">
      <c r="A232" s="3">
        <f t="shared" si="94"/>
        <v>401020205</v>
      </c>
      <c r="B232" s="3">
        <f t="shared" si="95"/>
        <v>4010202</v>
      </c>
      <c r="C232" s="3">
        <f t="shared" si="96"/>
        <v>5</v>
      </c>
      <c r="D232" s="3">
        <f>_xlfn.XLOOKUP(C232,等级中转!$E$7:$E$11,_xlfn.XLOOKUP(INT(RIGHT(B232,1)),等级中转!$F$5:$L$5,等级中转!$F$7:$L$11))</f>
        <v>201</v>
      </c>
      <c r="E232" s="3" t="str">
        <f>_xlfn.XLOOKUP(A232,中转!$D$10:$D$10006,中转!$Y$10:$Y$10006,"{}",0)</f>
        <v>{"AtkPower":1.2}</v>
      </c>
      <c r="F232" s="3" t="s">
        <v>35</v>
      </c>
      <c r="G232" s="3">
        <v>0</v>
      </c>
      <c r="H232" s="3">
        <v>0</v>
      </c>
      <c r="I232" s="3">
        <f t="shared" si="97"/>
        <v>3.27</v>
      </c>
      <c r="J232" s="18" t="str">
        <f>"Skill"&amp;B232</f>
        <v>Skill4010202</v>
      </c>
      <c r="K232" s="18" t="str">
        <f t="shared" si="81"/>
        <v>SkillDescDetail401020205</v>
      </c>
    </row>
    <row r="233" spans="1:11" s="17" customFormat="1" x14ac:dyDescent="0.15">
      <c r="A233" s="7" t="s">
        <v>45</v>
      </c>
      <c r="B233" s="5"/>
      <c r="C233" s="5"/>
      <c r="D233" s="5"/>
      <c r="E233" s="5" t="str">
        <f>_xlfn.XLOOKUP(A233,中转!$D$10:$D$10006,中转!$Y$10:$Y$10006,"{}",0)</f>
        <v/>
      </c>
      <c r="F233" s="5"/>
      <c r="G233" s="5"/>
      <c r="H233" s="5"/>
      <c r="I233" s="5"/>
      <c r="J233" s="20"/>
      <c r="K233" s="20" t="str">
        <f t="shared" si="81"/>
        <v/>
      </c>
    </row>
    <row r="234" spans="1:11" x14ac:dyDescent="0.15">
      <c r="A234" s="3">
        <f t="shared" ref="A234:A238" si="98">B234*100+C234</f>
        <v>401020301</v>
      </c>
      <c r="B234" s="3">
        <f t="shared" ref="B234:B238" si="99">B191+100</f>
        <v>4010203</v>
      </c>
      <c r="C234" s="3">
        <f t="shared" ref="C234:C238" si="100">C228</f>
        <v>1</v>
      </c>
      <c r="D234" s="3">
        <f>_xlfn.XLOOKUP(C234,等级中转!$E$7:$E$11,_xlfn.XLOOKUP(INT(RIGHT(B234,1)),等级中转!$F$5:$L$5,等级中转!$F$7:$L$11))</f>
        <v>1</v>
      </c>
      <c r="E234" s="3" t="str">
        <f>_xlfn.XLOOKUP(A234,中转!$D$10:$D$10006,中转!$Y$10:$Y$10006,"{}",0)</f>
        <v>{}</v>
      </c>
      <c r="F234" s="3" t="s">
        <v>35</v>
      </c>
      <c r="G234" s="3">
        <v>0</v>
      </c>
      <c r="H234" s="3">
        <v>0</v>
      </c>
      <c r="I234" s="3">
        <v>0</v>
      </c>
      <c r="K234" s="18" t="str">
        <f t="shared" si="81"/>
        <v>SkillDescDetail401020301</v>
      </c>
    </row>
    <row r="235" spans="1:11" x14ac:dyDescent="0.15">
      <c r="A235" s="3">
        <f t="shared" si="98"/>
        <v>401020302</v>
      </c>
      <c r="B235" s="3">
        <f t="shared" si="99"/>
        <v>4010203</v>
      </c>
      <c r="C235" s="3">
        <f t="shared" si="100"/>
        <v>2</v>
      </c>
      <c r="D235" s="3">
        <f>_xlfn.XLOOKUP(C235,等级中转!$E$7:$E$11,_xlfn.XLOOKUP(INT(RIGHT(B235,1)),等级中转!$F$5:$L$5,等级中转!$F$7:$L$11))</f>
        <v>75</v>
      </c>
      <c r="E235" s="3" t="str">
        <f>_xlfn.XLOOKUP(A235,中转!$D$10:$D$10006,中转!$Y$10:$Y$10006,"{}",0)</f>
        <v>{}</v>
      </c>
      <c r="F235" s="3" t="s">
        <v>35</v>
      </c>
      <c r="G235" s="3">
        <v>0</v>
      </c>
      <c r="H235" s="3">
        <v>0</v>
      </c>
      <c r="I235" s="3">
        <v>0</v>
      </c>
      <c r="K235" s="18" t="str">
        <f t="shared" si="81"/>
        <v>SkillDescDetail401020302</v>
      </c>
    </row>
    <row r="236" spans="1:11" x14ac:dyDescent="0.15">
      <c r="A236" s="3">
        <f t="shared" si="98"/>
        <v>401020303</v>
      </c>
      <c r="B236" s="3">
        <f t="shared" si="99"/>
        <v>4010203</v>
      </c>
      <c r="C236" s="3">
        <f t="shared" si="100"/>
        <v>3</v>
      </c>
      <c r="D236" s="3">
        <f>_xlfn.XLOOKUP(C236,等级中转!$E$7:$E$11,_xlfn.XLOOKUP(INT(RIGHT(B236,1)),等级中转!$F$5:$L$5,等级中转!$F$7:$L$11))</f>
        <v>125</v>
      </c>
      <c r="E236" s="3" t="str">
        <f>_xlfn.XLOOKUP(A236,中转!$D$10:$D$10006,中转!$Y$10:$Y$10006,"{}",0)</f>
        <v>{}</v>
      </c>
      <c r="F236" s="3" t="s">
        <v>35</v>
      </c>
      <c r="G236" s="3">
        <v>0</v>
      </c>
      <c r="H236" s="3">
        <v>0</v>
      </c>
      <c r="I236" s="3">
        <v>0</v>
      </c>
      <c r="K236" s="18" t="str">
        <f t="shared" si="81"/>
        <v>SkillDescDetail401020303</v>
      </c>
    </row>
    <row r="237" spans="1:11" x14ac:dyDescent="0.15">
      <c r="A237" s="3">
        <f t="shared" si="98"/>
        <v>401020304</v>
      </c>
      <c r="B237" s="3">
        <f t="shared" si="99"/>
        <v>4010203</v>
      </c>
      <c r="C237" s="3">
        <f t="shared" si="100"/>
        <v>4</v>
      </c>
      <c r="D237" s="3">
        <f>_xlfn.XLOOKUP(C237,等级中转!$E$7:$E$11,_xlfn.XLOOKUP(INT(RIGHT(B237,1)),等级中转!$F$5:$L$5,等级中转!$F$7:$L$11))</f>
        <v>175</v>
      </c>
      <c r="E237" s="3" t="str">
        <f>_xlfn.XLOOKUP(A237,中转!$D$10:$D$10006,中转!$Y$10:$Y$10006,"{}",0)</f>
        <v>{}</v>
      </c>
      <c r="F237" s="3" t="s">
        <v>35</v>
      </c>
      <c r="G237" s="3">
        <v>0</v>
      </c>
      <c r="H237" s="3">
        <v>0</v>
      </c>
      <c r="I237" s="3">
        <v>0</v>
      </c>
      <c r="K237" s="18" t="str">
        <f t="shared" si="81"/>
        <v>SkillDescDetail401020304</v>
      </c>
    </row>
    <row r="238" spans="1:11" x14ac:dyDescent="0.15">
      <c r="A238" s="3">
        <f t="shared" si="98"/>
        <v>401020305</v>
      </c>
      <c r="B238" s="3">
        <f t="shared" si="99"/>
        <v>4010203</v>
      </c>
      <c r="C238" s="3">
        <f t="shared" si="100"/>
        <v>5</v>
      </c>
      <c r="D238" s="3">
        <f>_xlfn.XLOOKUP(C238,等级中转!$E$7:$E$11,_xlfn.XLOOKUP(INT(RIGHT(B238,1)),等级中转!$F$5:$L$5,等级中转!$F$7:$L$11))</f>
        <v>225</v>
      </c>
      <c r="E238" s="3" t="str">
        <f>_xlfn.XLOOKUP(A238,中转!$D$10:$D$10006,中转!$Y$10:$Y$10006,"{}",0)</f>
        <v>{}</v>
      </c>
      <c r="F238" s="3" t="s">
        <v>35</v>
      </c>
      <c r="G238" s="3">
        <v>0</v>
      </c>
      <c r="H238" s="3">
        <v>0</v>
      </c>
      <c r="I238" s="3">
        <v>0</v>
      </c>
      <c r="K238" s="18" t="str">
        <f t="shared" si="81"/>
        <v>SkillDescDetail401020305</v>
      </c>
    </row>
    <row r="239" spans="1:11" s="17" customFormat="1" x14ac:dyDescent="0.15">
      <c r="A239" s="7" t="s">
        <v>46</v>
      </c>
      <c r="B239" s="5"/>
      <c r="C239" s="5"/>
      <c r="D239" s="5"/>
      <c r="E239" s="5" t="str">
        <f>_xlfn.XLOOKUP(A239,中转!$D$10:$D$10006,中转!$Y$10:$Y$10006,"{}",0)</f>
        <v/>
      </c>
      <c r="F239" s="5"/>
      <c r="G239" s="5"/>
      <c r="H239" s="5"/>
      <c r="I239" s="5"/>
      <c r="J239" s="20"/>
      <c r="K239" s="20" t="str">
        <f t="shared" si="81"/>
        <v/>
      </c>
    </row>
    <row r="240" spans="1:11" x14ac:dyDescent="0.15">
      <c r="A240" s="3">
        <f t="shared" ref="A240:A244" si="101">B240*100+C240</f>
        <v>401020401</v>
      </c>
      <c r="B240" s="3">
        <f t="shared" ref="B240:B244" si="102">B197+100</f>
        <v>4010204</v>
      </c>
      <c r="C240" s="3">
        <f t="shared" ref="C240:C244" si="103">C234</f>
        <v>1</v>
      </c>
      <c r="D240" s="3">
        <f>_xlfn.XLOOKUP(C240,等级中转!$E$7:$E$11,_xlfn.XLOOKUP(INT(RIGHT(B240,1)),等级中转!$F$5:$L$5,等级中转!$F$7:$L$11))</f>
        <v>1</v>
      </c>
      <c r="E240" s="3" t="str">
        <f>_xlfn.XLOOKUP(A240,中转!$D$10:$D$10006,中转!$Y$10:$Y$10006,"{}",0)</f>
        <v>{"AtkPower":0.04,"BuffPower":1}</v>
      </c>
      <c r="F240" s="3" t="s">
        <v>54</v>
      </c>
      <c r="G240" s="3">
        <v>0</v>
      </c>
      <c r="H240" s="3">
        <v>0</v>
      </c>
      <c r="I240" s="3">
        <v>0</v>
      </c>
      <c r="K240" s="18" t="str">
        <f t="shared" si="81"/>
        <v>SkillDescDetail401020401</v>
      </c>
    </row>
    <row r="241" spans="1:11" x14ac:dyDescent="0.15">
      <c r="A241" s="3">
        <f t="shared" si="101"/>
        <v>401020402</v>
      </c>
      <c r="B241" s="3">
        <f t="shared" si="102"/>
        <v>4010204</v>
      </c>
      <c r="C241" s="3">
        <f t="shared" si="103"/>
        <v>2</v>
      </c>
      <c r="D241" s="3">
        <f>_xlfn.XLOOKUP(C241,等级中转!$E$7:$E$11,_xlfn.XLOOKUP(INT(RIGHT(B241,1)),等级中转!$F$5:$L$5,等级中转!$F$7:$L$11))</f>
        <v>31</v>
      </c>
      <c r="E241" s="3" t="str">
        <f>_xlfn.XLOOKUP(A241,中转!$D$10:$D$10006,中转!$Y$10:$Y$10006,"{}",0)</f>
        <v>{"AtkPower":0.08,"BuffPower":1}</v>
      </c>
      <c r="F241" s="3" t="s">
        <v>54</v>
      </c>
      <c r="G241" s="3">
        <v>0</v>
      </c>
      <c r="H241" s="3">
        <v>0</v>
      </c>
      <c r="I241" s="3">
        <v>0</v>
      </c>
      <c r="K241" s="18" t="str">
        <f t="shared" si="81"/>
        <v>SkillDescDetail401020402</v>
      </c>
    </row>
    <row r="242" spans="1:11" x14ac:dyDescent="0.15">
      <c r="A242" s="3">
        <f t="shared" si="101"/>
        <v>401020403</v>
      </c>
      <c r="B242" s="3">
        <f t="shared" si="102"/>
        <v>4010204</v>
      </c>
      <c r="C242" s="3">
        <f t="shared" si="103"/>
        <v>3</v>
      </c>
      <c r="D242" s="3">
        <f>_xlfn.XLOOKUP(C242,等级中转!$E$7:$E$11,_xlfn.XLOOKUP(INT(RIGHT(B242,1)),等级中转!$F$5:$L$5,等级中转!$F$7:$L$11))</f>
        <v>71</v>
      </c>
      <c r="E242" s="3" t="str">
        <f>_xlfn.XLOOKUP(A242,中转!$D$10:$D$10006,中转!$Y$10:$Y$10006,"{}",0)</f>
        <v>{"AtkPower":0.12,"BuffPower":1}</v>
      </c>
      <c r="F242" s="3" t="s">
        <v>54</v>
      </c>
      <c r="G242" s="3">
        <v>0</v>
      </c>
      <c r="H242" s="3">
        <v>0</v>
      </c>
      <c r="I242" s="3">
        <v>0</v>
      </c>
      <c r="K242" s="18" t="str">
        <f t="shared" si="81"/>
        <v>SkillDescDetail401020403</v>
      </c>
    </row>
    <row r="243" spans="1:11" x14ac:dyDescent="0.15">
      <c r="A243" s="3">
        <f t="shared" si="101"/>
        <v>401020404</v>
      </c>
      <c r="B243" s="3">
        <f t="shared" si="102"/>
        <v>4010204</v>
      </c>
      <c r="C243" s="3">
        <f t="shared" si="103"/>
        <v>4</v>
      </c>
      <c r="D243" s="3">
        <f>_xlfn.XLOOKUP(C243,等级中转!$E$7:$E$11,_xlfn.XLOOKUP(INT(RIGHT(B243,1)),等级中转!$F$5:$L$5,等级中转!$F$7:$L$11))</f>
        <v>121</v>
      </c>
      <c r="E243" s="3" t="str">
        <f>_xlfn.XLOOKUP(A243,中转!$D$10:$D$10006,中转!$Y$10:$Y$10006,"{}",0)</f>
        <v>{"AtkPower":0.16,"BuffPower":1}</v>
      </c>
      <c r="F243" s="3" t="s">
        <v>54</v>
      </c>
      <c r="G243" s="3">
        <v>0</v>
      </c>
      <c r="H243" s="3">
        <v>0</v>
      </c>
      <c r="I243" s="3">
        <v>0</v>
      </c>
      <c r="K243" s="18" t="str">
        <f t="shared" si="81"/>
        <v>SkillDescDetail401020404</v>
      </c>
    </row>
    <row r="244" spans="1:11" x14ac:dyDescent="0.15">
      <c r="A244" s="3">
        <f t="shared" si="101"/>
        <v>401020405</v>
      </c>
      <c r="B244" s="3">
        <f t="shared" si="102"/>
        <v>4010204</v>
      </c>
      <c r="C244" s="3">
        <f t="shared" si="103"/>
        <v>5</v>
      </c>
      <c r="D244" s="3">
        <f>_xlfn.XLOOKUP(C244,等级中转!$E$7:$E$11,_xlfn.XLOOKUP(INT(RIGHT(B244,1)),等级中转!$F$5:$L$5,等级中转!$F$7:$L$11))</f>
        <v>171</v>
      </c>
      <c r="E244" s="3" t="str">
        <f>_xlfn.XLOOKUP(A244,中转!$D$10:$D$10006,中转!$Y$10:$Y$10006,"{}",0)</f>
        <v>{"AtkPower":0.2,"BuffPower":1}</v>
      </c>
      <c r="F244" s="3" t="s">
        <v>54</v>
      </c>
      <c r="G244" s="3">
        <v>0</v>
      </c>
      <c r="H244" s="3">
        <v>0</v>
      </c>
      <c r="I244" s="3">
        <v>0</v>
      </c>
      <c r="K244" s="18" t="str">
        <f t="shared" si="81"/>
        <v>SkillDescDetail401020405</v>
      </c>
    </row>
    <row r="245" spans="1:11" s="17" customFormat="1" x14ac:dyDescent="0.15">
      <c r="A245" s="7" t="s">
        <v>47</v>
      </c>
      <c r="B245" s="5"/>
      <c r="C245" s="5"/>
      <c r="D245" s="5"/>
      <c r="E245" s="5" t="str">
        <f>_xlfn.XLOOKUP(A245,中转!$D$10:$D$10006,中转!$Y$10:$Y$10006,"{}",0)</f>
        <v/>
      </c>
      <c r="F245" s="5"/>
      <c r="G245" s="5"/>
      <c r="H245" s="5"/>
      <c r="I245" s="5"/>
      <c r="J245" s="20"/>
      <c r="K245" s="20" t="str">
        <f t="shared" si="81"/>
        <v/>
      </c>
    </row>
    <row r="246" spans="1:11" x14ac:dyDescent="0.15">
      <c r="A246" s="3">
        <f t="shared" ref="A246:A250" si="104">B246*100+C246</f>
        <v>401020501</v>
      </c>
      <c r="B246" s="3">
        <f t="shared" ref="B246:B250" si="105">B203+100</f>
        <v>4010205</v>
      </c>
      <c r="C246" s="3">
        <f t="shared" ref="C246:C250" si="106">C240</f>
        <v>1</v>
      </c>
      <c r="D246" s="3">
        <f>_xlfn.XLOOKUP(C246,等级中转!$E$7:$E$11,_xlfn.XLOOKUP(INT(RIGHT(B246,1)),等级中转!$F$5:$L$5,等级中转!$F$7:$L$11))</f>
        <v>1</v>
      </c>
      <c r="E246" s="3" t="str">
        <f>_xlfn.XLOOKUP(A246,中转!$D$10:$D$10006,中转!$Y$10:$Y$10006,"{}",0)</f>
        <v>{}</v>
      </c>
      <c r="F246" s="3" t="s">
        <v>35</v>
      </c>
      <c r="G246" s="3">
        <v>0</v>
      </c>
      <c r="H246" s="3">
        <v>0</v>
      </c>
      <c r="I246" s="3">
        <v>0</v>
      </c>
      <c r="K246" s="18" t="str">
        <f t="shared" si="81"/>
        <v>SkillDescDetail401020501</v>
      </c>
    </row>
    <row r="247" spans="1:11" x14ac:dyDescent="0.15">
      <c r="A247" s="3">
        <f t="shared" si="104"/>
        <v>401020502</v>
      </c>
      <c r="B247" s="3">
        <f t="shared" si="105"/>
        <v>4010205</v>
      </c>
      <c r="C247" s="3">
        <f t="shared" si="106"/>
        <v>2</v>
      </c>
      <c r="D247" s="3">
        <f>_xlfn.XLOOKUP(C247,等级中转!$E$7:$E$11,_xlfn.XLOOKUP(INT(RIGHT(B247,1)),等级中转!$F$5:$L$5,等级中转!$F$7:$L$11))</f>
        <v>46</v>
      </c>
      <c r="E247" s="3" t="str">
        <f>_xlfn.XLOOKUP(A247,中转!$D$10:$D$10006,中转!$Y$10:$Y$10006,"{}",0)</f>
        <v>{}</v>
      </c>
      <c r="F247" s="3" t="s">
        <v>35</v>
      </c>
      <c r="G247" s="3">
        <v>0</v>
      </c>
      <c r="H247" s="3">
        <v>0</v>
      </c>
      <c r="I247" s="3">
        <v>0</v>
      </c>
      <c r="K247" s="18" t="str">
        <f t="shared" si="81"/>
        <v>SkillDescDetail401020502</v>
      </c>
    </row>
    <row r="248" spans="1:11" x14ac:dyDescent="0.15">
      <c r="A248" s="3">
        <f t="shared" si="104"/>
        <v>401020503</v>
      </c>
      <c r="B248" s="3">
        <f t="shared" si="105"/>
        <v>4010205</v>
      </c>
      <c r="C248" s="3">
        <f t="shared" si="106"/>
        <v>3</v>
      </c>
      <c r="D248" s="3">
        <f>_xlfn.XLOOKUP(C248,等级中转!$E$7:$E$11,_xlfn.XLOOKUP(INT(RIGHT(B248,1)),等级中转!$F$5:$L$5,等级中转!$F$7:$L$11))</f>
        <v>86</v>
      </c>
      <c r="E248" s="3" t="str">
        <f>_xlfn.XLOOKUP(A248,中转!$D$10:$D$10006,中转!$Y$10:$Y$10006,"{}",0)</f>
        <v>{}</v>
      </c>
      <c r="F248" s="3" t="s">
        <v>35</v>
      </c>
      <c r="G248" s="3">
        <v>0</v>
      </c>
      <c r="H248" s="3">
        <v>0</v>
      </c>
      <c r="I248" s="3">
        <v>0</v>
      </c>
      <c r="K248" s="18" t="str">
        <f t="shared" si="81"/>
        <v>SkillDescDetail401020503</v>
      </c>
    </row>
    <row r="249" spans="1:11" x14ac:dyDescent="0.15">
      <c r="A249" s="3">
        <f t="shared" si="104"/>
        <v>401020504</v>
      </c>
      <c r="B249" s="3">
        <f t="shared" si="105"/>
        <v>4010205</v>
      </c>
      <c r="C249" s="3">
        <f t="shared" si="106"/>
        <v>4</v>
      </c>
      <c r="D249" s="3">
        <f>_xlfn.XLOOKUP(C249,等级中转!$E$7:$E$11,_xlfn.XLOOKUP(INT(RIGHT(B249,1)),等级中转!$F$5:$L$5,等级中转!$F$7:$L$11))</f>
        <v>136</v>
      </c>
      <c r="E249" s="3" t="str">
        <f>_xlfn.XLOOKUP(A249,中转!$D$10:$D$10006,中转!$Y$10:$Y$10006,"{}",0)</f>
        <v>{}</v>
      </c>
      <c r="F249" s="3" t="s">
        <v>35</v>
      </c>
      <c r="G249" s="3">
        <v>0</v>
      </c>
      <c r="H249" s="3">
        <v>0</v>
      </c>
      <c r="I249" s="3">
        <v>0</v>
      </c>
      <c r="K249" s="18" t="str">
        <f t="shared" si="81"/>
        <v>SkillDescDetail401020504</v>
      </c>
    </row>
    <row r="250" spans="1:11" x14ac:dyDescent="0.15">
      <c r="A250" s="3">
        <f t="shared" si="104"/>
        <v>401020505</v>
      </c>
      <c r="B250" s="3">
        <f t="shared" si="105"/>
        <v>4010205</v>
      </c>
      <c r="C250" s="3">
        <f t="shared" si="106"/>
        <v>5</v>
      </c>
      <c r="D250" s="3">
        <f>_xlfn.XLOOKUP(C250,等级中转!$E$7:$E$11,_xlfn.XLOOKUP(INT(RIGHT(B250,1)),等级中转!$F$5:$L$5,等级中转!$F$7:$L$11))</f>
        <v>186</v>
      </c>
      <c r="E250" s="3" t="str">
        <f>_xlfn.XLOOKUP(A250,中转!$D$10:$D$10006,中转!$Y$10:$Y$10006,"{}",0)</f>
        <v>{}</v>
      </c>
      <c r="F250" s="3" t="s">
        <v>35</v>
      </c>
      <c r="G250" s="3">
        <v>0</v>
      </c>
      <c r="H250" s="3">
        <v>0</v>
      </c>
      <c r="I250" s="3">
        <v>0</v>
      </c>
      <c r="K250" s="18" t="str">
        <f t="shared" si="81"/>
        <v>SkillDescDetail401020505</v>
      </c>
    </row>
    <row r="251" spans="1:11" s="17" customFormat="1" x14ac:dyDescent="0.15">
      <c r="A251" s="7" t="s">
        <v>48</v>
      </c>
      <c r="B251" s="5"/>
      <c r="C251" s="5"/>
      <c r="D251" s="5"/>
      <c r="E251" s="5" t="str">
        <f>_xlfn.XLOOKUP(A251,中转!$D$10:$D$10006,中转!$Y$10:$Y$10006,"{}",0)</f>
        <v/>
      </c>
      <c r="F251" s="5"/>
      <c r="G251" s="5"/>
      <c r="H251" s="5"/>
      <c r="I251" s="5"/>
      <c r="J251" s="20"/>
      <c r="K251" s="20" t="str">
        <f t="shared" si="81"/>
        <v/>
      </c>
    </row>
    <row r="252" spans="1:11" x14ac:dyDescent="0.15">
      <c r="A252" s="3">
        <f t="shared" ref="A252:A256" si="107">B252*100+C252</f>
        <v>401020601</v>
      </c>
      <c r="B252" s="3">
        <f t="shared" ref="B252:B256" si="108">B209+100</f>
        <v>4010206</v>
      </c>
      <c r="C252" s="3">
        <f t="shared" ref="C252:C256" si="109">C246</f>
        <v>1</v>
      </c>
      <c r="D252" s="3">
        <f>_xlfn.XLOOKUP(C252,等级中转!$E$7:$E$11,_xlfn.XLOOKUP(INT(RIGHT(B252,1)),等级中转!$F$5:$L$5,等级中转!$F$7:$L$11))</f>
        <v>1</v>
      </c>
      <c r="E252" s="3" t="str">
        <f>_xlfn.XLOOKUP(A252,中转!$D$10:$D$10006,中转!$Y$10:$Y$10006,"{}",0)</f>
        <v>{}</v>
      </c>
      <c r="F252" s="3" t="s">
        <v>35</v>
      </c>
      <c r="G252" s="3">
        <v>0</v>
      </c>
      <c r="H252" s="3">
        <v>0</v>
      </c>
      <c r="I252" s="3">
        <v>0</v>
      </c>
      <c r="K252" s="18" t="str">
        <f t="shared" si="81"/>
        <v>SkillDescDetail401020601</v>
      </c>
    </row>
    <row r="253" spans="1:11" x14ac:dyDescent="0.15">
      <c r="A253" s="3">
        <f t="shared" si="107"/>
        <v>401020602</v>
      </c>
      <c r="B253" s="3">
        <f t="shared" si="108"/>
        <v>4010206</v>
      </c>
      <c r="C253" s="3">
        <f t="shared" si="109"/>
        <v>2</v>
      </c>
      <c r="D253" s="3">
        <f>_xlfn.XLOOKUP(C253,等级中转!$E$7:$E$11,_xlfn.XLOOKUP(INT(RIGHT(B253,1)),等级中转!$F$5:$L$5,等级中转!$F$7:$L$11))</f>
        <v>63</v>
      </c>
      <c r="E253" s="3" t="str">
        <f>_xlfn.XLOOKUP(A253,中转!$D$10:$D$10006,中转!$Y$10:$Y$10006,"{}",0)</f>
        <v>{}</v>
      </c>
      <c r="F253" s="3" t="s">
        <v>35</v>
      </c>
      <c r="G253" s="3">
        <v>0</v>
      </c>
      <c r="H253" s="3">
        <v>0</v>
      </c>
      <c r="I253" s="3">
        <v>0</v>
      </c>
      <c r="K253" s="18" t="str">
        <f t="shared" si="81"/>
        <v>SkillDescDetail401020602</v>
      </c>
    </row>
    <row r="254" spans="1:11" x14ac:dyDescent="0.15">
      <c r="A254" s="3">
        <f t="shared" si="107"/>
        <v>401020603</v>
      </c>
      <c r="B254" s="3">
        <f t="shared" si="108"/>
        <v>4010206</v>
      </c>
      <c r="C254" s="3">
        <f t="shared" si="109"/>
        <v>3</v>
      </c>
      <c r="D254" s="3">
        <f>_xlfn.XLOOKUP(C254,等级中转!$E$7:$E$11,_xlfn.XLOOKUP(INT(RIGHT(B254,1)),等级中转!$F$5:$L$5,等级中转!$F$7:$L$11))</f>
        <v>103</v>
      </c>
      <c r="E254" s="3" t="str">
        <f>_xlfn.XLOOKUP(A254,中转!$D$10:$D$10006,中转!$Y$10:$Y$10006,"{}",0)</f>
        <v>{}</v>
      </c>
      <c r="F254" s="3" t="s">
        <v>35</v>
      </c>
      <c r="G254" s="3">
        <v>0</v>
      </c>
      <c r="H254" s="3">
        <v>0</v>
      </c>
      <c r="I254" s="3">
        <v>0</v>
      </c>
      <c r="K254" s="18" t="str">
        <f t="shared" si="81"/>
        <v>SkillDescDetail401020603</v>
      </c>
    </row>
    <row r="255" spans="1:11" x14ac:dyDescent="0.15">
      <c r="A255" s="3">
        <f t="shared" si="107"/>
        <v>401020604</v>
      </c>
      <c r="B255" s="3">
        <f t="shared" si="108"/>
        <v>4010206</v>
      </c>
      <c r="C255" s="3">
        <f t="shared" si="109"/>
        <v>4</v>
      </c>
      <c r="D255" s="3">
        <f>_xlfn.XLOOKUP(C255,等级中转!$E$7:$E$11,_xlfn.XLOOKUP(INT(RIGHT(B255,1)),等级中转!$F$5:$L$5,等级中转!$F$7:$L$11))</f>
        <v>153</v>
      </c>
      <c r="E255" s="3" t="str">
        <f>_xlfn.XLOOKUP(A255,中转!$D$10:$D$10006,中转!$Y$10:$Y$10006,"{}",0)</f>
        <v>{}</v>
      </c>
      <c r="F255" s="3" t="s">
        <v>35</v>
      </c>
      <c r="G255" s="3">
        <v>0</v>
      </c>
      <c r="H255" s="3">
        <v>0</v>
      </c>
      <c r="I255" s="3">
        <v>0</v>
      </c>
      <c r="K255" s="18" t="str">
        <f t="shared" si="81"/>
        <v>SkillDescDetail401020604</v>
      </c>
    </row>
    <row r="256" spans="1:11" x14ac:dyDescent="0.15">
      <c r="A256" s="3">
        <f t="shared" si="107"/>
        <v>401020605</v>
      </c>
      <c r="B256" s="3">
        <f t="shared" si="108"/>
        <v>4010206</v>
      </c>
      <c r="C256" s="3">
        <f t="shared" si="109"/>
        <v>5</v>
      </c>
      <c r="D256" s="3">
        <f>_xlfn.XLOOKUP(C256,等级中转!$E$7:$E$11,_xlfn.XLOOKUP(INT(RIGHT(B256,1)),等级中转!$F$5:$L$5,等级中转!$F$7:$L$11))</f>
        <v>203</v>
      </c>
      <c r="E256" s="3" t="str">
        <f>_xlfn.XLOOKUP(A256,中转!$D$10:$D$10006,中转!$Y$10:$Y$10006,"{}",0)</f>
        <v>{}</v>
      </c>
      <c r="F256" s="3" t="s">
        <v>35</v>
      </c>
      <c r="G256" s="3">
        <v>0</v>
      </c>
      <c r="H256" s="3">
        <v>0</v>
      </c>
      <c r="I256" s="3">
        <v>0</v>
      </c>
      <c r="K256" s="18" t="str">
        <f t="shared" si="81"/>
        <v>SkillDescDetail401020605</v>
      </c>
    </row>
    <row r="257" spans="1:11" s="17" customFormat="1" x14ac:dyDescent="0.15">
      <c r="A257" s="7" t="s">
        <v>49</v>
      </c>
      <c r="B257" s="5"/>
      <c r="C257" s="5"/>
      <c r="D257" s="5"/>
      <c r="E257" s="5" t="str">
        <f>_xlfn.XLOOKUP(A257,中转!$D$10:$D$10006,中转!$Y$10:$Y$10006,"{}",0)</f>
        <v/>
      </c>
      <c r="F257" s="5"/>
      <c r="G257" s="5"/>
      <c r="H257" s="5"/>
      <c r="I257" s="5"/>
      <c r="J257" s="20"/>
      <c r="K257" s="20" t="str">
        <f t="shared" si="81"/>
        <v/>
      </c>
    </row>
    <row r="258" spans="1:11" x14ac:dyDescent="0.15">
      <c r="A258" s="3">
        <f t="shared" ref="A258:A262" si="110">B258*100+C258</f>
        <v>401020701</v>
      </c>
      <c r="B258" s="3">
        <f t="shared" ref="B258:B262" si="111">B215+100</f>
        <v>4010207</v>
      </c>
      <c r="C258" s="3">
        <f t="shared" ref="C258:C262" si="112">C252</f>
        <v>1</v>
      </c>
      <c r="D258" s="3">
        <f>_xlfn.XLOOKUP(C258,等级中转!$E$7:$E$11,_xlfn.XLOOKUP(INT(RIGHT(B258,1)),等级中转!$F$5:$L$5,等级中转!$F$7:$L$11))</f>
        <v>1</v>
      </c>
      <c r="E258" s="3" t="str">
        <f>_xlfn.XLOOKUP(A258,中转!$D$10:$D$10006,中转!$Y$10:$Y$10006,"{}",0)</f>
        <v>{"AtkPower":0.15,"BuffPower":1}</v>
      </c>
      <c r="F258" s="3" t="s">
        <v>55</v>
      </c>
      <c r="G258" s="3">
        <v>0</v>
      </c>
      <c r="H258" s="3">
        <v>0</v>
      </c>
      <c r="I258" s="3">
        <v>0</v>
      </c>
      <c r="K258" s="18" t="str">
        <f t="shared" si="81"/>
        <v>SkillDescDetail401020701</v>
      </c>
    </row>
    <row r="259" spans="1:11" x14ac:dyDescent="0.15">
      <c r="A259" s="3">
        <f t="shared" si="110"/>
        <v>401020702</v>
      </c>
      <c r="B259" s="3">
        <f t="shared" si="111"/>
        <v>4010207</v>
      </c>
      <c r="C259" s="3">
        <f t="shared" si="112"/>
        <v>2</v>
      </c>
      <c r="D259" s="3">
        <f>_xlfn.XLOOKUP(C259,等级中转!$E$7:$E$11,_xlfn.XLOOKUP(INT(RIGHT(B259,1)),等级中转!$F$5:$L$5,等级中转!$F$7:$L$11))</f>
        <v>51</v>
      </c>
      <c r="E259" s="3" t="str">
        <f>_xlfn.XLOOKUP(A259,中转!$D$10:$D$10006,中转!$Y$10:$Y$10006,"{}",0)</f>
        <v>{"BuffPower":1}</v>
      </c>
      <c r="F259" s="3" t="s">
        <v>55</v>
      </c>
      <c r="G259" s="3">
        <v>0</v>
      </c>
      <c r="H259" s="3">
        <v>0</v>
      </c>
      <c r="I259" s="3">
        <v>0</v>
      </c>
      <c r="K259" s="18" t="str">
        <f t="shared" si="81"/>
        <v>SkillDescDetail401020702</v>
      </c>
    </row>
    <row r="260" spans="1:11" x14ac:dyDescent="0.15">
      <c r="A260" s="3">
        <f t="shared" si="110"/>
        <v>401020703</v>
      </c>
      <c r="B260" s="3">
        <f t="shared" si="111"/>
        <v>4010207</v>
      </c>
      <c r="C260" s="3">
        <f t="shared" si="112"/>
        <v>3</v>
      </c>
      <c r="D260" s="3">
        <f>_xlfn.XLOOKUP(C260,等级中转!$E$7:$E$11,_xlfn.XLOOKUP(INT(RIGHT(B260,1)),等级中转!$F$5:$L$5,等级中转!$F$7:$L$11))</f>
        <v>91</v>
      </c>
      <c r="E260" s="3" t="str">
        <f>_xlfn.XLOOKUP(A260,中转!$D$10:$D$10006,中转!$Y$10:$Y$10006,"{}",0)</f>
        <v>{"BuffPower":1}</v>
      </c>
      <c r="F260" s="3" t="s">
        <v>55</v>
      </c>
      <c r="G260" s="3">
        <v>0</v>
      </c>
      <c r="H260" s="3">
        <v>0</v>
      </c>
      <c r="I260" s="3">
        <v>0</v>
      </c>
      <c r="K260" s="18" t="str">
        <f t="shared" si="81"/>
        <v>SkillDescDetail401020703</v>
      </c>
    </row>
    <row r="261" spans="1:11" x14ac:dyDescent="0.15">
      <c r="A261" s="3">
        <f t="shared" si="110"/>
        <v>401020704</v>
      </c>
      <c r="B261" s="3">
        <f t="shared" si="111"/>
        <v>4010207</v>
      </c>
      <c r="C261" s="3">
        <f t="shared" si="112"/>
        <v>4</v>
      </c>
      <c r="D261" s="3">
        <f>_xlfn.XLOOKUP(C261,等级中转!$E$7:$E$11,_xlfn.XLOOKUP(INT(RIGHT(B261,1)),等级中转!$F$5:$L$5,等级中转!$F$7:$L$11))</f>
        <v>151</v>
      </c>
      <c r="E261" s="3" t="str">
        <f>_xlfn.XLOOKUP(A261,中转!$D$10:$D$10006,中转!$Y$10:$Y$10006,"{}",0)</f>
        <v>{"BuffPower":1}</v>
      </c>
      <c r="F261" s="3" t="s">
        <v>55</v>
      </c>
      <c r="G261" s="3">
        <v>0</v>
      </c>
      <c r="H261" s="3">
        <v>0</v>
      </c>
      <c r="I261" s="3">
        <v>0</v>
      </c>
      <c r="K261" s="18" t="str">
        <f t="shared" si="81"/>
        <v>SkillDescDetail401020704</v>
      </c>
    </row>
    <row r="262" spans="1:11" x14ac:dyDescent="0.15">
      <c r="A262" s="3">
        <f t="shared" si="110"/>
        <v>401020705</v>
      </c>
      <c r="B262" s="3">
        <f t="shared" si="111"/>
        <v>4010207</v>
      </c>
      <c r="C262" s="3">
        <f t="shared" si="112"/>
        <v>5</v>
      </c>
      <c r="D262" s="3">
        <f>_xlfn.XLOOKUP(C262,等级中转!$E$7:$E$11,_xlfn.XLOOKUP(INT(RIGHT(B262,1)),等级中转!$F$5:$L$5,等级中转!$F$7:$L$11))</f>
        <v>211</v>
      </c>
      <c r="E262" s="3" t="str">
        <f>_xlfn.XLOOKUP(A262,中转!$D$10:$D$10006,中转!$Y$10:$Y$10006,"{}",0)</f>
        <v>{"BuffPower":1}</v>
      </c>
      <c r="F262" s="3" t="s">
        <v>55</v>
      </c>
      <c r="G262" s="3">
        <v>0</v>
      </c>
      <c r="H262" s="3">
        <v>0</v>
      </c>
      <c r="I262" s="3">
        <v>0</v>
      </c>
      <c r="K262" s="18" t="str">
        <f t="shared" si="81"/>
        <v>SkillDescDetail401020705</v>
      </c>
    </row>
    <row r="263" spans="1:11" s="17" customFormat="1" x14ac:dyDescent="0.15">
      <c r="A263" s="7" t="s">
        <v>56</v>
      </c>
      <c r="B263" s="5"/>
      <c r="C263" s="5"/>
      <c r="D263" s="5"/>
      <c r="E263" s="5" t="str">
        <f>_xlfn.XLOOKUP(A263,中转!$D$10:$D$10006,中转!$Y$10:$Y$10006,"{}",0)</f>
        <v/>
      </c>
      <c r="F263" s="5"/>
      <c r="G263" s="5"/>
      <c r="H263" s="5"/>
      <c r="I263" s="5"/>
      <c r="J263" s="20"/>
      <c r="K263" s="20" t="str">
        <f t="shared" si="81"/>
        <v/>
      </c>
    </row>
    <row r="264" spans="1:11" x14ac:dyDescent="0.15">
      <c r="A264" s="3">
        <f t="shared" ref="A264:A268" si="113">B264*100+C264</f>
        <v>401020801</v>
      </c>
      <c r="B264" s="3">
        <v>4010208</v>
      </c>
      <c r="C264" s="3">
        <f t="shared" ref="C264:C268" si="114">C258</f>
        <v>1</v>
      </c>
      <c r="D264" s="3">
        <f>D222</f>
        <v>1</v>
      </c>
      <c r="E264" s="3" t="str">
        <f>_xlfn.XLOOKUP(A264,中转!$D$10:$D$10006,中转!$Y$10:$Y$10006,"{}",0)</f>
        <v>{}</v>
      </c>
      <c r="F264" s="3" t="s">
        <v>35</v>
      </c>
      <c r="G264" s="3">
        <v>0</v>
      </c>
      <c r="H264" s="3">
        <v>0</v>
      </c>
      <c r="I264" s="3">
        <v>0</v>
      </c>
      <c r="J264" s="18" t="str">
        <f t="shared" ref="J264:J268" si="115">"Skill"&amp;B264</f>
        <v>Skill4010208</v>
      </c>
      <c r="K264" s="18" t="str">
        <f t="shared" ref="K264:K327" si="116">IF($B264="","",IF($B264=0,"",K$1&amp;$A264))</f>
        <v>SkillDescDetail401020801</v>
      </c>
    </row>
    <row r="265" spans="1:11" x14ac:dyDescent="0.15">
      <c r="A265" s="3">
        <f t="shared" si="113"/>
        <v>401020802</v>
      </c>
      <c r="B265" s="3">
        <f>B264</f>
        <v>4010208</v>
      </c>
      <c r="C265" s="3">
        <f t="shared" si="114"/>
        <v>2</v>
      </c>
      <c r="D265" s="3">
        <f>D223</f>
        <v>21</v>
      </c>
      <c r="E265" s="3" t="str">
        <f>_xlfn.XLOOKUP(A265,中转!$D$10:$D$10006,中转!$Y$10:$Y$10006,"{}",0)</f>
        <v>{}</v>
      </c>
      <c r="F265" s="3" t="s">
        <v>35</v>
      </c>
      <c r="G265" s="3">
        <v>0</v>
      </c>
      <c r="H265" s="3">
        <v>0</v>
      </c>
      <c r="I265" s="3">
        <v>0</v>
      </c>
      <c r="J265" s="18" t="str">
        <f t="shared" si="115"/>
        <v>Skill4010208</v>
      </c>
      <c r="K265" s="18" t="str">
        <f t="shared" si="116"/>
        <v>SkillDescDetail401020802</v>
      </c>
    </row>
    <row r="266" spans="1:11" x14ac:dyDescent="0.15">
      <c r="A266" s="3">
        <f t="shared" si="113"/>
        <v>401020803</v>
      </c>
      <c r="B266" s="3">
        <f>B265</f>
        <v>4010208</v>
      </c>
      <c r="C266" s="3">
        <f t="shared" si="114"/>
        <v>3</v>
      </c>
      <c r="D266" s="3">
        <f>D224</f>
        <v>61</v>
      </c>
      <c r="E266" s="3" t="str">
        <f>_xlfn.XLOOKUP(A266,中转!$D$10:$D$10006,中转!$Y$10:$Y$10006,"{}",0)</f>
        <v>{}</v>
      </c>
      <c r="F266" s="3" t="s">
        <v>35</v>
      </c>
      <c r="G266" s="3">
        <v>0</v>
      </c>
      <c r="H266" s="3">
        <v>0</v>
      </c>
      <c r="I266" s="3">
        <v>0</v>
      </c>
      <c r="J266" s="18" t="str">
        <f t="shared" si="115"/>
        <v>Skill4010208</v>
      </c>
      <c r="K266" s="18" t="str">
        <f t="shared" si="116"/>
        <v>SkillDescDetail401020803</v>
      </c>
    </row>
    <row r="267" spans="1:11" x14ac:dyDescent="0.15">
      <c r="A267" s="3">
        <f t="shared" si="113"/>
        <v>401020804</v>
      </c>
      <c r="B267" s="3">
        <f>B266</f>
        <v>4010208</v>
      </c>
      <c r="C267" s="3">
        <f t="shared" si="114"/>
        <v>4</v>
      </c>
      <c r="D267" s="3">
        <f>D225</f>
        <v>111</v>
      </c>
      <c r="E267" s="3" t="str">
        <f>_xlfn.XLOOKUP(A267,中转!$D$10:$D$10006,中转!$Y$10:$Y$10006,"{}",0)</f>
        <v>{}</v>
      </c>
      <c r="F267" s="3" t="s">
        <v>35</v>
      </c>
      <c r="G267" s="3">
        <v>0</v>
      </c>
      <c r="H267" s="3">
        <v>0</v>
      </c>
      <c r="I267" s="3">
        <v>0</v>
      </c>
      <c r="J267" s="18" t="str">
        <f t="shared" si="115"/>
        <v>Skill4010208</v>
      </c>
      <c r="K267" s="18" t="str">
        <f t="shared" si="116"/>
        <v>SkillDescDetail401020804</v>
      </c>
    </row>
    <row r="268" spans="1:11" x14ac:dyDescent="0.15">
      <c r="A268" s="3">
        <f t="shared" si="113"/>
        <v>401020805</v>
      </c>
      <c r="B268" s="3">
        <f>B267</f>
        <v>4010208</v>
      </c>
      <c r="C268" s="3">
        <f t="shared" si="114"/>
        <v>5</v>
      </c>
      <c r="D268" s="3">
        <f>D226</f>
        <v>161</v>
      </c>
      <c r="E268" s="3" t="str">
        <f>_xlfn.XLOOKUP(A268,中转!$D$10:$D$10006,中转!$Y$10:$Y$10006,"{}",0)</f>
        <v>{}</v>
      </c>
      <c r="F268" s="3" t="s">
        <v>35</v>
      </c>
      <c r="G268" s="3">
        <v>0</v>
      </c>
      <c r="H268" s="3">
        <v>0</v>
      </c>
      <c r="I268" s="3">
        <v>0</v>
      </c>
      <c r="J268" s="18" t="str">
        <f t="shared" si="115"/>
        <v>Skill4010208</v>
      </c>
      <c r="K268" s="18" t="str">
        <f t="shared" si="116"/>
        <v>SkillDescDetail401020805</v>
      </c>
    </row>
    <row r="269" spans="1:11" s="17" customFormat="1" x14ac:dyDescent="0.15">
      <c r="A269" s="7" t="s">
        <v>57</v>
      </c>
      <c r="B269" s="5"/>
      <c r="C269" s="5"/>
      <c r="D269" s="5"/>
      <c r="E269" s="5" t="str">
        <f>_xlfn.XLOOKUP(A269,中转!$D$10:$D$10006,中转!$Y$10:$Y$10006,"{}",0)</f>
        <v/>
      </c>
      <c r="F269" s="5"/>
      <c r="G269" s="5"/>
      <c r="H269" s="5"/>
      <c r="I269" s="5"/>
      <c r="J269" s="20"/>
      <c r="K269" s="20" t="str">
        <f t="shared" si="116"/>
        <v/>
      </c>
    </row>
    <row r="270" spans="1:11" s="17" customFormat="1" x14ac:dyDescent="0.15">
      <c r="A270" s="7" t="s">
        <v>58</v>
      </c>
      <c r="B270" s="5"/>
      <c r="C270" s="5"/>
      <c r="D270" s="5"/>
      <c r="E270" s="5" t="str">
        <f>_xlfn.XLOOKUP(A270,中转!$D$10:$D$10006,中转!$Y$10:$Y$10006,"{}",0)</f>
        <v/>
      </c>
      <c r="F270" s="5"/>
      <c r="G270" s="5"/>
      <c r="H270" s="5"/>
      <c r="I270" s="5"/>
      <c r="J270" s="20"/>
      <c r="K270" s="20" t="str">
        <f t="shared" si="116"/>
        <v/>
      </c>
    </row>
    <row r="271" spans="1:11" x14ac:dyDescent="0.15">
      <c r="A271" s="3">
        <f t="shared" ref="A271:A275" si="117">B271*100+C271</f>
        <v>401030101</v>
      </c>
      <c r="B271" s="3">
        <f>B222+100</f>
        <v>4010301</v>
      </c>
      <c r="C271" s="3">
        <v>1</v>
      </c>
      <c r="D271" s="3">
        <f>_xlfn.XLOOKUP(C271,等级中转!$E$7:$E$11,_xlfn.XLOOKUP(INT(RIGHT(B271,1)),等级中转!$F$5:$L$5,等级中转!$F$7:$L$11))</f>
        <v>1</v>
      </c>
      <c r="E271" s="3" t="str">
        <f ca="1">_xlfn.XLOOKUP(A271,中转!$D$10:$D$10006,中转!$Y$10:$Y$10006,"{}",0)</f>
        <v>{"AtkPower":0.85,"BuffAtkPower":1}</v>
      </c>
      <c r="F271" s="3" t="s">
        <v>35</v>
      </c>
      <c r="G271" s="3">
        <v>118</v>
      </c>
      <c r="H271" s="3">
        <v>0</v>
      </c>
      <c r="I271" s="3">
        <v>0</v>
      </c>
      <c r="J271" s="18" t="str">
        <f>"Skill"&amp;B271</f>
        <v>Skill4010301</v>
      </c>
      <c r="K271" s="18" t="str">
        <f t="shared" si="116"/>
        <v>SkillDescDetail401030101</v>
      </c>
    </row>
    <row r="272" spans="1:11" x14ac:dyDescent="0.15">
      <c r="A272" s="3">
        <f t="shared" si="117"/>
        <v>401030102</v>
      </c>
      <c r="B272" s="3">
        <f t="shared" ref="B272:B275" si="118">B223+100</f>
        <v>4010301</v>
      </c>
      <c r="C272" s="3">
        <v>2</v>
      </c>
      <c r="D272" s="3">
        <f>_xlfn.XLOOKUP(C272,等级中转!$E$7:$E$11,_xlfn.XLOOKUP(INT(RIGHT(B272,1)),等级中转!$F$5:$L$5,等级中转!$F$7:$L$11))</f>
        <v>21</v>
      </c>
      <c r="E272" s="3" t="str">
        <f ca="1">_xlfn.XLOOKUP(A272,中转!$D$10:$D$10006,中转!$Y$10:$Y$10006,"{}",0)</f>
        <v>{"AtkPower":0.9,"BuffAtkPower":1}</v>
      </c>
      <c r="F272" s="3" t="s">
        <v>35</v>
      </c>
      <c r="G272" s="3">
        <f t="shared" ref="G272:G275" si="119">G271</f>
        <v>118</v>
      </c>
      <c r="H272" s="3">
        <v>0</v>
      </c>
      <c r="I272" s="3">
        <v>0</v>
      </c>
      <c r="J272" s="18" t="str">
        <f>"Skill"&amp;B272</f>
        <v>Skill4010301</v>
      </c>
      <c r="K272" s="18" t="str">
        <f t="shared" si="116"/>
        <v>SkillDescDetail401030102</v>
      </c>
    </row>
    <row r="273" spans="1:11" x14ac:dyDescent="0.15">
      <c r="A273" s="3">
        <f t="shared" si="117"/>
        <v>401030103</v>
      </c>
      <c r="B273" s="3">
        <f t="shared" si="118"/>
        <v>4010301</v>
      </c>
      <c r="C273" s="3">
        <v>3</v>
      </c>
      <c r="D273" s="3">
        <f>_xlfn.XLOOKUP(C273,等级中转!$E$7:$E$11,_xlfn.XLOOKUP(INT(RIGHT(B273,1)),等级中转!$F$5:$L$5,等级中转!$F$7:$L$11))</f>
        <v>61</v>
      </c>
      <c r="E273" s="3" t="str">
        <f ca="1">_xlfn.XLOOKUP(A273,中转!$D$10:$D$10006,中转!$Y$10:$Y$10006,"{}",0)</f>
        <v>{"AtkPower":0.95,"BuffAtkPower":1}</v>
      </c>
      <c r="F273" s="3" t="s">
        <v>35</v>
      </c>
      <c r="G273" s="3">
        <f t="shared" si="119"/>
        <v>118</v>
      </c>
      <c r="H273" s="3">
        <v>0</v>
      </c>
      <c r="I273" s="3">
        <v>0</v>
      </c>
      <c r="J273" s="18" t="str">
        <f>"Skill"&amp;B273</f>
        <v>Skill4010301</v>
      </c>
      <c r="K273" s="18" t="str">
        <f t="shared" si="116"/>
        <v>SkillDescDetail401030103</v>
      </c>
    </row>
    <row r="274" spans="1:11" x14ac:dyDescent="0.15">
      <c r="A274" s="3">
        <f t="shared" si="117"/>
        <v>401030104</v>
      </c>
      <c r="B274" s="3">
        <f t="shared" si="118"/>
        <v>4010301</v>
      </c>
      <c r="C274" s="3">
        <v>4</v>
      </c>
      <c r="D274" s="3">
        <f>_xlfn.XLOOKUP(C274,等级中转!$E$7:$E$11,_xlfn.XLOOKUP(INT(RIGHT(B274,1)),等级中转!$F$5:$L$5,等级中转!$F$7:$L$11))</f>
        <v>111</v>
      </c>
      <c r="E274" s="3" t="str">
        <f ca="1">_xlfn.XLOOKUP(A274,中转!$D$10:$D$10006,中转!$Y$10:$Y$10006,"{}",0)</f>
        <v>{"AtkPower":1.1,"BuffAtkPower":1}</v>
      </c>
      <c r="F274" s="3" t="s">
        <v>35</v>
      </c>
      <c r="G274" s="3">
        <f t="shared" si="119"/>
        <v>118</v>
      </c>
      <c r="H274" s="3">
        <v>0</v>
      </c>
      <c r="I274" s="3">
        <v>0</v>
      </c>
      <c r="J274" s="18" t="str">
        <f>"Skill"&amp;B274</f>
        <v>Skill4010301</v>
      </c>
      <c r="K274" s="18" t="str">
        <f t="shared" si="116"/>
        <v>SkillDescDetail401030104</v>
      </c>
    </row>
    <row r="275" spans="1:11" x14ac:dyDescent="0.15">
      <c r="A275" s="3">
        <f t="shared" si="117"/>
        <v>401030105</v>
      </c>
      <c r="B275" s="3">
        <f t="shared" si="118"/>
        <v>4010301</v>
      </c>
      <c r="C275" s="3">
        <v>5</v>
      </c>
      <c r="D275" s="3">
        <f>_xlfn.XLOOKUP(C275,等级中转!$E$7:$E$11,_xlfn.XLOOKUP(INT(RIGHT(B275,1)),等级中转!$F$5:$L$5,等级中转!$F$7:$L$11))</f>
        <v>161</v>
      </c>
      <c r="E275" s="3" t="str">
        <f>_xlfn.XLOOKUP(A275,中转!$D$10:$D$10006,中转!$Y$10:$Y$10006,"{}",0)</f>
        <v>{"AtkPower":1.2,"BuffAtkPower":1}</v>
      </c>
      <c r="F275" s="3" t="s">
        <v>35</v>
      </c>
      <c r="G275" s="3">
        <f t="shared" si="119"/>
        <v>118</v>
      </c>
      <c r="H275" s="3">
        <v>0</v>
      </c>
      <c r="I275" s="3">
        <v>0</v>
      </c>
      <c r="J275" s="18" t="str">
        <f>"Skill"&amp;B275</f>
        <v>Skill4010301</v>
      </c>
      <c r="K275" s="18" t="str">
        <f t="shared" si="116"/>
        <v>SkillDescDetail401030105</v>
      </c>
    </row>
    <row r="276" spans="1:11" s="17" customFormat="1" x14ac:dyDescent="0.15">
      <c r="A276" s="7" t="s">
        <v>40</v>
      </c>
      <c r="B276" s="5"/>
      <c r="C276" s="5"/>
      <c r="D276" s="5"/>
      <c r="E276" s="5" t="str">
        <f>_xlfn.XLOOKUP(A276,中转!$D$10:$D$10006,中转!$Y$10:$Y$10006,"{}",0)</f>
        <v/>
      </c>
      <c r="F276" s="5"/>
      <c r="G276" s="5"/>
      <c r="H276" s="5"/>
      <c r="I276" s="5"/>
      <c r="J276" s="20"/>
      <c r="K276" s="20" t="str">
        <f t="shared" si="116"/>
        <v/>
      </c>
    </row>
    <row r="277" spans="1:11" x14ac:dyDescent="0.15">
      <c r="A277" s="3">
        <f t="shared" ref="A277:A281" si="120">B277*100+C277</f>
        <v>401030201</v>
      </c>
      <c r="B277" s="3">
        <f t="shared" ref="B277:B281" si="121">B228+100</f>
        <v>4010302</v>
      </c>
      <c r="C277" s="3">
        <f t="shared" ref="C277:C281" si="122">C271</f>
        <v>1</v>
      </c>
      <c r="D277" s="3">
        <f>_xlfn.XLOOKUP(C277,等级中转!$E$7:$E$11,_xlfn.XLOOKUP(INT(RIGHT(B277,1)),等级中转!$F$5:$L$5,等级中转!$F$7:$L$11))</f>
        <v>1</v>
      </c>
      <c r="E277" s="3" t="str">
        <f ca="1">_xlfn.XLOOKUP(A277,中转!$D$10:$D$10006,中转!$Y$10:$Y$10006,"{}",0)</f>
        <v>{"AtkPower":0.85,"BuffAtkPower":1}</v>
      </c>
      <c r="F277" s="3" t="s">
        <v>35</v>
      </c>
      <c r="G277" s="3">
        <v>0</v>
      </c>
      <c r="H277" s="3">
        <v>0</v>
      </c>
      <c r="I277" s="3">
        <v>2</v>
      </c>
      <c r="J277" s="18" t="str">
        <f>"Skill"&amp;B277</f>
        <v>Skill4010302</v>
      </c>
      <c r="K277" s="18" t="str">
        <f t="shared" si="116"/>
        <v>SkillDescDetail401030201</v>
      </c>
    </row>
    <row r="278" spans="1:11" x14ac:dyDescent="0.15">
      <c r="A278" s="3">
        <f t="shared" si="120"/>
        <v>401030202</v>
      </c>
      <c r="B278" s="3">
        <f t="shared" si="121"/>
        <v>4010302</v>
      </c>
      <c r="C278" s="3">
        <f t="shared" si="122"/>
        <v>2</v>
      </c>
      <c r="D278" s="3">
        <f>_xlfn.XLOOKUP(C278,等级中转!$E$7:$E$11,_xlfn.XLOOKUP(INT(RIGHT(B278,1)),等级中转!$F$5:$L$5,等级中转!$F$7:$L$11))</f>
        <v>41</v>
      </c>
      <c r="E278" s="3" t="str">
        <f ca="1">_xlfn.XLOOKUP(A278,中转!$D$10:$D$10006,中转!$Y$10:$Y$10006,"{}",0)</f>
        <v>{"AtkPower":0.9,"BuffAtkPower":1}</v>
      </c>
      <c r="F278" s="3" t="s">
        <v>35</v>
      </c>
      <c r="G278" s="3">
        <v>0</v>
      </c>
      <c r="H278" s="3">
        <v>0</v>
      </c>
      <c r="I278" s="3">
        <f>I277</f>
        <v>2</v>
      </c>
      <c r="J278" s="18" t="str">
        <f>"Skill"&amp;B278</f>
        <v>Skill4010302</v>
      </c>
      <c r="K278" s="18" t="str">
        <f t="shared" si="116"/>
        <v>SkillDescDetail401030202</v>
      </c>
    </row>
    <row r="279" spans="1:11" x14ac:dyDescent="0.15">
      <c r="A279" s="3">
        <f t="shared" si="120"/>
        <v>401030203</v>
      </c>
      <c r="B279" s="3">
        <f t="shared" si="121"/>
        <v>4010302</v>
      </c>
      <c r="C279" s="3">
        <f t="shared" si="122"/>
        <v>3</v>
      </c>
      <c r="D279" s="3">
        <f>_xlfn.XLOOKUP(C279,等级中转!$E$7:$E$11,_xlfn.XLOOKUP(INT(RIGHT(B279,1)),等级中转!$F$5:$L$5,等级中转!$F$7:$L$11))</f>
        <v>81</v>
      </c>
      <c r="E279" s="3" t="str">
        <f ca="1">_xlfn.XLOOKUP(A279,中转!$D$10:$D$10006,中转!$Y$10:$Y$10006,"{}",0)</f>
        <v>{"AtkPower":0.95,"BuffAtkPower":1}</v>
      </c>
      <c r="F279" s="3" t="s">
        <v>35</v>
      </c>
      <c r="G279" s="3">
        <v>0</v>
      </c>
      <c r="H279" s="3">
        <v>0</v>
      </c>
      <c r="I279" s="3">
        <f t="shared" ref="I279:I281" si="123">I278</f>
        <v>2</v>
      </c>
      <c r="J279" s="18" t="str">
        <f>"Skill"&amp;B279</f>
        <v>Skill4010302</v>
      </c>
      <c r="K279" s="18" t="str">
        <f t="shared" si="116"/>
        <v>SkillDescDetail401030203</v>
      </c>
    </row>
    <row r="280" spans="1:11" x14ac:dyDescent="0.15">
      <c r="A280" s="3">
        <f t="shared" si="120"/>
        <v>401030204</v>
      </c>
      <c r="B280" s="3">
        <f t="shared" si="121"/>
        <v>4010302</v>
      </c>
      <c r="C280" s="3">
        <f t="shared" si="122"/>
        <v>4</v>
      </c>
      <c r="D280" s="3">
        <f>_xlfn.XLOOKUP(C280,等级中转!$E$7:$E$11,_xlfn.XLOOKUP(INT(RIGHT(B280,1)),等级中转!$F$5:$L$5,等级中转!$F$7:$L$11))</f>
        <v>141</v>
      </c>
      <c r="E280" s="3" t="str">
        <f ca="1">_xlfn.XLOOKUP(A280,中转!$D$10:$D$10006,中转!$Y$10:$Y$10006,"{}",0)</f>
        <v>{"AtkPower":1.1,"BuffAtkPower":1}</v>
      </c>
      <c r="F280" s="3" t="s">
        <v>35</v>
      </c>
      <c r="G280" s="3">
        <v>0</v>
      </c>
      <c r="H280" s="3">
        <v>0</v>
      </c>
      <c r="I280" s="3">
        <f t="shared" si="123"/>
        <v>2</v>
      </c>
      <c r="J280" s="18" t="str">
        <f>"Skill"&amp;B280</f>
        <v>Skill4010302</v>
      </c>
      <c r="K280" s="18" t="str">
        <f t="shared" si="116"/>
        <v>SkillDescDetail401030204</v>
      </c>
    </row>
    <row r="281" spans="1:11" x14ac:dyDescent="0.15">
      <c r="A281" s="3">
        <f t="shared" si="120"/>
        <v>401030205</v>
      </c>
      <c r="B281" s="3">
        <f t="shared" si="121"/>
        <v>4010302</v>
      </c>
      <c r="C281" s="3">
        <f t="shared" si="122"/>
        <v>5</v>
      </c>
      <c r="D281" s="3">
        <f>_xlfn.XLOOKUP(C281,等级中转!$E$7:$E$11,_xlfn.XLOOKUP(INT(RIGHT(B281,1)),等级中转!$F$5:$L$5,等级中转!$F$7:$L$11))</f>
        <v>201</v>
      </c>
      <c r="E281" s="3" t="str">
        <f>_xlfn.XLOOKUP(A281,中转!$D$10:$D$10006,中转!$Y$10:$Y$10006,"{}",0)</f>
        <v>{"AtkPower":1.2,"BuffAtkPower":1}</v>
      </c>
      <c r="F281" s="3" t="s">
        <v>35</v>
      </c>
      <c r="G281" s="3">
        <v>0</v>
      </c>
      <c r="H281" s="3">
        <v>0</v>
      </c>
      <c r="I281" s="3">
        <f t="shared" si="123"/>
        <v>2</v>
      </c>
      <c r="J281" s="18" t="str">
        <f>"Skill"&amp;B281</f>
        <v>Skill4010302</v>
      </c>
      <c r="K281" s="18" t="str">
        <f t="shared" si="116"/>
        <v>SkillDescDetail401030205</v>
      </c>
    </row>
    <row r="282" spans="1:11" s="17" customFormat="1" x14ac:dyDescent="0.15">
      <c r="A282" s="7" t="s">
        <v>45</v>
      </c>
      <c r="B282" s="5"/>
      <c r="C282" s="5"/>
      <c r="D282" s="5"/>
      <c r="E282" s="5" t="str">
        <f>_xlfn.XLOOKUP(A282,中转!$D$10:$D$10006,中转!$Y$10:$Y$10006,"{}",0)</f>
        <v/>
      </c>
      <c r="F282" s="5"/>
      <c r="G282" s="5"/>
      <c r="H282" s="5"/>
      <c r="I282" s="5"/>
      <c r="J282" s="20"/>
      <c r="K282" s="20" t="str">
        <f t="shared" si="116"/>
        <v/>
      </c>
    </row>
    <row r="283" spans="1:11" x14ac:dyDescent="0.15">
      <c r="A283" s="3">
        <f t="shared" ref="A283:A287" si="124">B283*100+C283</f>
        <v>401030301</v>
      </c>
      <c r="B283" s="3">
        <f t="shared" ref="B283:B287" si="125">B234+100</f>
        <v>4010303</v>
      </c>
      <c r="C283" s="3">
        <f t="shared" ref="C283:C287" si="126">C277</f>
        <v>1</v>
      </c>
      <c r="D283" s="3">
        <f>_xlfn.XLOOKUP(C283,等级中转!$E$7:$E$11,_xlfn.XLOOKUP(INT(RIGHT(B283,1)),等级中转!$F$5:$L$5,等级中转!$F$7:$L$11))</f>
        <v>1</v>
      </c>
      <c r="E283" s="3" t="str">
        <f>_xlfn.XLOOKUP(A283,中转!$D$10:$D$10006,中转!$Y$10:$Y$10006,"{}",0)</f>
        <v>{}</v>
      </c>
      <c r="F283" s="3" t="s">
        <v>35</v>
      </c>
      <c r="G283" s="3">
        <v>0</v>
      </c>
      <c r="H283" s="3">
        <v>0</v>
      </c>
      <c r="I283" s="3">
        <v>0</v>
      </c>
      <c r="K283" s="18" t="str">
        <f t="shared" si="116"/>
        <v>SkillDescDetail401030301</v>
      </c>
    </row>
    <row r="284" spans="1:11" x14ac:dyDescent="0.15">
      <c r="A284" s="3">
        <f t="shared" si="124"/>
        <v>401030302</v>
      </c>
      <c r="B284" s="3">
        <f t="shared" si="125"/>
        <v>4010303</v>
      </c>
      <c r="C284" s="3">
        <f t="shared" si="126"/>
        <v>2</v>
      </c>
      <c r="D284" s="3">
        <f>_xlfn.XLOOKUP(C284,等级中转!$E$7:$E$11,_xlfn.XLOOKUP(INT(RIGHT(B284,1)),等级中转!$F$5:$L$5,等级中转!$F$7:$L$11))</f>
        <v>75</v>
      </c>
      <c r="E284" s="3" t="str">
        <f>_xlfn.XLOOKUP(A284,中转!$D$10:$D$10006,中转!$Y$10:$Y$10006,"{}",0)</f>
        <v>{}</v>
      </c>
      <c r="F284" s="3" t="s">
        <v>35</v>
      </c>
      <c r="G284" s="3">
        <v>0</v>
      </c>
      <c r="H284" s="3">
        <v>0</v>
      </c>
      <c r="I284" s="3">
        <v>0</v>
      </c>
      <c r="K284" s="18" t="str">
        <f t="shared" si="116"/>
        <v>SkillDescDetail401030302</v>
      </c>
    </row>
    <row r="285" spans="1:11" x14ac:dyDescent="0.15">
      <c r="A285" s="3">
        <f t="shared" si="124"/>
        <v>401030303</v>
      </c>
      <c r="B285" s="3">
        <f t="shared" si="125"/>
        <v>4010303</v>
      </c>
      <c r="C285" s="3">
        <f t="shared" si="126"/>
        <v>3</v>
      </c>
      <c r="D285" s="3">
        <f>_xlfn.XLOOKUP(C285,等级中转!$E$7:$E$11,_xlfn.XLOOKUP(INT(RIGHT(B285,1)),等级中转!$F$5:$L$5,等级中转!$F$7:$L$11))</f>
        <v>125</v>
      </c>
      <c r="E285" s="3" t="str">
        <f>_xlfn.XLOOKUP(A285,中转!$D$10:$D$10006,中转!$Y$10:$Y$10006,"{}",0)</f>
        <v>{}</v>
      </c>
      <c r="F285" s="3" t="s">
        <v>35</v>
      </c>
      <c r="G285" s="3">
        <v>0</v>
      </c>
      <c r="H285" s="3">
        <v>0</v>
      </c>
      <c r="I285" s="3">
        <v>0</v>
      </c>
      <c r="K285" s="18" t="str">
        <f t="shared" si="116"/>
        <v>SkillDescDetail401030303</v>
      </c>
    </row>
    <row r="286" spans="1:11" x14ac:dyDescent="0.15">
      <c r="A286" s="3">
        <f t="shared" si="124"/>
        <v>401030304</v>
      </c>
      <c r="B286" s="3">
        <f t="shared" si="125"/>
        <v>4010303</v>
      </c>
      <c r="C286" s="3">
        <f t="shared" si="126"/>
        <v>4</v>
      </c>
      <c r="D286" s="3">
        <f>_xlfn.XLOOKUP(C286,等级中转!$E$7:$E$11,_xlfn.XLOOKUP(INT(RIGHT(B286,1)),等级中转!$F$5:$L$5,等级中转!$F$7:$L$11))</f>
        <v>175</v>
      </c>
      <c r="E286" s="3" t="str">
        <f>_xlfn.XLOOKUP(A286,中转!$D$10:$D$10006,中转!$Y$10:$Y$10006,"{}",0)</f>
        <v>{}</v>
      </c>
      <c r="F286" s="3" t="s">
        <v>35</v>
      </c>
      <c r="G286" s="3">
        <v>0</v>
      </c>
      <c r="H286" s="3">
        <v>0</v>
      </c>
      <c r="I286" s="3">
        <v>0</v>
      </c>
      <c r="K286" s="18" t="str">
        <f t="shared" si="116"/>
        <v>SkillDescDetail401030304</v>
      </c>
    </row>
    <row r="287" spans="1:11" x14ac:dyDescent="0.15">
      <c r="A287" s="3">
        <f t="shared" si="124"/>
        <v>401030305</v>
      </c>
      <c r="B287" s="3">
        <f t="shared" si="125"/>
        <v>4010303</v>
      </c>
      <c r="C287" s="3">
        <f t="shared" si="126"/>
        <v>5</v>
      </c>
      <c r="D287" s="3">
        <f>_xlfn.XLOOKUP(C287,等级中转!$E$7:$E$11,_xlfn.XLOOKUP(INT(RIGHT(B287,1)),等级中转!$F$5:$L$5,等级中转!$F$7:$L$11))</f>
        <v>225</v>
      </c>
      <c r="E287" s="3" t="str">
        <f>_xlfn.XLOOKUP(A287,中转!$D$10:$D$10006,中转!$Y$10:$Y$10006,"{}",0)</f>
        <v>{}</v>
      </c>
      <c r="F287" s="3" t="s">
        <v>35</v>
      </c>
      <c r="G287" s="3">
        <v>0</v>
      </c>
      <c r="H287" s="3">
        <v>0</v>
      </c>
      <c r="I287" s="3">
        <v>0</v>
      </c>
      <c r="K287" s="18" t="str">
        <f t="shared" si="116"/>
        <v>SkillDescDetail401030305</v>
      </c>
    </row>
    <row r="288" spans="1:11" s="17" customFormat="1" x14ac:dyDescent="0.15">
      <c r="A288" s="7" t="s">
        <v>46</v>
      </c>
      <c r="B288" s="5"/>
      <c r="C288" s="5"/>
      <c r="D288" s="5"/>
      <c r="E288" s="5" t="str">
        <f>_xlfn.XLOOKUP(A288,中转!$D$10:$D$10006,中转!$Y$10:$Y$10006,"{}",0)</f>
        <v/>
      </c>
      <c r="F288" s="5"/>
      <c r="G288" s="5"/>
      <c r="H288" s="5"/>
      <c r="I288" s="5"/>
      <c r="J288" s="20"/>
      <c r="K288" s="20" t="str">
        <f t="shared" si="116"/>
        <v/>
      </c>
    </row>
    <row r="289" spans="1:11" x14ac:dyDescent="0.15">
      <c r="A289" s="3">
        <f t="shared" ref="A289:A293" si="127">B289*100+C289</f>
        <v>401030401</v>
      </c>
      <c r="B289" s="3">
        <f t="shared" ref="B289:B293" si="128">B240+100</f>
        <v>4010304</v>
      </c>
      <c r="C289" s="3">
        <f t="shared" ref="C289:C293" si="129">C283</f>
        <v>1</v>
      </c>
      <c r="D289" s="3">
        <f>_xlfn.XLOOKUP(C289,等级中转!$E$7:$E$11,_xlfn.XLOOKUP(INT(RIGHT(B289,1)),等级中转!$F$5:$L$5,等级中转!$F$7:$L$11))</f>
        <v>1</v>
      </c>
      <c r="E289" s="3" t="str">
        <f ca="1">_xlfn.XLOOKUP(A289,中转!$D$10:$D$10006,中转!$Y$10:$Y$10006,"{}",0)</f>
        <v>{"AtkPower":1.45}</v>
      </c>
      <c r="F289" s="3" t="s">
        <v>59</v>
      </c>
      <c r="G289" s="3">
        <v>0</v>
      </c>
      <c r="H289" s="3">
        <v>0</v>
      </c>
      <c r="I289" s="3">
        <v>0</v>
      </c>
      <c r="K289" s="18" t="str">
        <f t="shared" si="116"/>
        <v>SkillDescDetail401030401</v>
      </c>
    </row>
    <row r="290" spans="1:11" x14ac:dyDescent="0.15">
      <c r="A290" s="3">
        <f t="shared" si="127"/>
        <v>401030402</v>
      </c>
      <c r="B290" s="3">
        <f t="shared" si="128"/>
        <v>4010304</v>
      </c>
      <c r="C290" s="3">
        <f t="shared" si="129"/>
        <v>2</v>
      </c>
      <c r="D290" s="3">
        <f>_xlfn.XLOOKUP(C290,等级中转!$E$7:$E$11,_xlfn.XLOOKUP(INT(RIGHT(B290,1)),等级中转!$F$5:$L$5,等级中转!$F$7:$L$11))</f>
        <v>31</v>
      </c>
      <c r="E290" s="3" t="str">
        <f ca="1">_xlfn.XLOOKUP(A290,中转!$D$10:$D$10006,中转!$Y$10:$Y$10006,"{}",0)</f>
        <v>{"AtkPower":1.55}</v>
      </c>
      <c r="F290" s="3" t="s">
        <v>59</v>
      </c>
      <c r="G290" s="3">
        <v>0</v>
      </c>
      <c r="H290" s="3">
        <v>0</v>
      </c>
      <c r="I290" s="3">
        <v>0</v>
      </c>
      <c r="K290" s="18" t="str">
        <f t="shared" si="116"/>
        <v>SkillDescDetail401030402</v>
      </c>
    </row>
    <row r="291" spans="1:11" x14ac:dyDescent="0.15">
      <c r="A291" s="3">
        <f t="shared" si="127"/>
        <v>401030403</v>
      </c>
      <c r="B291" s="3">
        <f t="shared" si="128"/>
        <v>4010304</v>
      </c>
      <c r="C291" s="3">
        <f t="shared" si="129"/>
        <v>3</v>
      </c>
      <c r="D291" s="3">
        <f>_xlfn.XLOOKUP(C291,等级中转!$E$7:$E$11,_xlfn.XLOOKUP(INT(RIGHT(B291,1)),等级中转!$F$5:$L$5,等级中转!$F$7:$L$11))</f>
        <v>71</v>
      </c>
      <c r="E291" s="3" t="str">
        <f ca="1">_xlfn.XLOOKUP(A291,中转!$D$10:$D$10006,中转!$Y$10:$Y$10006,"{}",0)</f>
        <v>{"AtkPower":1.65}</v>
      </c>
      <c r="F291" s="3" t="s">
        <v>59</v>
      </c>
      <c r="G291" s="3">
        <v>0</v>
      </c>
      <c r="H291" s="3">
        <v>0</v>
      </c>
      <c r="I291" s="3">
        <v>0</v>
      </c>
      <c r="K291" s="18" t="str">
        <f t="shared" si="116"/>
        <v>SkillDescDetail401030403</v>
      </c>
    </row>
    <row r="292" spans="1:11" x14ac:dyDescent="0.15">
      <c r="A292" s="3">
        <f t="shared" si="127"/>
        <v>401030404</v>
      </c>
      <c r="B292" s="3">
        <f t="shared" si="128"/>
        <v>4010304</v>
      </c>
      <c r="C292" s="3">
        <f t="shared" si="129"/>
        <v>4</v>
      </c>
      <c r="D292" s="3">
        <f>_xlfn.XLOOKUP(C292,等级中转!$E$7:$E$11,_xlfn.XLOOKUP(INT(RIGHT(B292,1)),等级中转!$F$5:$L$5,等级中转!$F$7:$L$11))</f>
        <v>121</v>
      </c>
      <c r="E292" s="3" t="str">
        <f ca="1">_xlfn.XLOOKUP(A292,中转!$D$10:$D$10006,中转!$Y$10:$Y$10006,"{}",0)</f>
        <v>{"AtkPower":1.85}</v>
      </c>
      <c r="F292" s="3" t="s">
        <v>59</v>
      </c>
      <c r="G292" s="3">
        <v>0</v>
      </c>
      <c r="H292" s="3">
        <v>0</v>
      </c>
      <c r="I292" s="3">
        <v>0</v>
      </c>
      <c r="K292" s="18" t="str">
        <f t="shared" si="116"/>
        <v>SkillDescDetail401030404</v>
      </c>
    </row>
    <row r="293" spans="1:11" x14ac:dyDescent="0.15">
      <c r="A293" s="3">
        <f t="shared" si="127"/>
        <v>401030405</v>
      </c>
      <c r="B293" s="3">
        <f t="shared" si="128"/>
        <v>4010304</v>
      </c>
      <c r="C293" s="3">
        <f t="shared" si="129"/>
        <v>5</v>
      </c>
      <c r="D293" s="3">
        <f>_xlfn.XLOOKUP(C293,等级中转!$E$7:$E$11,_xlfn.XLOOKUP(INT(RIGHT(B293,1)),等级中转!$F$5:$L$5,等级中转!$F$7:$L$11))</f>
        <v>171</v>
      </c>
      <c r="E293" s="3" t="str">
        <f>_xlfn.XLOOKUP(A293,中转!$D$10:$D$10006,中转!$Y$10:$Y$10006,"{}",0)</f>
        <v>{"AtkPower":2.05}</v>
      </c>
      <c r="F293" s="3" t="s">
        <v>59</v>
      </c>
      <c r="G293" s="3">
        <v>0</v>
      </c>
      <c r="H293" s="3">
        <v>0</v>
      </c>
      <c r="I293" s="3">
        <v>0</v>
      </c>
      <c r="K293" s="18" t="str">
        <f t="shared" si="116"/>
        <v>SkillDescDetail401030405</v>
      </c>
    </row>
    <row r="294" spans="1:11" s="17" customFormat="1" x14ac:dyDescent="0.15">
      <c r="A294" s="7" t="s">
        <v>47</v>
      </c>
      <c r="B294" s="5"/>
      <c r="C294" s="5"/>
      <c r="D294" s="5"/>
      <c r="E294" s="5" t="str">
        <f>_xlfn.XLOOKUP(A294,中转!$D$10:$D$10006,中转!$Y$10:$Y$10006,"{}",0)</f>
        <v/>
      </c>
      <c r="F294" s="5"/>
      <c r="G294" s="5"/>
      <c r="H294" s="5"/>
      <c r="I294" s="5"/>
      <c r="J294" s="20"/>
      <c r="K294" s="20" t="str">
        <f t="shared" si="116"/>
        <v/>
      </c>
    </row>
    <row r="295" spans="1:11" x14ac:dyDescent="0.15">
      <c r="A295" s="3">
        <f t="shared" ref="A295:A299" si="130">B295*100+C295</f>
        <v>401030501</v>
      </c>
      <c r="B295" s="3">
        <f t="shared" ref="B295:B299" si="131">B246+100</f>
        <v>4010305</v>
      </c>
      <c r="C295" s="3">
        <f t="shared" ref="C295:C299" si="132">C289</f>
        <v>1</v>
      </c>
      <c r="D295" s="3">
        <f>_xlfn.XLOOKUP(C295,等级中转!$E$7:$E$11,_xlfn.XLOOKUP(INT(RIGHT(B295,1)),等级中转!$F$5:$L$5,等级中转!$F$7:$L$11))</f>
        <v>1</v>
      </c>
      <c r="E295" s="3" t="str">
        <f>_xlfn.XLOOKUP(A295,中转!$D$10:$D$10006,中转!$Y$10:$Y$10006,"{}",0)</f>
        <v>{}</v>
      </c>
      <c r="F295" s="3" t="s">
        <v>35</v>
      </c>
      <c r="G295" s="3">
        <v>0</v>
      </c>
      <c r="H295" s="3">
        <v>0</v>
      </c>
      <c r="I295" s="3">
        <v>0</v>
      </c>
      <c r="K295" s="18" t="str">
        <f t="shared" si="116"/>
        <v>SkillDescDetail401030501</v>
      </c>
    </row>
    <row r="296" spans="1:11" x14ac:dyDescent="0.15">
      <c r="A296" s="3">
        <f t="shared" si="130"/>
        <v>401030502</v>
      </c>
      <c r="B296" s="3">
        <f t="shared" si="131"/>
        <v>4010305</v>
      </c>
      <c r="C296" s="3">
        <f t="shared" si="132"/>
        <v>2</v>
      </c>
      <c r="D296" s="3">
        <f>_xlfn.XLOOKUP(C296,等级中转!$E$7:$E$11,_xlfn.XLOOKUP(INT(RIGHT(B296,1)),等级中转!$F$5:$L$5,等级中转!$F$7:$L$11))</f>
        <v>46</v>
      </c>
      <c r="E296" s="3" t="str">
        <f>_xlfn.XLOOKUP(A296,中转!$D$10:$D$10006,中转!$Y$10:$Y$10006,"{}",0)</f>
        <v>{}</v>
      </c>
      <c r="F296" s="3" t="s">
        <v>35</v>
      </c>
      <c r="G296" s="3">
        <v>0</v>
      </c>
      <c r="H296" s="3">
        <v>0</v>
      </c>
      <c r="I296" s="3">
        <v>0</v>
      </c>
      <c r="K296" s="18" t="str">
        <f t="shared" si="116"/>
        <v>SkillDescDetail401030502</v>
      </c>
    </row>
    <row r="297" spans="1:11" x14ac:dyDescent="0.15">
      <c r="A297" s="3">
        <f t="shared" si="130"/>
        <v>401030503</v>
      </c>
      <c r="B297" s="3">
        <f t="shared" si="131"/>
        <v>4010305</v>
      </c>
      <c r="C297" s="3">
        <f t="shared" si="132"/>
        <v>3</v>
      </c>
      <c r="D297" s="3">
        <f>_xlfn.XLOOKUP(C297,等级中转!$E$7:$E$11,_xlfn.XLOOKUP(INT(RIGHT(B297,1)),等级中转!$F$5:$L$5,等级中转!$F$7:$L$11))</f>
        <v>86</v>
      </c>
      <c r="E297" s="3" t="str">
        <f>_xlfn.XLOOKUP(A297,中转!$D$10:$D$10006,中转!$Y$10:$Y$10006,"{}",0)</f>
        <v>{}</v>
      </c>
      <c r="F297" s="3" t="s">
        <v>35</v>
      </c>
      <c r="G297" s="3">
        <v>0</v>
      </c>
      <c r="H297" s="3">
        <v>0</v>
      </c>
      <c r="I297" s="3">
        <v>0</v>
      </c>
      <c r="K297" s="18" t="str">
        <f t="shared" si="116"/>
        <v>SkillDescDetail401030503</v>
      </c>
    </row>
    <row r="298" spans="1:11" x14ac:dyDescent="0.15">
      <c r="A298" s="3">
        <f t="shared" si="130"/>
        <v>401030504</v>
      </c>
      <c r="B298" s="3">
        <f t="shared" si="131"/>
        <v>4010305</v>
      </c>
      <c r="C298" s="3">
        <f t="shared" si="132"/>
        <v>4</v>
      </c>
      <c r="D298" s="3">
        <f>_xlfn.XLOOKUP(C298,等级中转!$E$7:$E$11,_xlfn.XLOOKUP(INT(RIGHT(B298,1)),等级中转!$F$5:$L$5,等级中转!$F$7:$L$11))</f>
        <v>136</v>
      </c>
      <c r="E298" s="3" t="str">
        <f>_xlfn.XLOOKUP(A298,中转!$D$10:$D$10006,中转!$Y$10:$Y$10006,"{}",0)</f>
        <v>{}</v>
      </c>
      <c r="F298" s="3" t="s">
        <v>35</v>
      </c>
      <c r="G298" s="3">
        <v>0</v>
      </c>
      <c r="H298" s="3">
        <v>0</v>
      </c>
      <c r="I298" s="3">
        <v>0</v>
      </c>
      <c r="K298" s="18" t="str">
        <f t="shared" si="116"/>
        <v>SkillDescDetail401030504</v>
      </c>
    </row>
    <row r="299" spans="1:11" x14ac:dyDescent="0.15">
      <c r="A299" s="3">
        <f t="shared" si="130"/>
        <v>401030505</v>
      </c>
      <c r="B299" s="3">
        <f t="shared" si="131"/>
        <v>4010305</v>
      </c>
      <c r="C299" s="3">
        <f t="shared" si="132"/>
        <v>5</v>
      </c>
      <c r="D299" s="3">
        <f>_xlfn.XLOOKUP(C299,等级中转!$E$7:$E$11,_xlfn.XLOOKUP(INT(RIGHT(B299,1)),等级中转!$F$5:$L$5,等级中转!$F$7:$L$11))</f>
        <v>186</v>
      </c>
      <c r="E299" s="3" t="str">
        <f>_xlfn.XLOOKUP(A299,中转!$D$10:$D$10006,中转!$Y$10:$Y$10006,"{}",0)</f>
        <v>{}</v>
      </c>
      <c r="F299" s="3" t="s">
        <v>35</v>
      </c>
      <c r="G299" s="3">
        <v>0</v>
      </c>
      <c r="H299" s="3">
        <v>0</v>
      </c>
      <c r="I299" s="3">
        <v>0</v>
      </c>
      <c r="K299" s="18" t="str">
        <f t="shared" si="116"/>
        <v>SkillDescDetail401030505</v>
      </c>
    </row>
    <row r="300" spans="1:11" s="17" customFormat="1" x14ac:dyDescent="0.15">
      <c r="A300" s="7" t="s">
        <v>48</v>
      </c>
      <c r="B300" s="5"/>
      <c r="C300" s="5"/>
      <c r="D300" s="5"/>
      <c r="E300" s="5" t="str">
        <f>_xlfn.XLOOKUP(A300,中转!$D$10:$D$10006,中转!$Y$10:$Y$10006,"{}",0)</f>
        <v/>
      </c>
      <c r="F300" s="5"/>
      <c r="G300" s="5"/>
      <c r="H300" s="5"/>
      <c r="I300" s="5"/>
      <c r="J300" s="20"/>
      <c r="K300" s="20" t="str">
        <f t="shared" si="116"/>
        <v/>
      </c>
    </row>
    <row r="301" spans="1:11" x14ac:dyDescent="0.15">
      <c r="A301" s="3">
        <f t="shared" ref="A301:A305" si="133">B301*100+C301</f>
        <v>401030601</v>
      </c>
      <c r="B301" s="3">
        <f t="shared" ref="B301:B305" si="134">B252+100</f>
        <v>4010306</v>
      </c>
      <c r="C301" s="3">
        <f t="shared" ref="C301:C305" si="135">C295</f>
        <v>1</v>
      </c>
      <c r="D301" s="3">
        <f>_xlfn.XLOOKUP(C301,等级中转!$E$7:$E$11,_xlfn.XLOOKUP(INT(RIGHT(B301,1)),等级中转!$F$5:$L$5,等级中转!$F$7:$L$11))</f>
        <v>1</v>
      </c>
      <c r="E301" s="3" t="str">
        <f>_xlfn.XLOOKUP(A301,中转!$D$10:$D$10006,中转!$Y$10:$Y$10006,"{}",0)</f>
        <v>{}</v>
      </c>
      <c r="F301" s="3" t="s">
        <v>35</v>
      </c>
      <c r="G301" s="3">
        <v>0</v>
      </c>
      <c r="H301" s="3">
        <v>0</v>
      </c>
      <c r="I301" s="3">
        <v>0</v>
      </c>
      <c r="K301" s="18" t="str">
        <f t="shared" si="116"/>
        <v>SkillDescDetail401030601</v>
      </c>
    </row>
    <row r="302" spans="1:11" x14ac:dyDescent="0.15">
      <c r="A302" s="3">
        <f t="shared" si="133"/>
        <v>401030602</v>
      </c>
      <c r="B302" s="3">
        <f t="shared" si="134"/>
        <v>4010306</v>
      </c>
      <c r="C302" s="3">
        <f t="shared" si="135"/>
        <v>2</v>
      </c>
      <c r="D302" s="3">
        <f>_xlfn.XLOOKUP(C302,等级中转!$E$7:$E$11,_xlfn.XLOOKUP(INT(RIGHT(B302,1)),等级中转!$F$5:$L$5,等级中转!$F$7:$L$11))</f>
        <v>63</v>
      </c>
      <c r="E302" s="3" t="str">
        <f>_xlfn.XLOOKUP(A302,中转!$D$10:$D$10006,中转!$Y$10:$Y$10006,"{}",0)</f>
        <v>{}</v>
      </c>
      <c r="F302" s="3" t="s">
        <v>35</v>
      </c>
      <c r="G302" s="3">
        <v>0</v>
      </c>
      <c r="H302" s="3">
        <v>0</v>
      </c>
      <c r="I302" s="3">
        <v>0</v>
      </c>
      <c r="K302" s="18" t="str">
        <f t="shared" si="116"/>
        <v>SkillDescDetail401030602</v>
      </c>
    </row>
    <row r="303" spans="1:11" x14ac:dyDescent="0.15">
      <c r="A303" s="3">
        <f t="shared" si="133"/>
        <v>401030603</v>
      </c>
      <c r="B303" s="3">
        <f t="shared" si="134"/>
        <v>4010306</v>
      </c>
      <c r="C303" s="3">
        <f t="shared" si="135"/>
        <v>3</v>
      </c>
      <c r="D303" s="3">
        <f>_xlfn.XLOOKUP(C303,等级中转!$E$7:$E$11,_xlfn.XLOOKUP(INT(RIGHT(B303,1)),等级中转!$F$5:$L$5,等级中转!$F$7:$L$11))</f>
        <v>103</v>
      </c>
      <c r="E303" s="3" t="str">
        <f>_xlfn.XLOOKUP(A303,中转!$D$10:$D$10006,中转!$Y$10:$Y$10006,"{}",0)</f>
        <v>{}</v>
      </c>
      <c r="F303" s="3" t="s">
        <v>35</v>
      </c>
      <c r="G303" s="3">
        <v>0</v>
      </c>
      <c r="H303" s="3">
        <v>0</v>
      </c>
      <c r="I303" s="3">
        <v>0</v>
      </c>
      <c r="K303" s="18" t="str">
        <f t="shared" si="116"/>
        <v>SkillDescDetail401030603</v>
      </c>
    </row>
    <row r="304" spans="1:11" x14ac:dyDescent="0.15">
      <c r="A304" s="3">
        <f t="shared" si="133"/>
        <v>401030604</v>
      </c>
      <c r="B304" s="3">
        <f t="shared" si="134"/>
        <v>4010306</v>
      </c>
      <c r="C304" s="3">
        <f t="shared" si="135"/>
        <v>4</v>
      </c>
      <c r="D304" s="3">
        <f>_xlfn.XLOOKUP(C304,等级中转!$E$7:$E$11,_xlfn.XLOOKUP(INT(RIGHT(B304,1)),等级中转!$F$5:$L$5,等级中转!$F$7:$L$11))</f>
        <v>153</v>
      </c>
      <c r="E304" s="3" t="str">
        <f>_xlfn.XLOOKUP(A304,中转!$D$10:$D$10006,中转!$Y$10:$Y$10006,"{}",0)</f>
        <v>{}</v>
      </c>
      <c r="F304" s="3" t="s">
        <v>35</v>
      </c>
      <c r="G304" s="3">
        <v>0</v>
      </c>
      <c r="H304" s="3">
        <v>0</v>
      </c>
      <c r="I304" s="3">
        <v>0</v>
      </c>
      <c r="K304" s="18" t="str">
        <f t="shared" si="116"/>
        <v>SkillDescDetail401030604</v>
      </c>
    </row>
    <row r="305" spans="1:11" x14ac:dyDescent="0.15">
      <c r="A305" s="3">
        <f t="shared" si="133"/>
        <v>401030605</v>
      </c>
      <c r="B305" s="3">
        <f t="shared" si="134"/>
        <v>4010306</v>
      </c>
      <c r="C305" s="3">
        <f t="shared" si="135"/>
        <v>5</v>
      </c>
      <c r="D305" s="3">
        <f>_xlfn.XLOOKUP(C305,等级中转!$E$7:$E$11,_xlfn.XLOOKUP(INT(RIGHT(B305,1)),等级中转!$F$5:$L$5,等级中转!$F$7:$L$11))</f>
        <v>203</v>
      </c>
      <c r="E305" s="3" t="str">
        <f>_xlfn.XLOOKUP(A305,中转!$D$10:$D$10006,中转!$Y$10:$Y$10006,"{}",0)</f>
        <v>{}</v>
      </c>
      <c r="F305" s="3" t="s">
        <v>35</v>
      </c>
      <c r="G305" s="3">
        <v>0</v>
      </c>
      <c r="H305" s="3">
        <v>0</v>
      </c>
      <c r="I305" s="3">
        <v>0</v>
      </c>
      <c r="K305" s="18" t="str">
        <f t="shared" si="116"/>
        <v>SkillDescDetail401030605</v>
      </c>
    </row>
    <row r="306" spans="1:11" s="17" customFormat="1" x14ac:dyDescent="0.15">
      <c r="A306" s="7" t="s">
        <v>49</v>
      </c>
      <c r="B306" s="5"/>
      <c r="C306" s="5"/>
      <c r="D306" s="5"/>
      <c r="E306" s="5" t="str">
        <f>_xlfn.XLOOKUP(A306,中转!$D$10:$D$10006,中转!$Y$10:$Y$10006,"{}",0)</f>
        <v/>
      </c>
      <c r="F306" s="5"/>
      <c r="G306" s="5"/>
      <c r="H306" s="5"/>
      <c r="I306" s="5"/>
      <c r="J306" s="20"/>
      <c r="K306" s="20" t="str">
        <f t="shared" si="116"/>
        <v/>
      </c>
    </row>
    <row r="307" spans="1:11" x14ac:dyDescent="0.15">
      <c r="A307" s="3">
        <f t="shared" ref="A307:A311" si="136">B307*100+C307</f>
        <v>401030701</v>
      </c>
      <c r="B307" s="3">
        <f t="shared" ref="B307:B311" si="137">B258+100</f>
        <v>4010307</v>
      </c>
      <c r="C307" s="3">
        <f t="shared" ref="C307:C311" si="138">C301</f>
        <v>1</v>
      </c>
      <c r="D307" s="3">
        <f>_xlfn.XLOOKUP(C307,等级中转!$E$7:$E$11,_xlfn.XLOOKUP(INT(RIGHT(B307,1)),等级中转!$F$5:$L$5,等级中转!$F$7:$L$11))</f>
        <v>1</v>
      </c>
      <c r="E307" s="3" t="str">
        <f>_xlfn.XLOOKUP(A307,中转!$D$10:$D$10006,中转!$Y$10:$Y$10006,"{}",0)</f>
        <v>{"BuffPower":1}</v>
      </c>
      <c r="F307" s="3" t="s">
        <v>60</v>
      </c>
      <c r="G307" s="3">
        <v>0</v>
      </c>
      <c r="H307" s="3">
        <v>0</v>
      </c>
      <c r="I307" s="3">
        <v>0</v>
      </c>
      <c r="K307" s="18" t="str">
        <f t="shared" si="116"/>
        <v>SkillDescDetail401030701</v>
      </c>
    </row>
    <row r="308" spans="1:11" x14ac:dyDescent="0.15">
      <c r="A308" s="3">
        <f t="shared" si="136"/>
        <v>401030702</v>
      </c>
      <c r="B308" s="3">
        <f t="shared" si="137"/>
        <v>4010307</v>
      </c>
      <c r="C308" s="3">
        <f t="shared" si="138"/>
        <v>2</v>
      </c>
      <c r="D308" s="3">
        <f>_xlfn.XLOOKUP(C308,等级中转!$E$7:$E$11,_xlfn.XLOOKUP(INT(RIGHT(B308,1)),等级中转!$F$5:$L$5,等级中转!$F$7:$L$11))</f>
        <v>51</v>
      </c>
      <c r="E308" s="3" t="str">
        <f>_xlfn.XLOOKUP(A308,中转!$D$10:$D$10006,中转!$Y$10:$Y$10006,"{}",0)</f>
        <v>{"BuffPower":1}</v>
      </c>
      <c r="F308" s="3" t="s">
        <v>60</v>
      </c>
      <c r="G308" s="3">
        <v>0</v>
      </c>
      <c r="H308" s="3">
        <v>0</v>
      </c>
      <c r="I308" s="3">
        <v>0</v>
      </c>
      <c r="K308" s="18" t="str">
        <f t="shared" si="116"/>
        <v>SkillDescDetail401030702</v>
      </c>
    </row>
    <row r="309" spans="1:11" x14ac:dyDescent="0.15">
      <c r="A309" s="3">
        <f t="shared" si="136"/>
        <v>401030703</v>
      </c>
      <c r="B309" s="3">
        <f t="shared" si="137"/>
        <v>4010307</v>
      </c>
      <c r="C309" s="3">
        <f t="shared" si="138"/>
        <v>3</v>
      </c>
      <c r="D309" s="3">
        <f>_xlfn.XLOOKUP(C309,等级中转!$E$7:$E$11,_xlfn.XLOOKUP(INT(RIGHT(B309,1)),等级中转!$F$5:$L$5,等级中转!$F$7:$L$11))</f>
        <v>91</v>
      </c>
      <c r="E309" s="3" t="str">
        <f>_xlfn.XLOOKUP(A309,中转!$D$10:$D$10006,中转!$Y$10:$Y$10006,"{}",0)</f>
        <v>{"BuffPower":1}</v>
      </c>
      <c r="F309" s="3" t="s">
        <v>60</v>
      </c>
      <c r="G309" s="3">
        <v>0</v>
      </c>
      <c r="H309" s="3">
        <v>0</v>
      </c>
      <c r="I309" s="3">
        <v>0</v>
      </c>
      <c r="K309" s="18" t="str">
        <f t="shared" si="116"/>
        <v>SkillDescDetail401030703</v>
      </c>
    </row>
    <row r="310" spans="1:11" x14ac:dyDescent="0.15">
      <c r="A310" s="3">
        <f t="shared" si="136"/>
        <v>401030704</v>
      </c>
      <c r="B310" s="3">
        <f t="shared" si="137"/>
        <v>4010307</v>
      </c>
      <c r="C310" s="3">
        <f t="shared" si="138"/>
        <v>4</v>
      </c>
      <c r="D310" s="3">
        <f>_xlfn.XLOOKUP(C310,等级中转!$E$7:$E$11,_xlfn.XLOOKUP(INT(RIGHT(B310,1)),等级中转!$F$5:$L$5,等级中转!$F$7:$L$11))</f>
        <v>151</v>
      </c>
      <c r="E310" s="3" t="str">
        <f>_xlfn.XLOOKUP(A310,中转!$D$10:$D$10006,中转!$Y$10:$Y$10006,"{}",0)</f>
        <v>{"BuffPower":1}</v>
      </c>
      <c r="F310" s="3" t="s">
        <v>60</v>
      </c>
      <c r="G310" s="3">
        <v>0</v>
      </c>
      <c r="H310" s="3">
        <v>0</v>
      </c>
      <c r="I310" s="3">
        <v>0</v>
      </c>
      <c r="K310" s="18" t="str">
        <f t="shared" si="116"/>
        <v>SkillDescDetail401030704</v>
      </c>
    </row>
    <row r="311" spans="1:11" x14ac:dyDescent="0.15">
      <c r="A311" s="3">
        <f t="shared" si="136"/>
        <v>401030705</v>
      </c>
      <c r="B311" s="3">
        <f t="shared" si="137"/>
        <v>4010307</v>
      </c>
      <c r="C311" s="3">
        <f t="shared" si="138"/>
        <v>5</v>
      </c>
      <c r="D311" s="3">
        <f>_xlfn.XLOOKUP(C311,等级中转!$E$7:$E$11,_xlfn.XLOOKUP(INT(RIGHT(B311,1)),等级中转!$F$5:$L$5,等级中转!$F$7:$L$11))</f>
        <v>211</v>
      </c>
      <c r="E311" s="3" t="str">
        <f>_xlfn.XLOOKUP(A311,中转!$D$10:$D$10006,中转!$Y$10:$Y$10006,"{}",0)</f>
        <v>{"BuffPower":1}</v>
      </c>
      <c r="F311" s="3" t="s">
        <v>60</v>
      </c>
      <c r="G311" s="3">
        <v>0</v>
      </c>
      <c r="H311" s="3">
        <v>0</v>
      </c>
      <c r="I311" s="3">
        <v>0</v>
      </c>
      <c r="K311" s="18" t="str">
        <f t="shared" si="116"/>
        <v>SkillDescDetail401030705</v>
      </c>
    </row>
    <row r="312" spans="1:11" s="17" customFormat="1" x14ac:dyDescent="0.15">
      <c r="A312" s="7" t="s">
        <v>61</v>
      </c>
      <c r="B312" s="5"/>
      <c r="C312" s="5"/>
      <c r="D312" s="5"/>
      <c r="E312" s="5" t="str">
        <f>_xlfn.XLOOKUP(A312,中转!$D$10:$D$10006,中转!$Y$10:$Y$10006,"{}",0)</f>
        <v/>
      </c>
      <c r="F312" s="5"/>
      <c r="G312" s="5"/>
      <c r="H312" s="5"/>
      <c r="I312" s="5"/>
      <c r="J312" s="20"/>
      <c r="K312" s="20" t="str">
        <f t="shared" si="116"/>
        <v/>
      </c>
    </row>
    <row r="313" spans="1:11" x14ac:dyDescent="0.15">
      <c r="A313" s="3">
        <f t="shared" ref="A313:A317" si="139">B313*100+C313</f>
        <v>401030801</v>
      </c>
      <c r="B313" s="3">
        <v>4010308</v>
      </c>
      <c r="C313" s="3">
        <f t="shared" ref="C313:C317" si="140">C307</f>
        <v>1</v>
      </c>
      <c r="D313" s="3">
        <f>D289</f>
        <v>1</v>
      </c>
      <c r="E313" s="3" t="str">
        <f ca="1">_xlfn.XLOOKUP(A313,中转!$D$10:$D$10006,中转!$Y$10:$Y$10006,"{}",0)</f>
        <v>{"AtkPower":1.45,"BuffAtkPower":1}</v>
      </c>
      <c r="F313" s="3" t="s">
        <v>35</v>
      </c>
      <c r="G313" s="3">
        <v>75</v>
      </c>
      <c r="H313" s="3">
        <v>0</v>
      </c>
      <c r="I313" s="3">
        <v>0</v>
      </c>
      <c r="J313" s="18" t="str">
        <f t="shared" ref="J313:J317" si="141">"Skill"&amp;B313</f>
        <v>Skill4010308</v>
      </c>
      <c r="K313" s="18" t="str">
        <f t="shared" si="116"/>
        <v>SkillDescDetail401030801</v>
      </c>
    </row>
    <row r="314" spans="1:11" x14ac:dyDescent="0.15">
      <c r="A314" s="3">
        <f t="shared" si="139"/>
        <v>401030802</v>
      </c>
      <c r="B314" s="3">
        <f>B313</f>
        <v>4010308</v>
      </c>
      <c r="C314" s="3">
        <f t="shared" si="140"/>
        <v>2</v>
      </c>
      <c r="D314" s="3">
        <f>D290</f>
        <v>31</v>
      </c>
      <c r="E314" s="3" t="str">
        <f ca="1">_xlfn.XLOOKUP(A314,中转!$D$10:$D$10006,中转!$Y$10:$Y$10006,"{}",0)</f>
        <v>{"AtkPower":1.55,"BuffAtkPower":1}</v>
      </c>
      <c r="F314" s="3" t="s">
        <v>35</v>
      </c>
      <c r="G314" s="3">
        <f t="shared" ref="G314:G317" si="142">G313</f>
        <v>75</v>
      </c>
      <c r="H314" s="3">
        <v>0</v>
      </c>
      <c r="I314" s="3">
        <v>0</v>
      </c>
      <c r="J314" s="18" t="str">
        <f t="shared" si="141"/>
        <v>Skill4010308</v>
      </c>
      <c r="K314" s="18" t="str">
        <f t="shared" si="116"/>
        <v>SkillDescDetail401030802</v>
      </c>
    </row>
    <row r="315" spans="1:11" x14ac:dyDescent="0.15">
      <c r="A315" s="3">
        <f t="shared" si="139"/>
        <v>401030803</v>
      </c>
      <c r="B315" s="3">
        <f t="shared" ref="B315:B323" si="143">B314</f>
        <v>4010308</v>
      </c>
      <c r="C315" s="3">
        <f t="shared" si="140"/>
        <v>3</v>
      </c>
      <c r="D315" s="3">
        <f>D291</f>
        <v>71</v>
      </c>
      <c r="E315" s="3" t="str">
        <f ca="1">_xlfn.XLOOKUP(A315,中转!$D$10:$D$10006,中转!$Y$10:$Y$10006,"{}",0)</f>
        <v>{"AtkPower":1.65,"BuffAtkPower":1}</v>
      </c>
      <c r="F315" s="3" t="s">
        <v>35</v>
      </c>
      <c r="G315" s="3">
        <f t="shared" si="142"/>
        <v>75</v>
      </c>
      <c r="H315" s="3">
        <v>0</v>
      </c>
      <c r="I315" s="3">
        <v>0</v>
      </c>
      <c r="J315" s="18" t="str">
        <f t="shared" si="141"/>
        <v>Skill4010308</v>
      </c>
      <c r="K315" s="18" t="str">
        <f t="shared" si="116"/>
        <v>SkillDescDetail401030803</v>
      </c>
    </row>
    <row r="316" spans="1:11" x14ac:dyDescent="0.15">
      <c r="A316" s="3">
        <f t="shared" si="139"/>
        <v>401030804</v>
      </c>
      <c r="B316" s="3">
        <f t="shared" si="143"/>
        <v>4010308</v>
      </c>
      <c r="C316" s="3">
        <f t="shared" si="140"/>
        <v>4</v>
      </c>
      <c r="D316" s="3">
        <f>D292</f>
        <v>121</v>
      </c>
      <c r="E316" s="3" t="str">
        <f ca="1">_xlfn.XLOOKUP(A316,中转!$D$10:$D$10006,中转!$Y$10:$Y$10006,"{}",0)</f>
        <v>{"AtkPower":1.85,"BuffAtkPower":1}</v>
      </c>
      <c r="F316" s="3" t="s">
        <v>35</v>
      </c>
      <c r="G316" s="3">
        <f t="shared" si="142"/>
        <v>75</v>
      </c>
      <c r="H316" s="3">
        <v>0</v>
      </c>
      <c r="I316" s="3">
        <v>0</v>
      </c>
      <c r="J316" s="18" t="str">
        <f t="shared" si="141"/>
        <v>Skill4010308</v>
      </c>
      <c r="K316" s="18" t="str">
        <f t="shared" si="116"/>
        <v>SkillDescDetail401030804</v>
      </c>
    </row>
    <row r="317" spans="1:11" x14ac:dyDescent="0.15">
      <c r="A317" s="3">
        <f t="shared" si="139"/>
        <v>401030805</v>
      </c>
      <c r="B317" s="3">
        <f t="shared" si="143"/>
        <v>4010308</v>
      </c>
      <c r="C317" s="3">
        <f t="shared" si="140"/>
        <v>5</v>
      </c>
      <c r="D317" s="3">
        <f>D293</f>
        <v>171</v>
      </c>
      <c r="E317" s="3" t="str">
        <f>_xlfn.XLOOKUP(A317,中转!$D$10:$D$10006,中转!$Y$10:$Y$10006,"{}",0)</f>
        <v>{"AtkPower":2.05,"BuffAtkPower":1}</v>
      </c>
      <c r="F317" s="3" t="s">
        <v>35</v>
      </c>
      <c r="G317" s="3">
        <f t="shared" si="142"/>
        <v>75</v>
      </c>
      <c r="H317" s="3">
        <v>0</v>
      </c>
      <c r="I317" s="3">
        <v>0</v>
      </c>
      <c r="J317" s="18" t="str">
        <f t="shared" si="141"/>
        <v>Skill4010308</v>
      </c>
      <c r="K317" s="18" t="str">
        <f t="shared" si="116"/>
        <v>SkillDescDetail401030805</v>
      </c>
    </row>
    <row r="318" spans="1:11" s="17" customFormat="1" x14ac:dyDescent="0.15">
      <c r="A318" s="7" t="s">
        <v>62</v>
      </c>
      <c r="B318" s="5"/>
      <c r="C318" s="5"/>
      <c r="D318" s="5"/>
      <c r="E318" s="5" t="str">
        <f>_xlfn.XLOOKUP(A318,中转!$D$10:$D$10006,中转!$Y$10:$Y$10006,"{}",0)</f>
        <v/>
      </c>
      <c r="F318" s="5"/>
      <c r="G318" s="5"/>
      <c r="H318" s="5"/>
      <c r="I318" s="5"/>
      <c r="J318" s="20"/>
      <c r="K318" s="20" t="str">
        <f t="shared" si="116"/>
        <v/>
      </c>
    </row>
    <row r="319" spans="1:11" x14ac:dyDescent="0.15">
      <c r="A319" s="3">
        <f t="shared" ref="A319:A323" si="144">B319*100+C319</f>
        <v>401030901</v>
      </c>
      <c r="B319" s="3">
        <v>4010309</v>
      </c>
      <c r="C319" s="3">
        <f t="shared" ref="C319:C323" si="145">C313</f>
        <v>1</v>
      </c>
      <c r="D319" s="3">
        <f>D277</f>
        <v>1</v>
      </c>
      <c r="E319" s="3" t="str">
        <f ca="1">_xlfn.XLOOKUP(A319,中转!$D$10:$D$10006,中转!$Y$10:$Y$10006,"{}",0)</f>
        <v>{"AtkPower":0.85,"BuffAtkPower":1}</v>
      </c>
      <c r="F319" s="3" t="s">
        <v>35</v>
      </c>
      <c r="G319" s="3">
        <f>INT(G271*0.85)</f>
        <v>100</v>
      </c>
      <c r="H319" s="3">
        <v>0</v>
      </c>
      <c r="I319" s="3">
        <v>0</v>
      </c>
      <c r="J319" s="18" t="str">
        <f t="shared" ref="J319:J323" si="146">"Skill"&amp;B319</f>
        <v>Skill4010309</v>
      </c>
      <c r="K319" s="18" t="str">
        <f t="shared" si="116"/>
        <v>SkillDescDetail401030901</v>
      </c>
    </row>
    <row r="320" spans="1:11" x14ac:dyDescent="0.15">
      <c r="A320" s="3">
        <f t="shared" si="144"/>
        <v>401030902</v>
      </c>
      <c r="B320" s="3">
        <f t="shared" si="143"/>
        <v>4010309</v>
      </c>
      <c r="C320" s="3">
        <f t="shared" si="145"/>
        <v>2</v>
      </c>
      <c r="D320" s="3">
        <f>D278</f>
        <v>41</v>
      </c>
      <c r="E320" s="3" t="str">
        <f ca="1">_xlfn.XLOOKUP(A320,中转!$D$10:$D$10006,中转!$Y$10:$Y$10006,"{}",0)</f>
        <v>{"AtkPower":0.9,"BuffAtkPower":1}</v>
      </c>
      <c r="F320" s="3" t="s">
        <v>35</v>
      </c>
      <c r="G320" s="3">
        <f>G319</f>
        <v>100</v>
      </c>
      <c r="H320" s="3">
        <v>0</v>
      </c>
      <c r="I320" s="3">
        <v>0</v>
      </c>
      <c r="J320" s="18" t="str">
        <f t="shared" si="146"/>
        <v>Skill4010309</v>
      </c>
      <c r="K320" s="18" t="str">
        <f t="shared" si="116"/>
        <v>SkillDescDetail401030902</v>
      </c>
    </row>
    <row r="321" spans="1:11" x14ac:dyDescent="0.15">
      <c r="A321" s="3">
        <f t="shared" si="144"/>
        <v>401030903</v>
      </c>
      <c r="B321" s="3">
        <f t="shared" si="143"/>
        <v>4010309</v>
      </c>
      <c r="C321" s="3">
        <f t="shared" si="145"/>
        <v>3</v>
      </c>
      <c r="D321" s="3">
        <f>D279</f>
        <v>81</v>
      </c>
      <c r="E321" s="3" t="str">
        <f ca="1">_xlfn.XLOOKUP(A321,中转!$D$10:$D$10006,中转!$Y$10:$Y$10006,"{}",0)</f>
        <v>{"AtkPower":0.95,"BuffAtkPower":1}</v>
      </c>
      <c r="F321" s="3" t="s">
        <v>35</v>
      </c>
      <c r="G321" s="3">
        <f>G320</f>
        <v>100</v>
      </c>
      <c r="H321" s="3">
        <v>0</v>
      </c>
      <c r="I321" s="3">
        <v>0</v>
      </c>
      <c r="J321" s="18" t="str">
        <f t="shared" si="146"/>
        <v>Skill4010309</v>
      </c>
      <c r="K321" s="18" t="str">
        <f t="shared" si="116"/>
        <v>SkillDescDetail401030903</v>
      </c>
    </row>
    <row r="322" spans="1:11" x14ac:dyDescent="0.15">
      <c r="A322" s="3">
        <f t="shared" si="144"/>
        <v>401030904</v>
      </c>
      <c r="B322" s="3">
        <f t="shared" si="143"/>
        <v>4010309</v>
      </c>
      <c r="C322" s="3">
        <f t="shared" si="145"/>
        <v>4</v>
      </c>
      <c r="D322" s="3">
        <f>D280</f>
        <v>141</v>
      </c>
      <c r="E322" s="3" t="str">
        <f ca="1">_xlfn.XLOOKUP(A322,中转!$D$10:$D$10006,中转!$Y$10:$Y$10006,"{}",0)</f>
        <v>{"AtkPower":1.1,"BuffAtkPower":1}</v>
      </c>
      <c r="F322" s="3" t="s">
        <v>35</v>
      </c>
      <c r="G322" s="3">
        <f>G321</f>
        <v>100</v>
      </c>
      <c r="H322" s="3">
        <v>0</v>
      </c>
      <c r="I322" s="3">
        <v>0</v>
      </c>
      <c r="J322" s="18" t="str">
        <f t="shared" si="146"/>
        <v>Skill4010309</v>
      </c>
      <c r="K322" s="18" t="str">
        <f t="shared" si="116"/>
        <v>SkillDescDetail401030904</v>
      </c>
    </row>
    <row r="323" spans="1:11" x14ac:dyDescent="0.15">
      <c r="A323" s="3">
        <f t="shared" si="144"/>
        <v>401030905</v>
      </c>
      <c r="B323" s="3">
        <f t="shared" si="143"/>
        <v>4010309</v>
      </c>
      <c r="C323" s="3">
        <f t="shared" si="145"/>
        <v>5</v>
      </c>
      <c r="D323" s="3">
        <f>D281</f>
        <v>201</v>
      </c>
      <c r="E323" s="3" t="str">
        <f>_xlfn.XLOOKUP(A323,中转!$D$10:$D$10006,中转!$Y$10:$Y$10006,"{}",0)</f>
        <v>{"AtkPower":1.2,"BuffAtkPower":1}</v>
      </c>
      <c r="F323" s="3" t="s">
        <v>35</v>
      </c>
      <c r="G323" s="3">
        <f>G322</f>
        <v>100</v>
      </c>
      <c r="H323" s="3">
        <v>0</v>
      </c>
      <c r="I323" s="3">
        <v>0</v>
      </c>
      <c r="J323" s="18" t="str">
        <f t="shared" si="146"/>
        <v>Skill4010309</v>
      </c>
      <c r="K323" s="18" t="str">
        <f t="shared" si="116"/>
        <v>SkillDescDetail401030905</v>
      </c>
    </row>
    <row r="324" spans="1:11" s="17" customFormat="1" x14ac:dyDescent="0.15">
      <c r="A324" s="7" t="s">
        <v>63</v>
      </c>
      <c r="B324" s="5"/>
      <c r="C324" s="5"/>
      <c r="D324" s="5"/>
      <c r="E324" s="5" t="str">
        <f>_xlfn.XLOOKUP(A324,中转!$D$10:$D$10006,中转!$Y$10:$Y$10006,"{}",0)</f>
        <v/>
      </c>
      <c r="F324" s="5"/>
      <c r="G324" s="5"/>
      <c r="H324" s="5"/>
      <c r="I324" s="5"/>
      <c r="J324" s="20"/>
      <c r="K324" s="20" t="str">
        <f t="shared" si="116"/>
        <v/>
      </c>
    </row>
    <row r="325" spans="1:11" s="17" customFormat="1" x14ac:dyDescent="0.15">
      <c r="A325" s="7" t="s">
        <v>33</v>
      </c>
      <c r="B325" s="5"/>
      <c r="C325" s="5"/>
      <c r="D325" s="5"/>
      <c r="E325" s="5" t="str">
        <f>_xlfn.XLOOKUP(A325,中转!$D$10:$D$10006,中转!$Y$10:$Y$10006,"{}",0)</f>
        <v/>
      </c>
      <c r="F325" s="5"/>
      <c r="G325" s="5"/>
      <c r="H325" s="5"/>
      <c r="I325" s="5"/>
      <c r="J325" s="20"/>
      <c r="K325" s="20" t="str">
        <f t="shared" si="116"/>
        <v/>
      </c>
    </row>
    <row r="326" spans="1:11" x14ac:dyDescent="0.15">
      <c r="A326" s="3">
        <f t="shared" ref="A326:A330" si="147">B326*100+C326</f>
        <v>401040101</v>
      </c>
      <c r="B326" s="3">
        <f t="shared" ref="B326:B330" si="148">B271+100</f>
        <v>4010401</v>
      </c>
      <c r="C326" s="3">
        <v>1</v>
      </c>
      <c r="D326" s="3">
        <f>_xlfn.XLOOKUP(C326,等级中转!$E$7:$E$11,_xlfn.XLOOKUP(INT(RIGHT(B326,1)),等级中转!$F$5:$L$5,等级中转!$F$7:$L$11))</f>
        <v>1</v>
      </c>
      <c r="E326" s="3" t="str">
        <f ca="1">_xlfn.XLOOKUP(A326,中转!$D$10:$D$10006,中转!$Y$10:$Y$10006,"{}",0)</f>
        <v>{"AtkPower":1.35}</v>
      </c>
      <c r="F326" s="3" t="s">
        <v>35</v>
      </c>
      <c r="G326" s="3">
        <v>140</v>
      </c>
      <c r="H326" s="3">
        <v>0</v>
      </c>
      <c r="I326" s="3">
        <v>0</v>
      </c>
      <c r="J326" s="18" t="str">
        <f>"Skill"&amp;B326</f>
        <v>Skill4010401</v>
      </c>
      <c r="K326" s="18" t="str">
        <f t="shared" si="116"/>
        <v>SkillDescDetail401040101</v>
      </c>
    </row>
    <row r="327" spans="1:11" x14ac:dyDescent="0.15">
      <c r="A327" s="3">
        <f t="shared" si="147"/>
        <v>401040102</v>
      </c>
      <c r="B327" s="3">
        <f t="shared" si="148"/>
        <v>4010401</v>
      </c>
      <c r="C327" s="3">
        <v>2</v>
      </c>
      <c r="D327" s="3">
        <f>_xlfn.XLOOKUP(C327,等级中转!$E$7:$E$11,_xlfn.XLOOKUP(INT(RIGHT(B327,1)),等级中转!$F$5:$L$5,等级中转!$F$7:$L$11))</f>
        <v>21</v>
      </c>
      <c r="E327" s="3" t="str">
        <f ca="1">_xlfn.XLOOKUP(A327,中转!$D$10:$D$10006,中转!$Y$10:$Y$10006,"{}",0)</f>
        <v>{"AtkPower":1.45}</v>
      </c>
      <c r="F327" s="3" t="s">
        <v>35</v>
      </c>
      <c r="G327" s="3">
        <f t="shared" ref="G327:G330" si="149">G326</f>
        <v>140</v>
      </c>
      <c r="H327" s="3">
        <v>0</v>
      </c>
      <c r="I327" s="3">
        <v>0</v>
      </c>
      <c r="J327" s="18" t="str">
        <f>"Skill"&amp;B327</f>
        <v>Skill4010401</v>
      </c>
      <c r="K327" s="18" t="str">
        <f t="shared" si="116"/>
        <v>SkillDescDetail401040102</v>
      </c>
    </row>
    <row r="328" spans="1:11" x14ac:dyDescent="0.15">
      <c r="A328" s="3">
        <f t="shared" si="147"/>
        <v>401040103</v>
      </c>
      <c r="B328" s="3">
        <f t="shared" si="148"/>
        <v>4010401</v>
      </c>
      <c r="C328" s="3">
        <v>3</v>
      </c>
      <c r="D328" s="3">
        <f>_xlfn.XLOOKUP(C328,等级中转!$E$7:$E$11,_xlfn.XLOOKUP(INT(RIGHT(B328,1)),等级中转!$F$5:$L$5,等级中转!$F$7:$L$11))</f>
        <v>61</v>
      </c>
      <c r="E328" s="3" t="str">
        <f ca="1">_xlfn.XLOOKUP(A328,中转!$D$10:$D$10006,中转!$Y$10:$Y$10006,"{}",0)</f>
        <v>{"AtkPower":1.55}</v>
      </c>
      <c r="F328" s="3" t="s">
        <v>35</v>
      </c>
      <c r="G328" s="3">
        <f t="shared" si="149"/>
        <v>140</v>
      </c>
      <c r="H328" s="3">
        <v>0</v>
      </c>
      <c r="I328" s="3">
        <v>0</v>
      </c>
      <c r="J328" s="18" t="str">
        <f>"Skill"&amp;B328</f>
        <v>Skill4010401</v>
      </c>
      <c r="K328" s="18" t="str">
        <f t="shared" ref="K328:K354" si="150">IF($B328="","",IF($B328=0,"",K$1&amp;$A328))</f>
        <v>SkillDescDetail401040103</v>
      </c>
    </row>
    <row r="329" spans="1:11" x14ac:dyDescent="0.15">
      <c r="A329" s="3">
        <f t="shared" si="147"/>
        <v>401040104</v>
      </c>
      <c r="B329" s="3">
        <f t="shared" si="148"/>
        <v>4010401</v>
      </c>
      <c r="C329" s="3">
        <v>4</v>
      </c>
      <c r="D329" s="3">
        <f>_xlfn.XLOOKUP(C329,等级中转!$E$7:$E$11,_xlfn.XLOOKUP(INT(RIGHT(B329,1)),等级中转!$F$5:$L$5,等级中转!$F$7:$L$11))</f>
        <v>111</v>
      </c>
      <c r="E329" s="3" t="str">
        <f ca="1">_xlfn.XLOOKUP(A329,中转!$D$10:$D$10006,中转!$Y$10:$Y$10006,"{}",0)</f>
        <v>{"AtkPower":1.75}</v>
      </c>
      <c r="F329" s="3" t="s">
        <v>35</v>
      </c>
      <c r="G329" s="3">
        <f t="shared" si="149"/>
        <v>140</v>
      </c>
      <c r="H329" s="3">
        <v>0</v>
      </c>
      <c r="I329" s="3">
        <v>0</v>
      </c>
      <c r="J329" s="18" t="str">
        <f>"Skill"&amp;B329</f>
        <v>Skill4010401</v>
      </c>
      <c r="K329" s="18" t="str">
        <f t="shared" si="150"/>
        <v>SkillDescDetail401040104</v>
      </c>
    </row>
    <row r="330" spans="1:11" x14ac:dyDescent="0.15">
      <c r="A330" s="3">
        <f t="shared" si="147"/>
        <v>401040105</v>
      </c>
      <c r="B330" s="3">
        <f t="shared" si="148"/>
        <v>4010401</v>
      </c>
      <c r="C330" s="3">
        <v>5</v>
      </c>
      <c r="D330" s="3">
        <f>_xlfn.XLOOKUP(C330,等级中转!$E$7:$E$11,_xlfn.XLOOKUP(INT(RIGHT(B330,1)),等级中转!$F$5:$L$5,等级中转!$F$7:$L$11))</f>
        <v>161</v>
      </c>
      <c r="E330" s="3" t="str">
        <f>_xlfn.XLOOKUP(A330,中转!$D$10:$D$10006,中转!$Y$10:$Y$10006,"{}",0)</f>
        <v>{"AtkPower":1.95}</v>
      </c>
      <c r="F330" s="3" t="s">
        <v>35</v>
      </c>
      <c r="G330" s="3">
        <f t="shared" si="149"/>
        <v>140</v>
      </c>
      <c r="H330" s="3">
        <v>0</v>
      </c>
      <c r="I330" s="3">
        <v>0</v>
      </c>
      <c r="J330" s="18" t="str">
        <f>"Skill"&amp;B330</f>
        <v>Skill4010401</v>
      </c>
      <c r="K330" s="18" t="str">
        <f t="shared" si="150"/>
        <v>SkillDescDetail401040105</v>
      </c>
    </row>
    <row r="331" spans="1:11" s="17" customFormat="1" x14ac:dyDescent="0.15">
      <c r="A331" s="7" t="s">
        <v>40</v>
      </c>
      <c r="B331" s="5"/>
      <c r="C331" s="5"/>
      <c r="D331" s="5"/>
      <c r="E331" s="5" t="str">
        <f>_xlfn.XLOOKUP(A331,中转!$D$10:$D$10006,中转!$Y$10:$Y$10006,"{}",0)</f>
        <v/>
      </c>
      <c r="F331" s="5"/>
      <c r="G331" s="5"/>
      <c r="H331" s="5"/>
      <c r="I331" s="5"/>
      <c r="J331" s="20"/>
      <c r="K331" s="20" t="str">
        <f t="shared" si="150"/>
        <v/>
      </c>
    </row>
    <row r="332" spans="1:11" x14ac:dyDescent="0.15">
      <c r="A332" s="3">
        <f t="shared" ref="A332:A336" si="151">B332*100+C332</f>
        <v>401040201</v>
      </c>
      <c r="B332" s="3">
        <f t="shared" ref="B332:B336" si="152">B277+100</f>
        <v>4010402</v>
      </c>
      <c r="C332" s="3">
        <f t="shared" ref="C332:C336" si="153">C326</f>
        <v>1</v>
      </c>
      <c r="D332" s="3">
        <f>_xlfn.XLOOKUP(C332,等级中转!$E$7:$E$11,_xlfn.XLOOKUP(INT(RIGHT(B332,1)),等级中转!$F$5:$L$5,等级中转!$F$7:$L$11))</f>
        <v>1</v>
      </c>
      <c r="E332" s="3" t="str">
        <f ca="1">_xlfn.XLOOKUP(A332,中转!$D$10:$D$10006,中转!$Y$10:$Y$10006,"{}",0)</f>
        <v>{"AtkPower":4.2}</v>
      </c>
      <c r="F332" s="3" t="s">
        <v>35</v>
      </c>
      <c r="G332" s="3">
        <v>0</v>
      </c>
      <c r="H332" s="3">
        <v>0</v>
      </c>
      <c r="I332" s="3">
        <v>1.5</v>
      </c>
      <c r="J332" s="18" t="str">
        <f>"Skill"&amp;B332</f>
        <v>Skill4010402</v>
      </c>
      <c r="K332" s="18" t="str">
        <f t="shared" si="150"/>
        <v>SkillDescDetail401040201</v>
      </c>
    </row>
    <row r="333" spans="1:11" x14ac:dyDescent="0.15">
      <c r="A333" s="3">
        <f t="shared" si="151"/>
        <v>401040202</v>
      </c>
      <c r="B333" s="3">
        <f t="shared" si="152"/>
        <v>4010402</v>
      </c>
      <c r="C333" s="3">
        <f t="shared" si="153"/>
        <v>2</v>
      </c>
      <c r="D333" s="3">
        <f>_xlfn.XLOOKUP(C333,等级中转!$E$7:$E$11,_xlfn.XLOOKUP(INT(RIGHT(B333,1)),等级中转!$F$5:$L$5,等级中转!$F$7:$L$11))</f>
        <v>41</v>
      </c>
      <c r="E333" s="3" t="str">
        <f ca="1">_xlfn.XLOOKUP(A333,中转!$D$10:$D$10006,中转!$Y$10:$Y$10006,"{}",0)</f>
        <v>{"AtkPower":4.5}</v>
      </c>
      <c r="F333" s="3" t="s">
        <v>35</v>
      </c>
      <c r="G333" s="3">
        <v>0</v>
      </c>
      <c r="H333" s="3">
        <v>0</v>
      </c>
      <c r="I333" s="3">
        <f>I332</f>
        <v>1.5</v>
      </c>
      <c r="J333" s="18" t="str">
        <f>"Skill"&amp;B333</f>
        <v>Skill4010402</v>
      </c>
      <c r="K333" s="18" t="str">
        <f t="shared" si="150"/>
        <v>SkillDescDetail401040202</v>
      </c>
    </row>
    <row r="334" spans="1:11" x14ac:dyDescent="0.15">
      <c r="A334" s="3">
        <f t="shared" si="151"/>
        <v>401040203</v>
      </c>
      <c r="B334" s="3">
        <f t="shared" si="152"/>
        <v>4010402</v>
      </c>
      <c r="C334" s="3">
        <f t="shared" si="153"/>
        <v>3</v>
      </c>
      <c r="D334" s="3">
        <f>_xlfn.XLOOKUP(C334,等级中转!$E$7:$E$11,_xlfn.XLOOKUP(INT(RIGHT(B334,1)),等级中转!$F$5:$L$5,等级中转!$F$7:$L$11))</f>
        <v>81</v>
      </c>
      <c r="E334" s="3" t="str">
        <f ca="1">_xlfn.XLOOKUP(A334,中转!$D$10:$D$10006,中转!$Y$10:$Y$10006,"{}",0)</f>
        <v>{"AtkPower":4.8}</v>
      </c>
      <c r="F334" s="3" t="s">
        <v>35</v>
      </c>
      <c r="G334" s="3">
        <v>0</v>
      </c>
      <c r="H334" s="3">
        <v>0</v>
      </c>
      <c r="I334" s="3">
        <f t="shared" ref="I334:I336" si="154">I333</f>
        <v>1.5</v>
      </c>
      <c r="J334" s="18" t="str">
        <f>"Skill"&amp;B334</f>
        <v>Skill4010402</v>
      </c>
      <c r="K334" s="18" t="str">
        <f t="shared" si="150"/>
        <v>SkillDescDetail401040203</v>
      </c>
    </row>
    <row r="335" spans="1:11" x14ac:dyDescent="0.15">
      <c r="A335" s="3">
        <f t="shared" si="151"/>
        <v>401040204</v>
      </c>
      <c r="B335" s="3">
        <f t="shared" si="152"/>
        <v>4010402</v>
      </c>
      <c r="C335" s="3">
        <f t="shared" si="153"/>
        <v>4</v>
      </c>
      <c r="D335" s="3">
        <f>_xlfn.XLOOKUP(C335,等级中转!$E$7:$E$11,_xlfn.XLOOKUP(INT(RIGHT(B335,1)),等级中转!$F$5:$L$5,等级中转!$F$7:$L$11))</f>
        <v>141</v>
      </c>
      <c r="E335" s="3" t="str">
        <f ca="1">_xlfn.XLOOKUP(A335,中转!$D$10:$D$10006,中转!$Y$10:$Y$10006,"{}",0)</f>
        <v>{"AtkPower":5.4}</v>
      </c>
      <c r="F335" s="3" t="s">
        <v>35</v>
      </c>
      <c r="G335" s="3">
        <v>0</v>
      </c>
      <c r="H335" s="3">
        <v>0</v>
      </c>
      <c r="I335" s="3">
        <f t="shared" si="154"/>
        <v>1.5</v>
      </c>
      <c r="J335" s="18" t="str">
        <f>"Skill"&amp;B335</f>
        <v>Skill4010402</v>
      </c>
      <c r="K335" s="18" t="str">
        <f t="shared" si="150"/>
        <v>SkillDescDetail401040204</v>
      </c>
    </row>
    <row r="336" spans="1:11" x14ac:dyDescent="0.15">
      <c r="A336" s="3">
        <f t="shared" si="151"/>
        <v>401040205</v>
      </c>
      <c r="B336" s="3">
        <f t="shared" si="152"/>
        <v>4010402</v>
      </c>
      <c r="C336" s="3">
        <f t="shared" si="153"/>
        <v>5</v>
      </c>
      <c r="D336" s="3">
        <f>_xlfn.XLOOKUP(C336,等级中转!$E$7:$E$11,_xlfn.XLOOKUP(INT(RIGHT(B336,1)),等级中转!$F$5:$L$5,等级中转!$F$7:$L$11))</f>
        <v>201</v>
      </c>
      <c r="E336" s="3" t="str">
        <f>_xlfn.XLOOKUP(A336,中转!$D$10:$D$10006,中转!$Y$10:$Y$10006,"{}",0)</f>
        <v>{"AtkPower":6}</v>
      </c>
      <c r="F336" s="3" t="s">
        <v>35</v>
      </c>
      <c r="G336" s="3">
        <v>0</v>
      </c>
      <c r="H336" s="3">
        <v>0</v>
      </c>
      <c r="I336" s="3">
        <f t="shared" si="154"/>
        <v>1.5</v>
      </c>
      <c r="J336" s="18" t="str">
        <f>"Skill"&amp;B336</f>
        <v>Skill4010402</v>
      </c>
      <c r="K336" s="18" t="str">
        <f t="shared" si="150"/>
        <v>SkillDescDetail401040205</v>
      </c>
    </row>
    <row r="337" spans="1:11" s="17" customFormat="1" x14ac:dyDescent="0.15">
      <c r="A337" s="7" t="s">
        <v>45</v>
      </c>
      <c r="B337" s="5"/>
      <c r="C337" s="5"/>
      <c r="D337" s="5"/>
      <c r="E337" s="5" t="str">
        <f>_xlfn.XLOOKUP(A337,中转!$D$10:$D$10006,中转!$Y$10:$Y$10006,"{}",0)</f>
        <v/>
      </c>
      <c r="F337" s="5"/>
      <c r="G337" s="5"/>
      <c r="H337" s="5"/>
      <c r="I337" s="5"/>
      <c r="J337" s="20"/>
      <c r="K337" s="20" t="str">
        <f t="shared" si="150"/>
        <v/>
      </c>
    </row>
    <row r="338" spans="1:11" x14ac:dyDescent="0.15">
      <c r="A338" s="3">
        <f t="shared" ref="A338:A342" si="155">B338*100+C338</f>
        <v>401040301</v>
      </c>
      <c r="B338" s="3">
        <f t="shared" ref="B338:B342" si="156">B283+100</f>
        <v>4010403</v>
      </c>
      <c r="C338" s="3">
        <f t="shared" ref="C338:C342" si="157">C332</f>
        <v>1</v>
      </c>
      <c r="D338" s="3">
        <f>_xlfn.XLOOKUP(C338,等级中转!$E$7:$E$11,_xlfn.XLOOKUP(INT(RIGHT(B338,1)),等级中转!$F$5:$L$5,等级中转!$F$7:$L$11))</f>
        <v>1</v>
      </c>
      <c r="E338" s="3" t="str">
        <f>_xlfn.XLOOKUP(A338,中转!$D$10:$D$10006,中转!$Y$10:$Y$10006,"{}",0)</f>
        <v>{}</v>
      </c>
      <c r="F338" s="3" t="s">
        <v>35</v>
      </c>
      <c r="G338" s="3">
        <v>0</v>
      </c>
      <c r="H338" s="3">
        <v>0</v>
      </c>
      <c r="I338" s="3">
        <v>0</v>
      </c>
      <c r="K338" s="18" t="str">
        <f t="shared" si="150"/>
        <v>SkillDescDetail401040301</v>
      </c>
    </row>
    <row r="339" spans="1:11" x14ac:dyDescent="0.15">
      <c r="A339" s="3">
        <f t="shared" si="155"/>
        <v>401040302</v>
      </c>
      <c r="B339" s="3">
        <f t="shared" si="156"/>
        <v>4010403</v>
      </c>
      <c r="C339" s="3">
        <f t="shared" si="157"/>
        <v>2</v>
      </c>
      <c r="D339" s="3">
        <f>_xlfn.XLOOKUP(C339,等级中转!$E$7:$E$11,_xlfn.XLOOKUP(INT(RIGHT(B339,1)),等级中转!$F$5:$L$5,等级中转!$F$7:$L$11))</f>
        <v>75</v>
      </c>
      <c r="E339" s="3" t="str">
        <f>_xlfn.XLOOKUP(A339,中转!$D$10:$D$10006,中转!$Y$10:$Y$10006,"{}",0)</f>
        <v>{}</v>
      </c>
      <c r="F339" s="3" t="s">
        <v>35</v>
      </c>
      <c r="G339" s="3">
        <v>0</v>
      </c>
      <c r="H339" s="3">
        <v>0</v>
      </c>
      <c r="I339" s="3">
        <v>0</v>
      </c>
      <c r="K339" s="18" t="str">
        <f t="shared" si="150"/>
        <v>SkillDescDetail401040302</v>
      </c>
    </row>
    <row r="340" spans="1:11" x14ac:dyDescent="0.15">
      <c r="A340" s="3">
        <f t="shared" si="155"/>
        <v>401040303</v>
      </c>
      <c r="B340" s="3">
        <f t="shared" si="156"/>
        <v>4010403</v>
      </c>
      <c r="C340" s="3">
        <f t="shared" si="157"/>
        <v>3</v>
      </c>
      <c r="D340" s="3">
        <f>_xlfn.XLOOKUP(C340,等级中转!$E$7:$E$11,_xlfn.XLOOKUP(INT(RIGHT(B340,1)),等级中转!$F$5:$L$5,等级中转!$F$7:$L$11))</f>
        <v>125</v>
      </c>
      <c r="E340" s="3" t="str">
        <f>_xlfn.XLOOKUP(A340,中转!$D$10:$D$10006,中转!$Y$10:$Y$10006,"{}",0)</f>
        <v>{}</v>
      </c>
      <c r="F340" s="3" t="s">
        <v>35</v>
      </c>
      <c r="G340" s="3">
        <v>0</v>
      </c>
      <c r="H340" s="3">
        <v>0</v>
      </c>
      <c r="I340" s="3">
        <v>0</v>
      </c>
      <c r="K340" s="18" t="str">
        <f t="shared" si="150"/>
        <v>SkillDescDetail401040303</v>
      </c>
    </row>
    <row r="341" spans="1:11" x14ac:dyDescent="0.15">
      <c r="A341" s="3">
        <f t="shared" si="155"/>
        <v>401040304</v>
      </c>
      <c r="B341" s="3">
        <f t="shared" si="156"/>
        <v>4010403</v>
      </c>
      <c r="C341" s="3">
        <f t="shared" si="157"/>
        <v>4</v>
      </c>
      <c r="D341" s="3">
        <f>_xlfn.XLOOKUP(C341,等级中转!$E$7:$E$11,_xlfn.XLOOKUP(INT(RIGHT(B341,1)),等级中转!$F$5:$L$5,等级中转!$F$7:$L$11))</f>
        <v>175</v>
      </c>
      <c r="E341" s="3" t="str">
        <f>_xlfn.XLOOKUP(A341,中转!$D$10:$D$10006,中转!$Y$10:$Y$10006,"{}",0)</f>
        <v>{}</v>
      </c>
      <c r="F341" s="3" t="s">
        <v>35</v>
      </c>
      <c r="G341" s="3">
        <v>0</v>
      </c>
      <c r="H341" s="3">
        <v>0</v>
      </c>
      <c r="I341" s="3">
        <v>0</v>
      </c>
      <c r="K341" s="18" t="str">
        <f t="shared" si="150"/>
        <v>SkillDescDetail401040304</v>
      </c>
    </row>
    <row r="342" spans="1:11" x14ac:dyDescent="0.15">
      <c r="A342" s="3">
        <f t="shared" si="155"/>
        <v>401040305</v>
      </c>
      <c r="B342" s="3">
        <f t="shared" si="156"/>
        <v>4010403</v>
      </c>
      <c r="C342" s="3">
        <f t="shared" si="157"/>
        <v>5</v>
      </c>
      <c r="D342" s="3">
        <f>_xlfn.XLOOKUP(C342,等级中转!$E$7:$E$11,_xlfn.XLOOKUP(INT(RIGHT(B342,1)),等级中转!$F$5:$L$5,等级中转!$F$7:$L$11))</f>
        <v>225</v>
      </c>
      <c r="E342" s="3" t="str">
        <f>_xlfn.XLOOKUP(A342,中转!$D$10:$D$10006,中转!$Y$10:$Y$10006,"{}",0)</f>
        <v>{}</v>
      </c>
      <c r="F342" s="3" t="s">
        <v>35</v>
      </c>
      <c r="G342" s="3">
        <v>0</v>
      </c>
      <c r="H342" s="3">
        <v>0</v>
      </c>
      <c r="I342" s="3">
        <v>0</v>
      </c>
      <c r="K342" s="18" t="str">
        <f t="shared" si="150"/>
        <v>SkillDescDetail401040305</v>
      </c>
    </row>
    <row r="343" spans="1:11" s="17" customFormat="1" x14ac:dyDescent="0.15">
      <c r="A343" s="7" t="s">
        <v>46</v>
      </c>
      <c r="B343" s="5"/>
      <c r="C343" s="5"/>
      <c r="D343" s="5"/>
      <c r="E343" s="5" t="str">
        <f>_xlfn.XLOOKUP(A343,中转!$D$10:$D$10006,中转!$Y$10:$Y$10006,"{}",0)</f>
        <v/>
      </c>
      <c r="F343" s="5"/>
      <c r="G343" s="5"/>
      <c r="H343" s="5"/>
      <c r="I343" s="5"/>
      <c r="J343" s="20"/>
      <c r="K343" s="20" t="str">
        <f t="shared" si="150"/>
        <v/>
      </c>
    </row>
    <row r="344" spans="1:11" x14ac:dyDescent="0.15">
      <c r="A344" s="3">
        <f t="shared" ref="A344:A348" si="158">B344*100+C344</f>
        <v>401040401</v>
      </c>
      <c r="B344" s="3">
        <f t="shared" ref="B344:B348" si="159">B289+100</f>
        <v>4010404</v>
      </c>
      <c r="C344" s="3">
        <f t="shared" ref="C344:C348" si="160">C338</f>
        <v>1</v>
      </c>
      <c r="D344" s="3">
        <f>_xlfn.XLOOKUP(C344,等级中转!$E$7:$E$11,_xlfn.XLOOKUP(INT(RIGHT(B344,1)),等级中转!$F$5:$L$5,等级中转!$F$7:$L$11))</f>
        <v>1</v>
      </c>
      <c r="E344" s="3" t="str">
        <f ca="1">_xlfn.XLOOKUP(A344,中转!$D$10:$D$10006,中转!$Y$10:$Y$10006,"{}",0)</f>
        <v>{"AtkPower":4.55}</v>
      </c>
      <c r="F344" s="3" t="s">
        <v>64</v>
      </c>
      <c r="G344" s="3">
        <v>0</v>
      </c>
      <c r="H344" s="3">
        <v>0</v>
      </c>
      <c r="I344" s="3">
        <v>0</v>
      </c>
      <c r="K344" s="18" t="str">
        <f t="shared" si="150"/>
        <v>SkillDescDetail401040401</v>
      </c>
    </row>
    <row r="345" spans="1:11" x14ac:dyDescent="0.15">
      <c r="A345" s="3">
        <f t="shared" si="158"/>
        <v>401040402</v>
      </c>
      <c r="B345" s="3">
        <f t="shared" si="159"/>
        <v>4010404</v>
      </c>
      <c r="C345" s="3">
        <f t="shared" si="160"/>
        <v>2</v>
      </c>
      <c r="D345" s="3">
        <f>_xlfn.XLOOKUP(C345,等级中转!$E$7:$E$11,_xlfn.XLOOKUP(INT(RIGHT(B345,1)),等级中转!$F$5:$L$5,等级中转!$F$7:$L$11))</f>
        <v>31</v>
      </c>
      <c r="E345" s="3" t="str">
        <f ca="1">_xlfn.XLOOKUP(A345,中转!$D$10:$D$10006,中转!$Y$10:$Y$10006,"{}",0)</f>
        <v>{"AtkPower":4.9}</v>
      </c>
      <c r="F345" s="3" t="s">
        <v>64</v>
      </c>
      <c r="G345" s="3">
        <v>0</v>
      </c>
      <c r="H345" s="3">
        <v>0</v>
      </c>
      <c r="I345" s="3">
        <v>0</v>
      </c>
      <c r="K345" s="18" t="str">
        <f t="shared" si="150"/>
        <v>SkillDescDetail401040402</v>
      </c>
    </row>
    <row r="346" spans="1:11" x14ac:dyDescent="0.15">
      <c r="A346" s="3">
        <f t="shared" si="158"/>
        <v>401040403</v>
      </c>
      <c r="B346" s="3">
        <f t="shared" si="159"/>
        <v>4010404</v>
      </c>
      <c r="C346" s="3">
        <f t="shared" si="160"/>
        <v>3</v>
      </c>
      <c r="D346" s="3">
        <f>_xlfn.XLOOKUP(C346,等级中转!$E$7:$E$11,_xlfn.XLOOKUP(INT(RIGHT(B346,1)),等级中转!$F$5:$L$5,等级中转!$F$7:$L$11))</f>
        <v>71</v>
      </c>
      <c r="E346" s="3" t="str">
        <f ca="1">_xlfn.XLOOKUP(A346,中转!$D$10:$D$10006,中转!$Y$10:$Y$10006,"{}",0)</f>
        <v>{"AtkPower":5.2}</v>
      </c>
      <c r="F346" s="3" t="s">
        <v>64</v>
      </c>
      <c r="G346" s="3">
        <v>0</v>
      </c>
      <c r="H346" s="3">
        <v>0</v>
      </c>
      <c r="I346" s="3">
        <v>0</v>
      </c>
      <c r="K346" s="18" t="str">
        <f t="shared" si="150"/>
        <v>SkillDescDetail401040403</v>
      </c>
    </row>
    <row r="347" spans="1:11" x14ac:dyDescent="0.15">
      <c r="A347" s="3">
        <f t="shared" si="158"/>
        <v>401040404</v>
      </c>
      <c r="B347" s="3">
        <f t="shared" si="159"/>
        <v>4010404</v>
      </c>
      <c r="C347" s="3">
        <f t="shared" si="160"/>
        <v>4</v>
      </c>
      <c r="D347" s="3">
        <f>_xlfn.XLOOKUP(C347,等级中转!$E$7:$E$11,_xlfn.XLOOKUP(INT(RIGHT(B347,1)),等级中转!$F$5:$L$5,等级中转!$F$7:$L$11))</f>
        <v>121</v>
      </c>
      <c r="E347" s="3" t="str">
        <f ca="1">_xlfn.XLOOKUP(A347,中转!$D$10:$D$10006,中转!$Y$10:$Y$10006,"{}",0)</f>
        <v>{"AtkPower":5.85}</v>
      </c>
      <c r="F347" s="3" t="s">
        <v>64</v>
      </c>
      <c r="G347" s="3">
        <v>0</v>
      </c>
      <c r="H347" s="3">
        <v>0</v>
      </c>
      <c r="I347" s="3">
        <v>0</v>
      </c>
      <c r="K347" s="18" t="str">
        <f t="shared" si="150"/>
        <v>SkillDescDetail401040404</v>
      </c>
    </row>
    <row r="348" spans="1:11" x14ac:dyDescent="0.15">
      <c r="A348" s="3">
        <f t="shared" si="158"/>
        <v>401040405</v>
      </c>
      <c r="B348" s="3">
        <f t="shared" si="159"/>
        <v>4010404</v>
      </c>
      <c r="C348" s="3">
        <f t="shared" si="160"/>
        <v>5</v>
      </c>
      <c r="D348" s="3">
        <f>_xlfn.XLOOKUP(C348,等级中转!$E$7:$E$11,_xlfn.XLOOKUP(INT(RIGHT(B348,1)),等级中转!$F$5:$L$5,等级中转!$F$7:$L$11))</f>
        <v>171</v>
      </c>
      <c r="E348" s="3" t="str">
        <f>_xlfn.XLOOKUP(A348,中转!$D$10:$D$10006,中转!$Y$10:$Y$10006,"{}",0)</f>
        <v>{"AtkPower":6.5}</v>
      </c>
      <c r="F348" s="3" t="s">
        <v>64</v>
      </c>
      <c r="G348" s="3">
        <v>0</v>
      </c>
      <c r="H348" s="3">
        <v>0</v>
      </c>
      <c r="I348" s="3">
        <v>0</v>
      </c>
      <c r="K348" s="18" t="str">
        <f t="shared" si="150"/>
        <v>SkillDescDetail401040405</v>
      </c>
    </row>
    <row r="349" spans="1:11" s="17" customFormat="1" x14ac:dyDescent="0.15">
      <c r="A349" s="7" t="s">
        <v>47</v>
      </c>
      <c r="B349" s="5"/>
      <c r="C349" s="5"/>
      <c r="D349" s="5"/>
      <c r="E349" s="5" t="str">
        <f>_xlfn.XLOOKUP(A349,中转!$D$10:$D$10006,中转!$Y$10:$Y$10006,"{}",0)</f>
        <v/>
      </c>
      <c r="F349" s="5"/>
      <c r="G349" s="5"/>
      <c r="H349" s="5"/>
      <c r="I349" s="5"/>
      <c r="J349" s="20"/>
      <c r="K349" s="20" t="str">
        <f t="shared" si="150"/>
        <v/>
      </c>
    </row>
    <row r="350" spans="1:11" x14ac:dyDescent="0.15">
      <c r="A350" s="3">
        <f t="shared" ref="A350:A354" si="161">B350*100+C350</f>
        <v>401040501</v>
      </c>
      <c r="B350" s="3">
        <f t="shared" ref="B350:B354" si="162">B295+100</f>
        <v>4010405</v>
      </c>
      <c r="C350" s="3">
        <f t="shared" ref="C350:C354" si="163">C344</f>
        <v>1</v>
      </c>
      <c r="D350" s="3">
        <f>_xlfn.XLOOKUP(C350,等级中转!$E$7:$E$11,_xlfn.XLOOKUP(INT(RIGHT(B350,1)),等级中转!$F$5:$L$5,等级中转!$F$7:$L$11))</f>
        <v>1</v>
      </c>
      <c r="E350" s="3" t="str">
        <f>_xlfn.XLOOKUP(A350,中转!$D$10:$D$10006,中转!$Y$10:$Y$10006,"{}",0)</f>
        <v>{}</v>
      </c>
      <c r="F350" s="3" t="s">
        <v>35</v>
      </c>
      <c r="G350" s="3">
        <v>0</v>
      </c>
      <c r="H350" s="3">
        <v>0</v>
      </c>
      <c r="I350" s="3">
        <v>0</v>
      </c>
      <c r="K350" s="18" t="str">
        <f t="shared" si="150"/>
        <v>SkillDescDetail401040501</v>
      </c>
    </row>
    <row r="351" spans="1:11" x14ac:dyDescent="0.15">
      <c r="A351" s="3">
        <f t="shared" si="161"/>
        <v>401040502</v>
      </c>
      <c r="B351" s="3">
        <f t="shared" si="162"/>
        <v>4010405</v>
      </c>
      <c r="C351" s="3">
        <f t="shared" si="163"/>
        <v>2</v>
      </c>
      <c r="D351" s="3">
        <f>_xlfn.XLOOKUP(C351,等级中转!$E$7:$E$11,_xlfn.XLOOKUP(INT(RIGHT(B351,1)),等级中转!$F$5:$L$5,等级中转!$F$7:$L$11))</f>
        <v>46</v>
      </c>
      <c r="E351" s="3" t="str">
        <f>_xlfn.XLOOKUP(A351,中转!$D$10:$D$10006,中转!$Y$10:$Y$10006,"{}",0)</f>
        <v>{}</v>
      </c>
      <c r="F351" s="3" t="s">
        <v>35</v>
      </c>
      <c r="G351" s="3">
        <v>0</v>
      </c>
      <c r="H351" s="3">
        <v>0</v>
      </c>
      <c r="I351" s="3">
        <v>0</v>
      </c>
      <c r="K351" s="18" t="str">
        <f t="shared" si="150"/>
        <v>SkillDescDetail401040502</v>
      </c>
    </row>
    <row r="352" spans="1:11" x14ac:dyDescent="0.15">
      <c r="A352" s="3">
        <f t="shared" si="161"/>
        <v>401040503</v>
      </c>
      <c r="B352" s="3">
        <f t="shared" si="162"/>
        <v>4010405</v>
      </c>
      <c r="C352" s="3">
        <f t="shared" si="163"/>
        <v>3</v>
      </c>
      <c r="D352" s="3">
        <f>_xlfn.XLOOKUP(C352,等级中转!$E$7:$E$11,_xlfn.XLOOKUP(INT(RIGHT(B352,1)),等级中转!$F$5:$L$5,等级中转!$F$7:$L$11))</f>
        <v>86</v>
      </c>
      <c r="E352" s="3" t="str">
        <f>_xlfn.XLOOKUP(A352,中转!$D$10:$D$10006,中转!$Y$10:$Y$10006,"{}",0)</f>
        <v>{}</v>
      </c>
      <c r="F352" s="3" t="s">
        <v>35</v>
      </c>
      <c r="G352" s="3">
        <v>0</v>
      </c>
      <c r="H352" s="3">
        <v>0</v>
      </c>
      <c r="I352" s="3">
        <v>0</v>
      </c>
      <c r="K352" s="18" t="str">
        <f t="shared" si="150"/>
        <v>SkillDescDetail401040503</v>
      </c>
    </row>
    <row r="353" spans="1:11" x14ac:dyDescent="0.15">
      <c r="A353" s="3">
        <f t="shared" si="161"/>
        <v>401040504</v>
      </c>
      <c r="B353" s="3">
        <f t="shared" si="162"/>
        <v>4010405</v>
      </c>
      <c r="C353" s="3">
        <f t="shared" si="163"/>
        <v>4</v>
      </c>
      <c r="D353" s="3">
        <f>_xlfn.XLOOKUP(C353,等级中转!$E$7:$E$11,_xlfn.XLOOKUP(INT(RIGHT(B353,1)),等级中转!$F$5:$L$5,等级中转!$F$7:$L$11))</f>
        <v>136</v>
      </c>
      <c r="E353" s="3" t="str">
        <f>_xlfn.XLOOKUP(A353,中转!$D$10:$D$10006,中转!$Y$10:$Y$10006,"{}",0)</f>
        <v>{}</v>
      </c>
      <c r="F353" s="3" t="s">
        <v>35</v>
      </c>
      <c r="G353" s="3">
        <v>0</v>
      </c>
      <c r="H353" s="3">
        <v>0</v>
      </c>
      <c r="I353" s="3">
        <v>0</v>
      </c>
      <c r="K353" s="18" t="str">
        <f t="shared" si="150"/>
        <v>SkillDescDetail401040504</v>
      </c>
    </row>
    <row r="354" spans="1:11" x14ac:dyDescent="0.15">
      <c r="A354" s="3">
        <f t="shared" si="161"/>
        <v>401040505</v>
      </c>
      <c r="B354" s="3">
        <f t="shared" si="162"/>
        <v>4010405</v>
      </c>
      <c r="C354" s="3">
        <f t="shared" si="163"/>
        <v>5</v>
      </c>
      <c r="D354" s="3">
        <f>_xlfn.XLOOKUP(C354,等级中转!$E$7:$E$11,_xlfn.XLOOKUP(INT(RIGHT(B354,1)),等级中转!$F$5:$L$5,等级中转!$F$7:$L$11))</f>
        <v>186</v>
      </c>
      <c r="E354" s="3" t="str">
        <f>_xlfn.XLOOKUP(A354,中转!$D$10:$D$10006,中转!$Y$10:$Y$10006,"{}",0)</f>
        <v>{}</v>
      </c>
      <c r="F354" s="3" t="s">
        <v>35</v>
      </c>
      <c r="G354" s="3">
        <v>0</v>
      </c>
      <c r="H354" s="3">
        <v>0</v>
      </c>
      <c r="I354" s="3">
        <v>0</v>
      </c>
      <c r="K354" s="18" t="str">
        <f t="shared" si="150"/>
        <v>SkillDescDetail401040505</v>
      </c>
    </row>
    <row r="355" spans="1:11" s="17" customFormat="1" x14ac:dyDescent="0.15">
      <c r="A355" s="7" t="s">
        <v>48</v>
      </c>
      <c r="B355" s="5"/>
      <c r="C355" s="5"/>
      <c r="D355" s="5"/>
      <c r="E355" s="5" t="str">
        <f>_xlfn.XLOOKUP(A355,中转!$D$10:$D$10006,中转!$Y$10:$Y$10006,"{}",0)</f>
        <v/>
      </c>
      <c r="F355" s="5"/>
      <c r="G355" s="5"/>
      <c r="H355" s="5"/>
      <c r="I355" s="5"/>
      <c r="J355" s="20"/>
      <c r="K355" s="20"/>
    </row>
    <row r="356" spans="1:11" x14ac:dyDescent="0.15">
      <c r="A356" s="3">
        <f t="shared" ref="A356:A360" si="164">B356*100+C356</f>
        <v>401040601</v>
      </c>
      <c r="B356" s="3">
        <f t="shared" ref="B356:B360" si="165">B301+100</f>
        <v>4010406</v>
      </c>
      <c r="C356" s="3">
        <f t="shared" ref="C356:C360" si="166">C350</f>
        <v>1</v>
      </c>
      <c r="D356" s="3">
        <f>_xlfn.XLOOKUP(C356,等级中转!$E$7:$E$11,_xlfn.XLOOKUP(INT(RIGHT(B356,1)),等级中转!$F$5:$L$5,等级中转!$F$7:$L$11))</f>
        <v>1</v>
      </c>
      <c r="E356" s="3" t="str">
        <f>_xlfn.XLOOKUP(A356,中转!$D$10:$D$10006,中转!$Y$10:$Y$10006,"{}",0)</f>
        <v>{}</v>
      </c>
      <c r="F356" s="3" t="s">
        <v>35</v>
      </c>
      <c r="G356" s="3">
        <v>0</v>
      </c>
      <c r="H356" s="3">
        <v>0</v>
      </c>
      <c r="I356" s="3">
        <v>0</v>
      </c>
      <c r="K356" s="18" t="str">
        <f>IF($B356="","",IF($B356=0,"",K$1&amp;$A356))</f>
        <v>SkillDescDetail401040601</v>
      </c>
    </row>
    <row r="357" spans="1:11" x14ac:dyDescent="0.15">
      <c r="A357" s="3">
        <f t="shared" si="164"/>
        <v>401040602</v>
      </c>
      <c r="B357" s="3">
        <f t="shared" si="165"/>
        <v>4010406</v>
      </c>
      <c r="C357" s="3">
        <f t="shared" si="166"/>
        <v>2</v>
      </c>
      <c r="D357" s="3">
        <f>_xlfn.XLOOKUP(C357,等级中转!$E$7:$E$11,_xlfn.XLOOKUP(INT(RIGHT(B357,1)),等级中转!$F$5:$L$5,等级中转!$F$7:$L$11))</f>
        <v>63</v>
      </c>
      <c r="E357" s="3" t="str">
        <f>_xlfn.XLOOKUP(A357,中转!$D$10:$D$10006,中转!$Y$10:$Y$10006,"{}",0)</f>
        <v>{}</v>
      </c>
      <c r="F357" s="3" t="s">
        <v>35</v>
      </c>
      <c r="G357" s="3">
        <v>0</v>
      </c>
      <c r="H357" s="3">
        <v>0</v>
      </c>
      <c r="I357" s="3">
        <v>0</v>
      </c>
      <c r="K357" s="18" t="str">
        <f>IF($B357="","",IF($B357=0,"",K$1&amp;$A357))</f>
        <v>SkillDescDetail401040602</v>
      </c>
    </row>
    <row r="358" spans="1:11" x14ac:dyDescent="0.15">
      <c r="A358" s="3">
        <f t="shared" si="164"/>
        <v>401040603</v>
      </c>
      <c r="B358" s="3">
        <f t="shared" si="165"/>
        <v>4010406</v>
      </c>
      <c r="C358" s="3">
        <f t="shared" si="166"/>
        <v>3</v>
      </c>
      <c r="D358" s="3">
        <f>_xlfn.XLOOKUP(C358,等级中转!$E$7:$E$11,_xlfn.XLOOKUP(INT(RIGHT(B358,1)),等级中转!$F$5:$L$5,等级中转!$F$7:$L$11))</f>
        <v>103</v>
      </c>
      <c r="E358" s="3" t="str">
        <f>_xlfn.XLOOKUP(A358,中转!$D$10:$D$10006,中转!$Y$10:$Y$10006,"{}",0)</f>
        <v>{}</v>
      </c>
      <c r="F358" s="3" t="s">
        <v>35</v>
      </c>
      <c r="G358" s="3">
        <v>0</v>
      </c>
      <c r="H358" s="3">
        <v>0</v>
      </c>
      <c r="I358" s="3">
        <v>0</v>
      </c>
      <c r="K358" s="18" t="str">
        <f>IF($B358="","",IF($B358=0,"",K$1&amp;$A358))</f>
        <v>SkillDescDetail401040603</v>
      </c>
    </row>
    <row r="359" spans="1:11" x14ac:dyDescent="0.15">
      <c r="A359" s="3">
        <f t="shared" si="164"/>
        <v>401040604</v>
      </c>
      <c r="B359" s="3">
        <f t="shared" si="165"/>
        <v>4010406</v>
      </c>
      <c r="C359" s="3">
        <f t="shared" si="166"/>
        <v>4</v>
      </c>
      <c r="D359" s="3">
        <f>_xlfn.XLOOKUP(C359,等级中转!$E$7:$E$11,_xlfn.XLOOKUP(INT(RIGHT(B359,1)),等级中转!$F$5:$L$5,等级中转!$F$7:$L$11))</f>
        <v>153</v>
      </c>
      <c r="E359" s="3" t="str">
        <f>_xlfn.XLOOKUP(A359,中转!$D$10:$D$10006,中转!$Y$10:$Y$10006,"{}",0)</f>
        <v>{}</v>
      </c>
      <c r="F359" s="3" t="s">
        <v>35</v>
      </c>
      <c r="G359" s="3">
        <v>0</v>
      </c>
      <c r="H359" s="3">
        <v>0</v>
      </c>
      <c r="I359" s="3">
        <v>0</v>
      </c>
      <c r="K359" s="18" t="str">
        <f>IF($B359="","",IF($B359=0,"",K$1&amp;$A359))</f>
        <v>SkillDescDetail401040604</v>
      </c>
    </row>
    <row r="360" spans="1:11" x14ac:dyDescent="0.15">
      <c r="A360" s="3">
        <f t="shared" si="164"/>
        <v>401040605</v>
      </c>
      <c r="B360" s="3">
        <f t="shared" si="165"/>
        <v>4010406</v>
      </c>
      <c r="C360" s="3">
        <f t="shared" si="166"/>
        <v>5</v>
      </c>
      <c r="D360" s="3">
        <f>_xlfn.XLOOKUP(C360,等级中转!$E$7:$E$11,_xlfn.XLOOKUP(INT(RIGHT(B360,1)),等级中转!$F$5:$L$5,等级中转!$F$7:$L$11))</f>
        <v>203</v>
      </c>
      <c r="E360" s="3" t="str">
        <f>_xlfn.XLOOKUP(A360,中转!$D$10:$D$10006,中转!$Y$10:$Y$10006,"{}",0)</f>
        <v>{}</v>
      </c>
      <c r="F360" s="3" t="s">
        <v>35</v>
      </c>
      <c r="G360" s="3">
        <v>0</v>
      </c>
      <c r="H360" s="3">
        <v>0</v>
      </c>
      <c r="I360" s="3">
        <v>0</v>
      </c>
      <c r="K360" s="18" t="str">
        <f>IF($B360="","",IF($B360=0,"",K$1&amp;$A360))</f>
        <v>SkillDescDetail401040605</v>
      </c>
    </row>
    <row r="361" spans="1:11" s="17" customFormat="1" x14ac:dyDescent="0.15">
      <c r="A361" s="7" t="s">
        <v>49</v>
      </c>
      <c r="B361" s="5"/>
      <c r="C361" s="5"/>
      <c r="D361" s="5"/>
      <c r="E361" s="5" t="str">
        <f>_xlfn.XLOOKUP(A361,中转!$D$10:$D$10006,中转!$Y$10:$Y$10006,"{}",0)</f>
        <v/>
      </c>
      <c r="F361" s="5"/>
      <c r="G361" s="5"/>
      <c r="H361" s="5"/>
      <c r="I361" s="5"/>
      <c r="J361" s="20"/>
      <c r="K361" s="20"/>
    </row>
    <row r="362" spans="1:11" x14ac:dyDescent="0.15">
      <c r="A362" s="3">
        <f t="shared" ref="A362:A366" si="167">B362*100+C362</f>
        <v>401040701</v>
      </c>
      <c r="B362" s="3">
        <f t="shared" ref="B362:B366" si="168">B307+100</f>
        <v>4010407</v>
      </c>
      <c r="C362" s="3">
        <f t="shared" ref="C362:C366" si="169">C356</f>
        <v>1</v>
      </c>
      <c r="D362" s="3">
        <f>_xlfn.XLOOKUP(C362,等级中转!$E$7:$E$11,_xlfn.XLOOKUP(INT(RIGHT(B362,1)),等级中转!$F$5:$L$5,等级中转!$F$7:$L$11))</f>
        <v>1</v>
      </c>
      <c r="E362" s="3" t="str">
        <f>_xlfn.XLOOKUP(A362,中转!$D$10:$D$10006,中转!$Y$10:$Y$10006,"{}",0)</f>
        <v>{}</v>
      </c>
      <c r="F362" s="3" t="s">
        <v>65</v>
      </c>
      <c r="G362" s="3">
        <v>0</v>
      </c>
      <c r="H362" s="3">
        <v>0</v>
      </c>
      <c r="I362" s="3">
        <v>0</v>
      </c>
      <c r="K362" s="18" t="str">
        <f>IF($B362="","",IF($B362=0,"",K$1&amp;$A362))</f>
        <v>SkillDescDetail401040701</v>
      </c>
    </row>
    <row r="363" spans="1:11" x14ac:dyDescent="0.15">
      <c r="A363" s="3">
        <f t="shared" si="167"/>
        <v>401040702</v>
      </c>
      <c r="B363" s="3">
        <f t="shared" si="168"/>
        <v>4010407</v>
      </c>
      <c r="C363" s="3">
        <f t="shared" si="169"/>
        <v>2</v>
      </c>
      <c r="D363" s="3">
        <f>_xlfn.XLOOKUP(C363,等级中转!$E$7:$E$11,_xlfn.XLOOKUP(INT(RIGHT(B363,1)),等级中转!$F$5:$L$5,等级中转!$F$7:$L$11))</f>
        <v>51</v>
      </c>
      <c r="E363" s="3" t="str">
        <f>_xlfn.XLOOKUP(A363,中转!$D$10:$D$10006,中转!$Y$10:$Y$10006,"{}",0)</f>
        <v>{}</v>
      </c>
      <c r="F363" s="3" t="s">
        <v>65</v>
      </c>
      <c r="G363" s="3">
        <v>0</v>
      </c>
      <c r="H363" s="3">
        <v>0</v>
      </c>
      <c r="I363" s="3">
        <v>0</v>
      </c>
      <c r="K363" s="18" t="str">
        <f>IF($B363="","",IF($B363=0,"",K$1&amp;$A363))</f>
        <v>SkillDescDetail401040702</v>
      </c>
    </row>
    <row r="364" spans="1:11" x14ac:dyDescent="0.15">
      <c r="A364" s="3">
        <f t="shared" si="167"/>
        <v>401040703</v>
      </c>
      <c r="B364" s="3">
        <f t="shared" si="168"/>
        <v>4010407</v>
      </c>
      <c r="C364" s="3">
        <f t="shared" si="169"/>
        <v>3</v>
      </c>
      <c r="D364" s="3">
        <f>_xlfn.XLOOKUP(C364,等级中转!$E$7:$E$11,_xlfn.XLOOKUP(INT(RIGHT(B364,1)),等级中转!$F$5:$L$5,等级中转!$F$7:$L$11))</f>
        <v>91</v>
      </c>
      <c r="E364" s="3" t="str">
        <f>_xlfn.XLOOKUP(A364,中转!$D$10:$D$10006,中转!$Y$10:$Y$10006,"{}",0)</f>
        <v>{}</v>
      </c>
      <c r="F364" s="3" t="s">
        <v>65</v>
      </c>
      <c r="G364" s="3">
        <v>0</v>
      </c>
      <c r="H364" s="3">
        <v>0</v>
      </c>
      <c r="I364" s="3">
        <v>0</v>
      </c>
      <c r="K364" s="18" t="str">
        <f>IF($B364="","",IF($B364=0,"",K$1&amp;$A364))</f>
        <v>SkillDescDetail401040703</v>
      </c>
    </row>
    <row r="365" spans="1:11" x14ac:dyDescent="0.15">
      <c r="A365" s="3">
        <f t="shared" si="167"/>
        <v>401040704</v>
      </c>
      <c r="B365" s="3">
        <f t="shared" si="168"/>
        <v>4010407</v>
      </c>
      <c r="C365" s="3">
        <f t="shared" si="169"/>
        <v>4</v>
      </c>
      <c r="D365" s="3">
        <f>_xlfn.XLOOKUP(C365,等级中转!$E$7:$E$11,_xlfn.XLOOKUP(INT(RIGHT(B365,1)),等级中转!$F$5:$L$5,等级中转!$F$7:$L$11))</f>
        <v>151</v>
      </c>
      <c r="E365" s="3" t="str">
        <f>_xlfn.XLOOKUP(A365,中转!$D$10:$D$10006,中转!$Y$10:$Y$10006,"{}",0)</f>
        <v>{}</v>
      </c>
      <c r="F365" s="3" t="s">
        <v>65</v>
      </c>
      <c r="G365" s="3">
        <v>0</v>
      </c>
      <c r="H365" s="3">
        <v>0</v>
      </c>
      <c r="I365" s="3">
        <v>0</v>
      </c>
      <c r="K365" s="18" t="str">
        <f>IF($B365="","",IF($B365=0,"",K$1&amp;$A365))</f>
        <v>SkillDescDetail401040704</v>
      </c>
    </row>
    <row r="366" spans="1:11" x14ac:dyDescent="0.15">
      <c r="A366" s="3">
        <f t="shared" si="167"/>
        <v>401040705</v>
      </c>
      <c r="B366" s="3">
        <f t="shared" si="168"/>
        <v>4010407</v>
      </c>
      <c r="C366" s="3">
        <f t="shared" si="169"/>
        <v>5</v>
      </c>
      <c r="D366" s="3">
        <f>_xlfn.XLOOKUP(C366,等级中转!$E$7:$E$11,_xlfn.XLOOKUP(INT(RIGHT(B366,1)),等级中转!$F$5:$L$5,等级中转!$F$7:$L$11))</f>
        <v>211</v>
      </c>
      <c r="E366" s="3" t="str">
        <f>_xlfn.XLOOKUP(A366,中转!$D$10:$D$10006,中转!$Y$10:$Y$10006,"{}",0)</f>
        <v>{}</v>
      </c>
      <c r="F366" s="3" t="s">
        <v>65</v>
      </c>
      <c r="G366" s="3">
        <v>0</v>
      </c>
      <c r="H366" s="3">
        <v>0</v>
      </c>
      <c r="I366" s="3">
        <v>0</v>
      </c>
      <c r="K366" s="18" t="str">
        <f>IF($B366="","",IF($B366=0,"",K$1&amp;$A366))</f>
        <v>SkillDescDetail401040705</v>
      </c>
    </row>
    <row r="367" spans="1:11" s="17" customFormat="1" x14ac:dyDescent="0.15">
      <c r="A367" s="7" t="s">
        <v>66</v>
      </c>
      <c r="B367" s="5"/>
      <c r="C367" s="5"/>
      <c r="D367" s="5"/>
      <c r="E367" s="5" t="str">
        <f>_xlfn.XLOOKUP(A367,中转!$D$10:$D$10006,中转!$Y$10:$Y$10006,"{}",0)</f>
        <v/>
      </c>
      <c r="F367" s="5"/>
      <c r="G367" s="5"/>
      <c r="H367" s="5"/>
      <c r="I367" s="5"/>
      <c r="J367" s="20"/>
      <c r="K367" s="20"/>
    </row>
    <row r="368" spans="1:11" x14ac:dyDescent="0.15">
      <c r="A368" s="3">
        <f t="shared" ref="A368:A372" si="170">B368*100+C368</f>
        <v>401040801</v>
      </c>
      <c r="B368" s="3">
        <f>B313+100</f>
        <v>4010408</v>
      </c>
      <c r="C368" s="3">
        <f t="shared" ref="C368:C372" si="171">C362</f>
        <v>1</v>
      </c>
      <c r="D368" s="3">
        <f>D344</f>
        <v>1</v>
      </c>
      <c r="E368" s="3" t="str">
        <f ca="1">_xlfn.XLOOKUP(A368,中转!$D$10:$D$10006,中转!$Y$10:$Y$10006,"{}",0)</f>
        <v>{"AtkPower":4.55}</v>
      </c>
      <c r="F368" s="3" t="s">
        <v>35</v>
      </c>
      <c r="G368" s="3">
        <v>158</v>
      </c>
      <c r="H368" s="3">
        <v>0</v>
      </c>
      <c r="I368" s="3">
        <v>0</v>
      </c>
      <c r="J368" s="18" t="str">
        <f>"Skill"&amp;B368</f>
        <v>Skill4010408</v>
      </c>
      <c r="K368" s="18" t="str">
        <f>IF($B368="","",IF($B368=0,"",K$1&amp;$A368))</f>
        <v>SkillDescDetail401040801</v>
      </c>
    </row>
    <row r="369" spans="1:11" x14ac:dyDescent="0.15">
      <c r="A369" s="3">
        <f t="shared" si="170"/>
        <v>401040802</v>
      </c>
      <c r="B369" s="3">
        <f t="shared" ref="B369:B372" si="172">B314+100</f>
        <v>4010408</v>
      </c>
      <c r="C369" s="3">
        <f t="shared" si="171"/>
        <v>2</v>
      </c>
      <c r="D369" s="3">
        <f>D345</f>
        <v>31</v>
      </c>
      <c r="E369" s="3" t="str">
        <f ca="1">_xlfn.XLOOKUP(A369,中转!$D$10:$D$10006,中转!$Y$10:$Y$10006,"{}",0)</f>
        <v>{"AtkPower":4.9}</v>
      </c>
      <c r="F369" s="3" t="s">
        <v>35</v>
      </c>
      <c r="G369" s="3">
        <f t="shared" ref="G369:G372" si="173">G368</f>
        <v>158</v>
      </c>
      <c r="H369" s="3">
        <v>0</v>
      </c>
      <c r="I369" s="3">
        <v>0</v>
      </c>
      <c r="J369" s="18" t="str">
        <f>"Skill"&amp;B369</f>
        <v>Skill4010408</v>
      </c>
      <c r="K369" s="18" t="str">
        <f>IF($B369="","",IF($B369=0,"",K$1&amp;$A369))</f>
        <v>SkillDescDetail401040802</v>
      </c>
    </row>
    <row r="370" spans="1:11" x14ac:dyDescent="0.15">
      <c r="A370" s="3">
        <f t="shared" si="170"/>
        <v>401040803</v>
      </c>
      <c r="B370" s="3">
        <f t="shared" si="172"/>
        <v>4010408</v>
      </c>
      <c r="C370" s="3">
        <f t="shared" si="171"/>
        <v>3</v>
      </c>
      <c r="D370" s="3">
        <f>D346</f>
        <v>71</v>
      </c>
      <c r="E370" s="3" t="str">
        <f ca="1">_xlfn.XLOOKUP(A370,中转!$D$10:$D$10006,中转!$Y$10:$Y$10006,"{}",0)</f>
        <v>{"AtkPower":5.2}</v>
      </c>
      <c r="F370" s="3" t="s">
        <v>35</v>
      </c>
      <c r="G370" s="3">
        <f t="shared" si="173"/>
        <v>158</v>
      </c>
      <c r="H370" s="3">
        <v>0</v>
      </c>
      <c r="I370" s="3">
        <v>0</v>
      </c>
      <c r="J370" s="18" t="str">
        <f>"Skill"&amp;B370</f>
        <v>Skill4010408</v>
      </c>
      <c r="K370" s="18" t="str">
        <f>IF($B370="","",IF($B370=0,"",K$1&amp;$A370))</f>
        <v>SkillDescDetail401040803</v>
      </c>
    </row>
    <row r="371" spans="1:11" x14ac:dyDescent="0.15">
      <c r="A371" s="3">
        <f t="shared" si="170"/>
        <v>401040804</v>
      </c>
      <c r="B371" s="3">
        <f t="shared" si="172"/>
        <v>4010408</v>
      </c>
      <c r="C371" s="3">
        <f t="shared" si="171"/>
        <v>4</v>
      </c>
      <c r="D371" s="3">
        <f>D347</f>
        <v>121</v>
      </c>
      <c r="E371" s="3" t="str">
        <f ca="1">_xlfn.XLOOKUP(A371,中转!$D$10:$D$10006,中转!$Y$10:$Y$10006,"{}",0)</f>
        <v>{"AtkPower":5.85}</v>
      </c>
      <c r="F371" s="3" t="s">
        <v>35</v>
      </c>
      <c r="G371" s="3">
        <f t="shared" si="173"/>
        <v>158</v>
      </c>
      <c r="H371" s="3">
        <v>0</v>
      </c>
      <c r="I371" s="3">
        <v>0</v>
      </c>
      <c r="J371" s="18" t="str">
        <f>"Skill"&amp;B371</f>
        <v>Skill4010408</v>
      </c>
      <c r="K371" s="18" t="str">
        <f>IF($B371="","",IF($B371=0,"",K$1&amp;$A371))</f>
        <v>SkillDescDetail401040804</v>
      </c>
    </row>
    <row r="372" spans="1:11" x14ac:dyDescent="0.15">
      <c r="A372" s="3">
        <f t="shared" si="170"/>
        <v>401040805</v>
      </c>
      <c r="B372" s="3">
        <f t="shared" si="172"/>
        <v>4010408</v>
      </c>
      <c r="C372" s="3">
        <f t="shared" si="171"/>
        <v>5</v>
      </c>
      <c r="D372" s="3">
        <f>D348</f>
        <v>171</v>
      </c>
      <c r="E372" s="3" t="str">
        <f>_xlfn.XLOOKUP(A372,中转!$D$10:$D$10006,中转!$Y$10:$Y$10006,"{}",0)</f>
        <v>{"AtkPower":6.5}</v>
      </c>
      <c r="F372" s="3" t="s">
        <v>35</v>
      </c>
      <c r="G372" s="3">
        <f t="shared" si="173"/>
        <v>158</v>
      </c>
      <c r="H372" s="3">
        <v>0</v>
      </c>
      <c r="I372" s="3">
        <v>0</v>
      </c>
      <c r="J372" s="18" t="str">
        <f>"Skill"&amp;B372</f>
        <v>Skill4010408</v>
      </c>
      <c r="K372" s="18" t="str">
        <f>IF($B372="","",IF($B372=0,"",K$1&amp;$A372))</f>
        <v>SkillDescDetail401040805</v>
      </c>
    </row>
    <row r="373" spans="1:11" s="17" customFormat="1" x14ac:dyDescent="0.15">
      <c r="A373" s="7" t="s">
        <v>67</v>
      </c>
      <c r="B373" s="5"/>
      <c r="C373" s="5"/>
      <c r="D373" s="5"/>
      <c r="E373" s="5" t="str">
        <f>_xlfn.XLOOKUP(A373,中转!$D$10:$D$10006,中转!$Y$10:$Y$10006,"{}",0)</f>
        <v/>
      </c>
      <c r="F373" s="5"/>
      <c r="G373" s="5"/>
      <c r="H373" s="5"/>
      <c r="I373" s="5"/>
      <c r="J373" s="20"/>
      <c r="K373" s="20"/>
    </row>
    <row r="374" spans="1:11" s="17" customFormat="1" x14ac:dyDescent="0.15">
      <c r="A374" s="7" t="s">
        <v>33</v>
      </c>
      <c r="B374" s="5"/>
      <c r="C374" s="5"/>
      <c r="D374" s="5"/>
      <c r="E374" s="5" t="str">
        <f>_xlfn.XLOOKUP(A374,中转!$D$10:$D$10006,中转!$Y$10:$Y$10006,"{}",0)</f>
        <v/>
      </c>
      <c r="F374" s="5"/>
      <c r="G374" s="5"/>
      <c r="H374" s="5"/>
      <c r="I374" s="5"/>
      <c r="J374" s="20"/>
      <c r="K374" s="20"/>
    </row>
    <row r="375" spans="1:11" x14ac:dyDescent="0.15">
      <c r="A375" s="3">
        <f t="shared" ref="A375:A379" si="174">B375*100+C375</f>
        <v>401050101</v>
      </c>
      <c r="B375" s="3">
        <f t="shared" ref="B375:B379" si="175">B326+100</f>
        <v>4010501</v>
      </c>
      <c r="C375" s="3">
        <v>1</v>
      </c>
      <c r="D375" s="3">
        <f>_xlfn.XLOOKUP(C375,等级中转!$E$7:$E$11,_xlfn.XLOOKUP(INT(RIGHT(B375,1)),等级中转!$F$5:$L$5,等级中转!$F$7:$L$11))</f>
        <v>1</v>
      </c>
      <c r="E375" s="3" t="str">
        <f ca="1">_xlfn.XLOOKUP(A375,中转!$D$10:$D$10006,中转!$Y$10:$Y$10006,"{}",0)</f>
        <v>{"AtkPower":1.25}</v>
      </c>
      <c r="F375" s="3" t="s">
        <v>35</v>
      </c>
      <c r="G375" s="3">
        <v>125</v>
      </c>
      <c r="H375" s="3">
        <v>0</v>
      </c>
      <c r="I375" s="3">
        <v>0</v>
      </c>
      <c r="J375" s="18" t="str">
        <f>"Skill"&amp;B375</f>
        <v>Skill4010501</v>
      </c>
      <c r="K375" s="18" t="str">
        <f>IF($B375="","",IF($B375=0,"",K$1&amp;$A375))</f>
        <v>SkillDescDetail401050101</v>
      </c>
    </row>
    <row r="376" spans="1:11" x14ac:dyDescent="0.15">
      <c r="A376" s="3">
        <f t="shared" si="174"/>
        <v>401050102</v>
      </c>
      <c r="B376" s="3">
        <f t="shared" si="175"/>
        <v>4010501</v>
      </c>
      <c r="C376" s="3">
        <v>2</v>
      </c>
      <c r="D376" s="3">
        <f>_xlfn.XLOOKUP(C376,等级中转!$E$7:$E$11,_xlfn.XLOOKUP(INT(RIGHT(B376,1)),等级中转!$F$5:$L$5,等级中转!$F$7:$L$11))</f>
        <v>21</v>
      </c>
      <c r="E376" s="3" t="str">
        <f ca="1">_xlfn.XLOOKUP(A376,中转!$D$10:$D$10006,中转!$Y$10:$Y$10006,"{}",0)</f>
        <v>{"AtkPower":1.3}</v>
      </c>
      <c r="F376" s="3" t="s">
        <v>35</v>
      </c>
      <c r="G376" s="3">
        <f t="shared" ref="G376:G379" si="176">G375</f>
        <v>125</v>
      </c>
      <c r="H376" s="3">
        <v>0</v>
      </c>
      <c r="I376" s="3">
        <v>0</v>
      </c>
      <c r="J376" s="18" t="str">
        <f>"Skill"&amp;B376</f>
        <v>Skill4010501</v>
      </c>
      <c r="K376" s="18" t="str">
        <f>IF($B376="","",IF($B376=0,"",K$1&amp;$A376))</f>
        <v>SkillDescDetail401050102</v>
      </c>
    </row>
    <row r="377" spans="1:11" x14ac:dyDescent="0.15">
      <c r="A377" s="3">
        <f t="shared" si="174"/>
        <v>401050103</v>
      </c>
      <c r="B377" s="3">
        <f t="shared" si="175"/>
        <v>4010501</v>
      </c>
      <c r="C377" s="3">
        <v>3</v>
      </c>
      <c r="D377" s="3">
        <f>_xlfn.XLOOKUP(C377,等级中转!$E$7:$E$11,_xlfn.XLOOKUP(INT(RIGHT(B377,1)),等级中转!$F$5:$L$5,等级中转!$F$7:$L$11))</f>
        <v>61</v>
      </c>
      <c r="E377" s="3" t="str">
        <f ca="1">_xlfn.XLOOKUP(A377,中转!$D$10:$D$10006,中转!$Y$10:$Y$10006,"{}",0)</f>
        <v>{"AtkPower":1.4}</v>
      </c>
      <c r="F377" s="3" t="s">
        <v>35</v>
      </c>
      <c r="G377" s="3">
        <f t="shared" si="176"/>
        <v>125</v>
      </c>
      <c r="H377" s="3">
        <v>0</v>
      </c>
      <c r="I377" s="3">
        <v>0</v>
      </c>
      <c r="J377" s="18" t="str">
        <f>"Skill"&amp;B377</f>
        <v>Skill4010501</v>
      </c>
      <c r="K377" s="18" t="str">
        <f>IF($B377="","",IF($B377=0,"",K$1&amp;$A377))</f>
        <v>SkillDescDetail401050103</v>
      </c>
    </row>
    <row r="378" spans="1:11" x14ac:dyDescent="0.15">
      <c r="A378" s="3">
        <f t="shared" si="174"/>
        <v>401050104</v>
      </c>
      <c r="B378" s="3">
        <f t="shared" si="175"/>
        <v>4010501</v>
      </c>
      <c r="C378" s="3">
        <v>4</v>
      </c>
      <c r="D378" s="3">
        <f>_xlfn.XLOOKUP(C378,等级中转!$E$7:$E$11,_xlfn.XLOOKUP(INT(RIGHT(B378,1)),等级中转!$F$5:$L$5,等级中转!$F$7:$L$11))</f>
        <v>111</v>
      </c>
      <c r="E378" s="3" t="str">
        <f ca="1">_xlfn.XLOOKUP(A378,中转!$D$10:$D$10006,中转!$Y$10:$Y$10006,"{}",0)</f>
        <v>{"AtkPower":1.6}</v>
      </c>
      <c r="F378" s="3" t="s">
        <v>35</v>
      </c>
      <c r="G378" s="3">
        <f t="shared" si="176"/>
        <v>125</v>
      </c>
      <c r="H378" s="3">
        <v>0</v>
      </c>
      <c r="I378" s="3">
        <v>0</v>
      </c>
      <c r="J378" s="18" t="str">
        <f>"Skill"&amp;B378</f>
        <v>Skill4010501</v>
      </c>
      <c r="K378" s="18" t="str">
        <f>IF($B378="","",IF($B378=0,"",K$1&amp;$A378))</f>
        <v>SkillDescDetail401050104</v>
      </c>
    </row>
    <row r="379" spans="1:11" x14ac:dyDescent="0.15">
      <c r="A379" s="3">
        <f t="shared" si="174"/>
        <v>401050105</v>
      </c>
      <c r="B379" s="3">
        <f t="shared" si="175"/>
        <v>4010501</v>
      </c>
      <c r="C379" s="3">
        <v>5</v>
      </c>
      <c r="D379" s="3">
        <f>_xlfn.XLOOKUP(C379,等级中转!$E$7:$E$11,_xlfn.XLOOKUP(INT(RIGHT(B379,1)),等级中转!$F$5:$L$5,等级中转!$F$7:$L$11))</f>
        <v>161</v>
      </c>
      <c r="E379" s="3" t="str">
        <f>_xlfn.XLOOKUP(A379,中转!$D$10:$D$10006,中转!$Y$10:$Y$10006,"{}",0)</f>
        <v>{"AtkPower":1.75}</v>
      </c>
      <c r="F379" s="3" t="s">
        <v>35</v>
      </c>
      <c r="G379" s="3">
        <f t="shared" si="176"/>
        <v>125</v>
      </c>
      <c r="H379" s="3">
        <v>0</v>
      </c>
      <c r="I379" s="3">
        <v>0</v>
      </c>
      <c r="J379" s="18" t="str">
        <f>"Skill"&amp;B379</f>
        <v>Skill4010501</v>
      </c>
      <c r="K379" s="18" t="str">
        <f>IF($B379="","",IF($B379=0,"",K$1&amp;$A379))</f>
        <v>SkillDescDetail401050105</v>
      </c>
    </row>
    <row r="380" spans="1:11" s="17" customFormat="1" x14ac:dyDescent="0.15">
      <c r="A380" s="7" t="s">
        <v>40</v>
      </c>
      <c r="B380" s="5"/>
      <c r="C380" s="5"/>
      <c r="D380" s="5"/>
      <c r="E380" s="5" t="str">
        <f>_xlfn.XLOOKUP(A380,中转!$D$10:$D$10006,中转!$Y$10:$Y$10006,"{}",0)</f>
        <v/>
      </c>
      <c r="F380" s="5"/>
      <c r="G380" s="5"/>
      <c r="H380" s="5"/>
      <c r="I380" s="5"/>
      <c r="J380" s="20"/>
      <c r="K380" s="20"/>
    </row>
    <row r="381" spans="1:11" x14ac:dyDescent="0.15">
      <c r="A381" s="3">
        <f t="shared" ref="A381:A385" si="177">B381*100+C381</f>
        <v>401050201</v>
      </c>
      <c r="B381" s="3">
        <f t="shared" ref="B381:B385" si="178">B332+100</f>
        <v>4010502</v>
      </c>
      <c r="C381" s="3">
        <f t="shared" ref="C381:C385" si="179">C375</f>
        <v>1</v>
      </c>
      <c r="D381" s="3">
        <f>_xlfn.XLOOKUP(C381,等级中转!$E$7:$E$11,_xlfn.XLOOKUP(INT(RIGHT(B381,1)),等级中转!$F$5:$L$5,等级中转!$F$7:$L$11))</f>
        <v>1</v>
      </c>
      <c r="E381" s="3" t="str">
        <f ca="1">_xlfn.XLOOKUP(A381,中转!$D$10:$D$10006,中转!$Y$10:$Y$10006,"{}",0)</f>
        <v>{"AtkPower":3.7}</v>
      </c>
      <c r="F381" s="3" t="s">
        <v>35</v>
      </c>
      <c r="G381" s="3">
        <v>0</v>
      </c>
      <c r="H381" s="3">
        <v>0</v>
      </c>
      <c r="I381" s="3">
        <v>2.4</v>
      </c>
      <c r="J381" s="18" t="str">
        <f>"Skill"&amp;B381</f>
        <v>Skill4010502</v>
      </c>
      <c r="K381" s="18" t="str">
        <f>IF($B381="","",IF($B381=0,"",K$1&amp;$A381))</f>
        <v>SkillDescDetail401050201</v>
      </c>
    </row>
    <row r="382" spans="1:11" x14ac:dyDescent="0.15">
      <c r="A382" s="3">
        <f t="shared" si="177"/>
        <v>401050202</v>
      </c>
      <c r="B382" s="3">
        <f t="shared" si="178"/>
        <v>4010502</v>
      </c>
      <c r="C382" s="3">
        <f t="shared" si="179"/>
        <v>2</v>
      </c>
      <c r="D382" s="3">
        <f>_xlfn.XLOOKUP(C382,等级中转!$E$7:$E$11,_xlfn.XLOOKUP(INT(RIGHT(B382,1)),等级中转!$F$5:$L$5,等级中转!$F$7:$L$11))</f>
        <v>41</v>
      </c>
      <c r="E382" s="3" t="str">
        <f ca="1">_xlfn.XLOOKUP(A382,中转!$D$10:$D$10006,中转!$Y$10:$Y$10006,"{}",0)</f>
        <v>{"AtkPower":3.95}</v>
      </c>
      <c r="F382" s="3" t="s">
        <v>35</v>
      </c>
      <c r="G382" s="3">
        <v>0</v>
      </c>
      <c r="H382" s="3">
        <v>0</v>
      </c>
      <c r="I382" s="3">
        <f>I381</f>
        <v>2.4</v>
      </c>
      <c r="J382" s="18" t="str">
        <f>"Skill"&amp;B382</f>
        <v>Skill4010502</v>
      </c>
      <c r="K382" s="18" t="str">
        <f>IF($B382="","",IF($B382=0,"",K$1&amp;$A382))</f>
        <v>SkillDescDetail401050202</v>
      </c>
    </row>
    <row r="383" spans="1:11" x14ac:dyDescent="0.15">
      <c r="A383" s="3">
        <f t="shared" si="177"/>
        <v>401050203</v>
      </c>
      <c r="B383" s="3">
        <f t="shared" si="178"/>
        <v>4010502</v>
      </c>
      <c r="C383" s="3">
        <f t="shared" si="179"/>
        <v>3</v>
      </c>
      <c r="D383" s="3">
        <f>_xlfn.XLOOKUP(C383,等级中转!$E$7:$E$11,_xlfn.XLOOKUP(INT(RIGHT(B383,1)),等级中转!$F$5:$L$5,等级中转!$F$7:$L$11))</f>
        <v>81</v>
      </c>
      <c r="E383" s="3" t="str">
        <f ca="1">_xlfn.XLOOKUP(A383,中转!$D$10:$D$10006,中转!$Y$10:$Y$10006,"{}",0)</f>
        <v>{"AtkPower":4.2}</v>
      </c>
      <c r="F383" s="3" t="s">
        <v>35</v>
      </c>
      <c r="G383" s="3">
        <v>0</v>
      </c>
      <c r="H383" s="3">
        <v>0</v>
      </c>
      <c r="I383" s="3">
        <f t="shared" ref="I383:I385" si="180">I382</f>
        <v>2.4</v>
      </c>
      <c r="J383" s="18" t="str">
        <f>"Skill"&amp;B383</f>
        <v>Skill4010502</v>
      </c>
      <c r="K383" s="18" t="str">
        <f>IF($B383="","",IF($B383=0,"",K$1&amp;$A383))</f>
        <v>SkillDescDetail401050203</v>
      </c>
    </row>
    <row r="384" spans="1:11" x14ac:dyDescent="0.15">
      <c r="A384" s="3">
        <f t="shared" si="177"/>
        <v>401050204</v>
      </c>
      <c r="B384" s="3">
        <f t="shared" si="178"/>
        <v>4010502</v>
      </c>
      <c r="C384" s="3">
        <f t="shared" si="179"/>
        <v>4</v>
      </c>
      <c r="D384" s="3">
        <f>_xlfn.XLOOKUP(C384,等级中转!$E$7:$E$11,_xlfn.XLOOKUP(INT(RIGHT(B384,1)),等级中转!$F$5:$L$5,等级中转!$F$7:$L$11))</f>
        <v>141</v>
      </c>
      <c r="E384" s="3" t="str">
        <f ca="1">_xlfn.XLOOKUP(A384,中转!$D$10:$D$10006,中转!$Y$10:$Y$10006,"{}",0)</f>
        <v>{"AtkPower":4.75}</v>
      </c>
      <c r="F384" s="3" t="s">
        <v>35</v>
      </c>
      <c r="G384" s="3">
        <v>0</v>
      </c>
      <c r="H384" s="3">
        <v>0</v>
      </c>
      <c r="I384" s="3">
        <f t="shared" si="180"/>
        <v>2.4</v>
      </c>
      <c r="J384" s="18" t="str">
        <f>"Skill"&amp;B384</f>
        <v>Skill4010502</v>
      </c>
      <c r="K384" s="18" t="str">
        <f>IF($B384="","",IF($B384=0,"",K$1&amp;$A384))</f>
        <v>SkillDescDetail401050204</v>
      </c>
    </row>
    <row r="385" spans="1:11" x14ac:dyDescent="0.15">
      <c r="A385" s="3">
        <f t="shared" si="177"/>
        <v>401050205</v>
      </c>
      <c r="B385" s="3">
        <f t="shared" si="178"/>
        <v>4010502</v>
      </c>
      <c r="C385" s="3">
        <f t="shared" si="179"/>
        <v>5</v>
      </c>
      <c r="D385" s="3">
        <f>_xlfn.XLOOKUP(C385,等级中转!$E$7:$E$11,_xlfn.XLOOKUP(INT(RIGHT(B385,1)),等级中转!$F$5:$L$5,等级中转!$F$7:$L$11))</f>
        <v>201</v>
      </c>
      <c r="E385" s="3" t="str">
        <f>_xlfn.XLOOKUP(A385,中转!$D$10:$D$10006,中转!$Y$10:$Y$10006,"{}",0)</f>
        <v>{"AtkPower":5.25}</v>
      </c>
      <c r="F385" s="3" t="s">
        <v>35</v>
      </c>
      <c r="G385" s="3">
        <v>0</v>
      </c>
      <c r="H385" s="3">
        <v>0</v>
      </c>
      <c r="I385" s="3">
        <f t="shared" si="180"/>
        <v>2.4</v>
      </c>
      <c r="J385" s="18" t="str">
        <f>"Skill"&amp;B385</f>
        <v>Skill4010502</v>
      </c>
      <c r="K385" s="18" t="str">
        <f>IF($B385="","",IF($B385=0,"",K$1&amp;$A385))</f>
        <v>SkillDescDetail401050205</v>
      </c>
    </row>
    <row r="386" spans="1:11" s="17" customFormat="1" x14ac:dyDescent="0.15">
      <c r="A386" s="7" t="s">
        <v>45</v>
      </c>
      <c r="B386" s="5"/>
      <c r="C386" s="5"/>
      <c r="D386" s="5"/>
      <c r="E386" s="5" t="str">
        <f>_xlfn.XLOOKUP(A386,中转!$D$10:$D$10006,中转!$Y$10:$Y$10006,"{}",0)</f>
        <v/>
      </c>
      <c r="F386" s="5"/>
      <c r="G386" s="5"/>
      <c r="H386" s="5"/>
      <c r="I386" s="5"/>
      <c r="J386" s="20"/>
      <c r="K386" s="20"/>
    </row>
    <row r="387" spans="1:11" x14ac:dyDescent="0.15">
      <c r="A387" s="3">
        <f t="shared" ref="A387:A391" si="181">B387*100+C387</f>
        <v>401050301</v>
      </c>
      <c r="B387" s="3">
        <f t="shared" ref="B387:B391" si="182">B338+100</f>
        <v>4010503</v>
      </c>
      <c r="C387" s="3">
        <f t="shared" ref="C387:C391" si="183">C381</f>
        <v>1</v>
      </c>
      <c r="D387" s="3">
        <f>_xlfn.XLOOKUP(C387,等级中转!$E$7:$E$11,_xlfn.XLOOKUP(INT(RIGHT(B387,1)),等级中转!$F$5:$L$5,等级中转!$F$7:$L$11))</f>
        <v>1</v>
      </c>
      <c r="E387" s="3" t="str">
        <f>_xlfn.XLOOKUP(A387,中转!$D$10:$D$10006,中转!$Y$10:$Y$10006,"{}",0)</f>
        <v>{}</v>
      </c>
      <c r="F387" s="3" t="s">
        <v>35</v>
      </c>
      <c r="G387" s="3">
        <v>0</v>
      </c>
      <c r="H387" s="3">
        <v>0</v>
      </c>
      <c r="I387" s="3">
        <v>0</v>
      </c>
      <c r="K387" s="18" t="str">
        <f>IF($B387="","",IF($B387=0,"",K$1&amp;$A387))</f>
        <v>SkillDescDetail401050301</v>
      </c>
    </row>
    <row r="388" spans="1:11" x14ac:dyDescent="0.15">
      <c r="A388" s="3">
        <f t="shared" si="181"/>
        <v>401050302</v>
      </c>
      <c r="B388" s="3">
        <f t="shared" si="182"/>
        <v>4010503</v>
      </c>
      <c r="C388" s="3">
        <f t="shared" si="183"/>
        <v>2</v>
      </c>
      <c r="D388" s="3">
        <f>_xlfn.XLOOKUP(C388,等级中转!$E$7:$E$11,_xlfn.XLOOKUP(INT(RIGHT(B388,1)),等级中转!$F$5:$L$5,等级中转!$F$7:$L$11))</f>
        <v>75</v>
      </c>
      <c r="E388" s="3" t="str">
        <f>_xlfn.XLOOKUP(A388,中转!$D$10:$D$10006,中转!$Y$10:$Y$10006,"{}",0)</f>
        <v>{}</v>
      </c>
      <c r="F388" s="3" t="s">
        <v>35</v>
      </c>
      <c r="G388" s="3">
        <v>0</v>
      </c>
      <c r="H388" s="3">
        <v>0</v>
      </c>
      <c r="I388" s="3">
        <v>0</v>
      </c>
      <c r="K388" s="18" t="str">
        <f>IF($B388="","",IF($B388=0,"",K$1&amp;$A388))</f>
        <v>SkillDescDetail401050302</v>
      </c>
    </row>
    <row r="389" spans="1:11" x14ac:dyDescent="0.15">
      <c r="A389" s="3">
        <f t="shared" si="181"/>
        <v>401050303</v>
      </c>
      <c r="B389" s="3">
        <f t="shared" si="182"/>
        <v>4010503</v>
      </c>
      <c r="C389" s="3">
        <f t="shared" si="183"/>
        <v>3</v>
      </c>
      <c r="D389" s="3">
        <f>_xlfn.XLOOKUP(C389,等级中转!$E$7:$E$11,_xlfn.XLOOKUP(INT(RIGHT(B389,1)),等级中转!$F$5:$L$5,等级中转!$F$7:$L$11))</f>
        <v>125</v>
      </c>
      <c r="E389" s="3" t="str">
        <f>_xlfn.XLOOKUP(A389,中转!$D$10:$D$10006,中转!$Y$10:$Y$10006,"{}",0)</f>
        <v>{}</v>
      </c>
      <c r="F389" s="3" t="s">
        <v>35</v>
      </c>
      <c r="G389" s="3">
        <v>0</v>
      </c>
      <c r="H389" s="3">
        <v>0</v>
      </c>
      <c r="I389" s="3">
        <v>0</v>
      </c>
      <c r="K389" s="18" t="str">
        <f>IF($B389="","",IF($B389=0,"",K$1&amp;$A389))</f>
        <v>SkillDescDetail401050303</v>
      </c>
    </row>
    <row r="390" spans="1:11" x14ac:dyDescent="0.15">
      <c r="A390" s="3">
        <f t="shared" si="181"/>
        <v>401050304</v>
      </c>
      <c r="B390" s="3">
        <f t="shared" si="182"/>
        <v>4010503</v>
      </c>
      <c r="C390" s="3">
        <f t="shared" si="183"/>
        <v>4</v>
      </c>
      <c r="D390" s="3">
        <f>_xlfn.XLOOKUP(C390,等级中转!$E$7:$E$11,_xlfn.XLOOKUP(INT(RIGHT(B390,1)),等级中转!$F$5:$L$5,等级中转!$F$7:$L$11))</f>
        <v>175</v>
      </c>
      <c r="E390" s="3" t="str">
        <f>_xlfn.XLOOKUP(A390,中转!$D$10:$D$10006,中转!$Y$10:$Y$10006,"{}",0)</f>
        <v>{}</v>
      </c>
      <c r="F390" s="3" t="s">
        <v>35</v>
      </c>
      <c r="G390" s="3">
        <v>0</v>
      </c>
      <c r="H390" s="3">
        <v>0</v>
      </c>
      <c r="I390" s="3">
        <v>0</v>
      </c>
      <c r="K390" s="18" t="str">
        <f>IF($B390="","",IF($B390=0,"",K$1&amp;$A390))</f>
        <v>SkillDescDetail401050304</v>
      </c>
    </row>
    <row r="391" spans="1:11" x14ac:dyDescent="0.15">
      <c r="A391" s="3">
        <f t="shared" si="181"/>
        <v>401050305</v>
      </c>
      <c r="B391" s="3">
        <f t="shared" si="182"/>
        <v>4010503</v>
      </c>
      <c r="C391" s="3">
        <f t="shared" si="183"/>
        <v>5</v>
      </c>
      <c r="D391" s="3">
        <f>_xlfn.XLOOKUP(C391,等级中转!$E$7:$E$11,_xlfn.XLOOKUP(INT(RIGHT(B391,1)),等级中转!$F$5:$L$5,等级中转!$F$7:$L$11))</f>
        <v>225</v>
      </c>
      <c r="E391" s="3" t="str">
        <f>_xlfn.XLOOKUP(A391,中转!$D$10:$D$10006,中转!$Y$10:$Y$10006,"{}",0)</f>
        <v>{}</v>
      </c>
      <c r="F391" s="3" t="s">
        <v>35</v>
      </c>
      <c r="G391" s="3">
        <v>0</v>
      </c>
      <c r="H391" s="3">
        <v>0</v>
      </c>
      <c r="I391" s="3">
        <v>0</v>
      </c>
      <c r="K391" s="18" t="str">
        <f>IF($B391="","",IF($B391=0,"",K$1&amp;$A391))</f>
        <v>SkillDescDetail401050305</v>
      </c>
    </row>
    <row r="392" spans="1:11" s="17" customFormat="1" x14ac:dyDescent="0.15">
      <c r="A392" s="7" t="s">
        <v>46</v>
      </c>
      <c r="B392" s="5"/>
      <c r="C392" s="5"/>
      <c r="D392" s="5"/>
      <c r="E392" s="5" t="str">
        <f>_xlfn.XLOOKUP(A392,中转!$D$10:$D$10006,中转!$Y$10:$Y$10006,"{}",0)</f>
        <v/>
      </c>
      <c r="F392" s="5"/>
      <c r="G392" s="5"/>
      <c r="H392" s="5"/>
      <c r="I392" s="5"/>
      <c r="J392" s="20"/>
      <c r="K392" s="20"/>
    </row>
    <row r="393" spans="1:11" x14ac:dyDescent="0.15">
      <c r="A393" s="3">
        <f t="shared" ref="A393:A397" si="184">B393*100+C393</f>
        <v>401050401</v>
      </c>
      <c r="B393" s="3">
        <f t="shared" ref="B393:B397" si="185">B344+100</f>
        <v>4010504</v>
      </c>
      <c r="C393" s="3">
        <f t="shared" ref="C393:C397" si="186">C387</f>
        <v>1</v>
      </c>
      <c r="D393" s="3">
        <f>_xlfn.XLOOKUP(C393,等级中转!$E$7:$E$11,_xlfn.XLOOKUP(INT(RIGHT(B393,1)),等级中转!$F$5:$L$5,等级中转!$F$7:$L$11))</f>
        <v>1</v>
      </c>
      <c r="E393" s="3" t="str">
        <f ca="1">_xlfn.XLOOKUP(A393,中转!$D$10:$D$10006,中转!$Y$10:$Y$10006,"{}",0)</f>
        <v>{"AtkPower":4.75}</v>
      </c>
      <c r="F393" s="3" t="s">
        <v>68</v>
      </c>
      <c r="G393" s="3">
        <v>0</v>
      </c>
      <c r="H393" s="3">
        <v>0</v>
      </c>
      <c r="I393" s="3">
        <v>0</v>
      </c>
      <c r="K393" s="18" t="str">
        <f>IF($B393="","",IF($B393=0,"",K$1&amp;$A393))</f>
        <v>SkillDescDetail401050401</v>
      </c>
    </row>
    <row r="394" spans="1:11" x14ac:dyDescent="0.15">
      <c r="A394" s="3">
        <f t="shared" si="184"/>
        <v>401050402</v>
      </c>
      <c r="B394" s="3">
        <f t="shared" si="185"/>
        <v>4010504</v>
      </c>
      <c r="C394" s="3">
        <f t="shared" si="186"/>
        <v>2</v>
      </c>
      <c r="D394" s="3">
        <f>_xlfn.XLOOKUP(C394,等级中转!$E$7:$E$11,_xlfn.XLOOKUP(INT(RIGHT(B394,1)),等级中转!$F$5:$L$5,等级中转!$F$7:$L$11))</f>
        <v>31</v>
      </c>
      <c r="E394" s="3" t="str">
        <f ca="1">_xlfn.XLOOKUP(A394,中转!$D$10:$D$10006,中转!$Y$10:$Y$10006,"{}",0)</f>
        <v>{"AtkPower":5.1}</v>
      </c>
      <c r="F394" s="3" t="s">
        <v>68</v>
      </c>
      <c r="G394" s="3">
        <v>0</v>
      </c>
      <c r="H394" s="3">
        <v>0</v>
      </c>
      <c r="I394" s="3">
        <v>0</v>
      </c>
      <c r="K394" s="18" t="str">
        <f>IF($B394="","",IF($B394=0,"",K$1&amp;$A394))</f>
        <v>SkillDescDetail401050402</v>
      </c>
    </row>
    <row r="395" spans="1:11" x14ac:dyDescent="0.15">
      <c r="A395" s="3">
        <f t="shared" si="184"/>
        <v>401050403</v>
      </c>
      <c r="B395" s="3">
        <f t="shared" si="185"/>
        <v>4010504</v>
      </c>
      <c r="C395" s="3">
        <f t="shared" si="186"/>
        <v>3</v>
      </c>
      <c r="D395" s="3">
        <f>_xlfn.XLOOKUP(C395,等级中转!$E$7:$E$11,_xlfn.XLOOKUP(INT(RIGHT(B395,1)),等级中转!$F$5:$L$5,等级中转!$F$7:$L$11))</f>
        <v>71</v>
      </c>
      <c r="E395" s="3" t="str">
        <f ca="1">_xlfn.XLOOKUP(A395,中转!$D$10:$D$10006,中转!$Y$10:$Y$10006,"{}",0)</f>
        <v>{"AtkPower":5.45}</v>
      </c>
      <c r="F395" s="3" t="s">
        <v>68</v>
      </c>
      <c r="G395" s="3">
        <v>0</v>
      </c>
      <c r="H395" s="3">
        <v>0</v>
      </c>
      <c r="I395" s="3">
        <v>0</v>
      </c>
      <c r="K395" s="18" t="str">
        <f>IF($B395="","",IF($B395=0,"",K$1&amp;$A395))</f>
        <v>SkillDescDetail401050403</v>
      </c>
    </row>
    <row r="396" spans="1:11" x14ac:dyDescent="0.15">
      <c r="A396" s="3">
        <f t="shared" si="184"/>
        <v>401050404</v>
      </c>
      <c r="B396" s="3">
        <f t="shared" si="185"/>
        <v>4010504</v>
      </c>
      <c r="C396" s="3">
        <f t="shared" si="186"/>
        <v>4</v>
      </c>
      <c r="D396" s="3">
        <f>_xlfn.XLOOKUP(C396,等级中转!$E$7:$E$11,_xlfn.XLOOKUP(INT(RIGHT(B396,1)),等级中转!$F$5:$L$5,等级中转!$F$7:$L$11))</f>
        <v>121</v>
      </c>
      <c r="E396" s="3" t="str">
        <f ca="1">_xlfn.XLOOKUP(A396,中转!$D$10:$D$10006,中转!$Y$10:$Y$10006,"{}",0)</f>
        <v>{"AtkPower":6.1}</v>
      </c>
      <c r="F396" s="3" t="s">
        <v>68</v>
      </c>
      <c r="G396" s="3">
        <v>0</v>
      </c>
      <c r="H396" s="3">
        <v>0</v>
      </c>
      <c r="I396" s="3">
        <v>0</v>
      </c>
      <c r="K396" s="18" t="str">
        <f>IF($B396="","",IF($B396=0,"",K$1&amp;$A396))</f>
        <v>SkillDescDetail401050404</v>
      </c>
    </row>
    <row r="397" spans="1:11" x14ac:dyDescent="0.15">
      <c r="A397" s="3">
        <f t="shared" si="184"/>
        <v>401050405</v>
      </c>
      <c r="B397" s="3">
        <f t="shared" si="185"/>
        <v>4010504</v>
      </c>
      <c r="C397" s="3">
        <f t="shared" si="186"/>
        <v>5</v>
      </c>
      <c r="D397" s="3">
        <f>_xlfn.XLOOKUP(C397,等级中转!$E$7:$E$11,_xlfn.XLOOKUP(INT(RIGHT(B397,1)),等级中转!$F$5:$L$5,等级中转!$F$7:$L$11))</f>
        <v>171</v>
      </c>
      <c r="E397" s="3" t="str">
        <f>_xlfn.XLOOKUP(A397,中转!$D$10:$D$10006,中转!$Y$10:$Y$10006,"{}",0)</f>
        <v>{"AtkPower":6.8}</v>
      </c>
      <c r="F397" s="3" t="s">
        <v>68</v>
      </c>
      <c r="G397" s="3">
        <v>0</v>
      </c>
      <c r="H397" s="3">
        <v>0</v>
      </c>
      <c r="I397" s="3">
        <v>0</v>
      </c>
      <c r="K397" s="18" t="str">
        <f>IF($B397="","",IF($B397=0,"",K$1&amp;$A397))</f>
        <v>SkillDescDetail401050405</v>
      </c>
    </row>
    <row r="398" spans="1:11" s="17" customFormat="1" x14ac:dyDescent="0.15">
      <c r="A398" s="7" t="s">
        <v>47</v>
      </c>
      <c r="B398" s="5"/>
      <c r="C398" s="5"/>
      <c r="D398" s="5"/>
      <c r="E398" s="5" t="str">
        <f>_xlfn.XLOOKUP(A398,中转!$D$10:$D$10006,中转!$Y$10:$Y$10006,"{}",0)</f>
        <v/>
      </c>
      <c r="F398" s="5"/>
      <c r="G398" s="5"/>
      <c r="H398" s="5"/>
      <c r="I398" s="5"/>
      <c r="J398" s="20"/>
      <c r="K398" s="20"/>
    </row>
    <row r="399" spans="1:11" x14ac:dyDescent="0.15">
      <c r="A399" s="3">
        <f t="shared" ref="A399:A403" si="187">B399*100+C399</f>
        <v>401050501</v>
      </c>
      <c r="B399" s="3">
        <f t="shared" ref="B399:B403" si="188">B350+100</f>
        <v>4010505</v>
      </c>
      <c r="C399" s="3">
        <f t="shared" ref="C399:C403" si="189">C393</f>
        <v>1</v>
      </c>
      <c r="D399" s="3">
        <f>_xlfn.XLOOKUP(C399,等级中转!$E$7:$E$11,_xlfn.XLOOKUP(INT(RIGHT(B399,1)),等级中转!$F$5:$L$5,等级中转!$F$7:$L$11))</f>
        <v>1</v>
      </c>
      <c r="E399" s="3" t="str">
        <f>_xlfn.XLOOKUP(A399,中转!$D$10:$D$10006,中转!$Y$10:$Y$10006,"{}",0)</f>
        <v>{}</v>
      </c>
      <c r="F399" s="3" t="s">
        <v>35</v>
      </c>
      <c r="G399" s="3">
        <v>0</v>
      </c>
      <c r="H399" s="3">
        <v>0</v>
      </c>
      <c r="I399" s="3">
        <v>0</v>
      </c>
      <c r="K399" s="18" t="str">
        <f>IF($B399="","",IF($B399=0,"",K$1&amp;$A399))</f>
        <v>SkillDescDetail401050501</v>
      </c>
    </row>
    <row r="400" spans="1:11" x14ac:dyDescent="0.15">
      <c r="A400" s="3">
        <f t="shared" si="187"/>
        <v>401050502</v>
      </c>
      <c r="B400" s="3">
        <f t="shared" si="188"/>
        <v>4010505</v>
      </c>
      <c r="C400" s="3">
        <f t="shared" si="189"/>
        <v>2</v>
      </c>
      <c r="D400" s="3">
        <f>_xlfn.XLOOKUP(C400,等级中转!$E$7:$E$11,_xlfn.XLOOKUP(INT(RIGHT(B400,1)),等级中转!$F$5:$L$5,等级中转!$F$7:$L$11))</f>
        <v>46</v>
      </c>
      <c r="E400" s="3" t="str">
        <f>_xlfn.XLOOKUP(A400,中转!$D$10:$D$10006,中转!$Y$10:$Y$10006,"{}",0)</f>
        <v>{}</v>
      </c>
      <c r="F400" s="3" t="s">
        <v>35</v>
      </c>
      <c r="G400" s="3">
        <v>0</v>
      </c>
      <c r="H400" s="3">
        <v>0</v>
      </c>
      <c r="I400" s="3">
        <v>0</v>
      </c>
      <c r="K400" s="18" t="str">
        <f>IF($B400="","",IF($B400=0,"",K$1&amp;$A400))</f>
        <v>SkillDescDetail401050502</v>
      </c>
    </row>
    <row r="401" spans="1:11" x14ac:dyDescent="0.15">
      <c r="A401" s="3">
        <f t="shared" si="187"/>
        <v>401050503</v>
      </c>
      <c r="B401" s="3">
        <f t="shared" si="188"/>
        <v>4010505</v>
      </c>
      <c r="C401" s="3">
        <f t="shared" si="189"/>
        <v>3</v>
      </c>
      <c r="D401" s="3">
        <f>_xlfn.XLOOKUP(C401,等级中转!$E$7:$E$11,_xlfn.XLOOKUP(INT(RIGHT(B401,1)),等级中转!$F$5:$L$5,等级中转!$F$7:$L$11))</f>
        <v>86</v>
      </c>
      <c r="E401" s="3" t="str">
        <f>_xlfn.XLOOKUP(A401,中转!$D$10:$D$10006,中转!$Y$10:$Y$10006,"{}",0)</f>
        <v>{}</v>
      </c>
      <c r="F401" s="3" t="s">
        <v>35</v>
      </c>
      <c r="G401" s="3">
        <v>0</v>
      </c>
      <c r="H401" s="3">
        <v>0</v>
      </c>
      <c r="I401" s="3">
        <v>0</v>
      </c>
      <c r="K401" s="18" t="str">
        <f>IF($B401="","",IF($B401=0,"",K$1&amp;$A401))</f>
        <v>SkillDescDetail401050503</v>
      </c>
    </row>
    <row r="402" spans="1:11" x14ac:dyDescent="0.15">
      <c r="A402" s="3">
        <f t="shared" si="187"/>
        <v>401050504</v>
      </c>
      <c r="B402" s="3">
        <f t="shared" si="188"/>
        <v>4010505</v>
      </c>
      <c r="C402" s="3">
        <f t="shared" si="189"/>
        <v>4</v>
      </c>
      <c r="D402" s="3">
        <f>_xlfn.XLOOKUP(C402,等级中转!$E$7:$E$11,_xlfn.XLOOKUP(INT(RIGHT(B402,1)),等级中转!$F$5:$L$5,等级中转!$F$7:$L$11))</f>
        <v>136</v>
      </c>
      <c r="E402" s="3" t="str">
        <f>_xlfn.XLOOKUP(A402,中转!$D$10:$D$10006,中转!$Y$10:$Y$10006,"{}",0)</f>
        <v>{}</v>
      </c>
      <c r="F402" s="3" t="s">
        <v>35</v>
      </c>
      <c r="G402" s="3">
        <v>0</v>
      </c>
      <c r="H402" s="3">
        <v>0</v>
      </c>
      <c r="I402" s="3">
        <v>0</v>
      </c>
      <c r="K402" s="18" t="str">
        <f>IF($B402="","",IF($B402=0,"",K$1&amp;$A402))</f>
        <v>SkillDescDetail401050504</v>
      </c>
    </row>
    <row r="403" spans="1:11" x14ac:dyDescent="0.15">
      <c r="A403" s="3">
        <f t="shared" si="187"/>
        <v>401050505</v>
      </c>
      <c r="B403" s="3">
        <f t="shared" si="188"/>
        <v>4010505</v>
      </c>
      <c r="C403" s="3">
        <f t="shared" si="189"/>
        <v>5</v>
      </c>
      <c r="D403" s="3">
        <f>_xlfn.XLOOKUP(C403,等级中转!$E$7:$E$11,_xlfn.XLOOKUP(INT(RIGHT(B403,1)),等级中转!$F$5:$L$5,等级中转!$F$7:$L$11))</f>
        <v>186</v>
      </c>
      <c r="E403" s="3" t="str">
        <f>_xlfn.XLOOKUP(A403,中转!$D$10:$D$10006,中转!$Y$10:$Y$10006,"{}",0)</f>
        <v>{}</v>
      </c>
      <c r="F403" s="3" t="s">
        <v>35</v>
      </c>
      <c r="G403" s="3">
        <v>0</v>
      </c>
      <c r="H403" s="3">
        <v>0</v>
      </c>
      <c r="I403" s="3">
        <v>0</v>
      </c>
      <c r="K403" s="18" t="str">
        <f>IF($B403="","",IF($B403=0,"",K$1&amp;$A403))</f>
        <v>SkillDescDetail401050505</v>
      </c>
    </row>
    <row r="404" spans="1:11" s="17" customFormat="1" x14ac:dyDescent="0.15">
      <c r="A404" s="7" t="s">
        <v>48</v>
      </c>
      <c r="B404" s="5"/>
      <c r="C404" s="5"/>
      <c r="D404" s="5"/>
      <c r="E404" s="5" t="str">
        <f>_xlfn.XLOOKUP(A404,中转!$D$10:$D$10006,中转!$Y$10:$Y$10006,"{}",0)</f>
        <v/>
      </c>
      <c r="F404" s="5"/>
      <c r="G404" s="5"/>
      <c r="H404" s="5"/>
      <c r="I404" s="5"/>
      <c r="J404" s="20"/>
      <c r="K404" s="20"/>
    </row>
    <row r="405" spans="1:11" x14ac:dyDescent="0.15">
      <c r="A405" s="3">
        <f t="shared" ref="A405:A409" si="190">B405*100+C405</f>
        <v>401050601</v>
      </c>
      <c r="B405" s="3">
        <f t="shared" ref="B405:B409" si="191">B356+100</f>
        <v>4010506</v>
      </c>
      <c r="C405" s="3">
        <f t="shared" ref="C405:C409" si="192">C399</f>
        <v>1</v>
      </c>
      <c r="D405" s="3">
        <f>_xlfn.XLOOKUP(C405,等级中转!$E$7:$E$11,_xlfn.XLOOKUP(INT(RIGHT(B405,1)),等级中转!$F$5:$L$5,等级中转!$F$7:$L$11))</f>
        <v>1</v>
      </c>
      <c r="E405" s="3" t="str">
        <f>_xlfn.XLOOKUP(A405,中转!$D$10:$D$10006,中转!$Y$10:$Y$10006,"{}",0)</f>
        <v>{}</v>
      </c>
      <c r="F405" s="3" t="s">
        <v>35</v>
      </c>
      <c r="G405" s="3">
        <v>0</v>
      </c>
      <c r="H405" s="3">
        <v>0</v>
      </c>
      <c r="I405" s="3">
        <v>0</v>
      </c>
      <c r="K405" s="18" t="str">
        <f>IF($B405="","",IF($B405=0,"",K$1&amp;$A405))</f>
        <v>SkillDescDetail401050601</v>
      </c>
    </row>
    <row r="406" spans="1:11" x14ac:dyDescent="0.15">
      <c r="A406" s="3">
        <f t="shared" si="190"/>
        <v>401050602</v>
      </c>
      <c r="B406" s="3">
        <f t="shared" si="191"/>
        <v>4010506</v>
      </c>
      <c r="C406" s="3">
        <f t="shared" si="192"/>
        <v>2</v>
      </c>
      <c r="D406" s="3">
        <f>_xlfn.XLOOKUP(C406,等级中转!$E$7:$E$11,_xlfn.XLOOKUP(INT(RIGHT(B406,1)),等级中转!$F$5:$L$5,等级中转!$F$7:$L$11))</f>
        <v>63</v>
      </c>
      <c r="E406" s="3" t="str">
        <f>_xlfn.XLOOKUP(A406,中转!$D$10:$D$10006,中转!$Y$10:$Y$10006,"{}",0)</f>
        <v>{}</v>
      </c>
      <c r="F406" s="3" t="s">
        <v>35</v>
      </c>
      <c r="G406" s="3">
        <v>0</v>
      </c>
      <c r="H406" s="3">
        <v>0</v>
      </c>
      <c r="I406" s="3">
        <v>0</v>
      </c>
      <c r="K406" s="18" t="str">
        <f>IF($B406="","",IF($B406=0,"",K$1&amp;$A406))</f>
        <v>SkillDescDetail401050602</v>
      </c>
    </row>
    <row r="407" spans="1:11" x14ac:dyDescent="0.15">
      <c r="A407" s="3">
        <f t="shared" si="190"/>
        <v>401050603</v>
      </c>
      <c r="B407" s="3">
        <f t="shared" si="191"/>
        <v>4010506</v>
      </c>
      <c r="C407" s="3">
        <f t="shared" si="192"/>
        <v>3</v>
      </c>
      <c r="D407" s="3">
        <f>_xlfn.XLOOKUP(C407,等级中转!$E$7:$E$11,_xlfn.XLOOKUP(INT(RIGHT(B407,1)),等级中转!$F$5:$L$5,等级中转!$F$7:$L$11))</f>
        <v>103</v>
      </c>
      <c r="E407" s="3" t="str">
        <f>_xlfn.XLOOKUP(A407,中转!$D$10:$D$10006,中转!$Y$10:$Y$10006,"{}",0)</f>
        <v>{}</v>
      </c>
      <c r="F407" s="3" t="s">
        <v>35</v>
      </c>
      <c r="G407" s="3">
        <v>0</v>
      </c>
      <c r="H407" s="3">
        <v>0</v>
      </c>
      <c r="I407" s="3">
        <v>0</v>
      </c>
      <c r="K407" s="18" t="str">
        <f>IF($B407="","",IF($B407=0,"",K$1&amp;$A407))</f>
        <v>SkillDescDetail401050603</v>
      </c>
    </row>
    <row r="408" spans="1:11" x14ac:dyDescent="0.15">
      <c r="A408" s="3">
        <f t="shared" si="190"/>
        <v>401050604</v>
      </c>
      <c r="B408" s="3">
        <f t="shared" si="191"/>
        <v>4010506</v>
      </c>
      <c r="C408" s="3">
        <f t="shared" si="192"/>
        <v>4</v>
      </c>
      <c r="D408" s="3">
        <f>_xlfn.XLOOKUP(C408,等级中转!$E$7:$E$11,_xlfn.XLOOKUP(INT(RIGHT(B408,1)),等级中转!$F$5:$L$5,等级中转!$F$7:$L$11))</f>
        <v>153</v>
      </c>
      <c r="E408" s="3" t="str">
        <f>_xlfn.XLOOKUP(A408,中转!$D$10:$D$10006,中转!$Y$10:$Y$10006,"{}",0)</f>
        <v>{}</v>
      </c>
      <c r="F408" s="3" t="s">
        <v>35</v>
      </c>
      <c r="G408" s="3">
        <v>0</v>
      </c>
      <c r="H408" s="3">
        <v>0</v>
      </c>
      <c r="I408" s="3">
        <v>0</v>
      </c>
      <c r="K408" s="18" t="str">
        <f>IF($B408="","",IF($B408=0,"",K$1&amp;$A408))</f>
        <v>SkillDescDetail401050604</v>
      </c>
    </row>
    <row r="409" spans="1:11" x14ac:dyDescent="0.15">
      <c r="A409" s="3">
        <f t="shared" si="190"/>
        <v>401050605</v>
      </c>
      <c r="B409" s="3">
        <f t="shared" si="191"/>
        <v>4010506</v>
      </c>
      <c r="C409" s="3">
        <f t="shared" si="192"/>
        <v>5</v>
      </c>
      <c r="D409" s="3">
        <f>_xlfn.XLOOKUP(C409,等级中转!$E$7:$E$11,_xlfn.XLOOKUP(INT(RIGHT(B409,1)),等级中转!$F$5:$L$5,等级中转!$F$7:$L$11))</f>
        <v>203</v>
      </c>
      <c r="E409" s="3" t="str">
        <f>_xlfn.XLOOKUP(A409,中转!$D$10:$D$10006,中转!$Y$10:$Y$10006,"{}",0)</f>
        <v>{}</v>
      </c>
      <c r="F409" s="3" t="s">
        <v>35</v>
      </c>
      <c r="G409" s="3">
        <v>0</v>
      </c>
      <c r="H409" s="3">
        <v>0</v>
      </c>
      <c r="I409" s="3">
        <v>0</v>
      </c>
      <c r="K409" s="18" t="str">
        <f>IF($B409="","",IF($B409=0,"",K$1&amp;$A409))</f>
        <v>SkillDescDetail401050605</v>
      </c>
    </row>
    <row r="410" spans="1:11" s="17" customFormat="1" x14ac:dyDescent="0.15">
      <c r="A410" s="7" t="s">
        <v>49</v>
      </c>
      <c r="B410" s="5"/>
      <c r="C410" s="5"/>
      <c r="D410" s="5"/>
      <c r="E410" s="5" t="str">
        <f>_xlfn.XLOOKUP(A410,中转!$D$10:$D$10006,中转!$Y$10:$Y$10006,"{}",0)</f>
        <v/>
      </c>
      <c r="F410" s="5"/>
      <c r="G410" s="5"/>
      <c r="H410" s="5"/>
      <c r="I410" s="5"/>
      <c r="J410" s="20"/>
      <c r="K410" s="20"/>
    </row>
    <row r="411" spans="1:11" x14ac:dyDescent="0.15">
      <c r="A411" s="3">
        <f t="shared" ref="A411:A415" si="193">B411*100+C411</f>
        <v>401050701</v>
      </c>
      <c r="B411" s="3">
        <f>B362+100</f>
        <v>4010507</v>
      </c>
      <c r="C411" s="3">
        <f t="shared" ref="C411:C415" si="194">C405</f>
        <v>1</v>
      </c>
      <c r="D411" s="3">
        <f>_xlfn.XLOOKUP(C411,等级中转!$E$7:$E$11,_xlfn.XLOOKUP(INT(RIGHT(B411,1)),等级中转!$F$5:$L$5,等级中转!$F$7:$L$11))</f>
        <v>1</v>
      </c>
      <c r="E411" s="3" t="str">
        <f>_xlfn.XLOOKUP(A411,中转!$D$10:$D$10006,中转!$Y$10:$Y$10006,"{}",0)</f>
        <v>{}</v>
      </c>
      <c r="F411" s="3" t="s">
        <v>69</v>
      </c>
      <c r="G411" s="3">
        <v>0</v>
      </c>
      <c r="H411" s="3">
        <v>0</v>
      </c>
      <c r="I411" s="3">
        <v>0</v>
      </c>
      <c r="K411" s="18" t="str">
        <f>IF($B411="","",IF($B411=0,"",K$1&amp;$A411))</f>
        <v>SkillDescDetail401050701</v>
      </c>
    </row>
    <row r="412" spans="1:11" x14ac:dyDescent="0.15">
      <c r="A412" s="3">
        <f t="shared" si="193"/>
        <v>401050702</v>
      </c>
      <c r="B412" s="3">
        <f t="shared" ref="B412:B415" si="195">B363+100</f>
        <v>4010507</v>
      </c>
      <c r="C412" s="3">
        <f t="shared" si="194"/>
        <v>2</v>
      </c>
      <c r="D412" s="3">
        <f>_xlfn.XLOOKUP(C412,等级中转!$E$7:$E$11,_xlfn.XLOOKUP(INT(RIGHT(B412,1)),等级中转!$F$5:$L$5,等级中转!$F$7:$L$11))</f>
        <v>51</v>
      </c>
      <c r="E412" s="3" t="str">
        <f>_xlfn.XLOOKUP(A412,中转!$D$10:$D$10006,中转!$Y$10:$Y$10006,"{}",0)</f>
        <v>{}</v>
      </c>
      <c r="F412" s="3" t="s">
        <v>69</v>
      </c>
      <c r="G412" s="3">
        <v>0</v>
      </c>
      <c r="H412" s="3">
        <v>0</v>
      </c>
      <c r="I412" s="3">
        <v>0</v>
      </c>
      <c r="K412" s="18" t="str">
        <f>IF($B412="","",IF($B412=0,"",K$1&amp;$A412))</f>
        <v>SkillDescDetail401050702</v>
      </c>
    </row>
    <row r="413" spans="1:11" x14ac:dyDescent="0.15">
      <c r="A413" s="3">
        <f t="shared" si="193"/>
        <v>401050703</v>
      </c>
      <c r="B413" s="3">
        <f t="shared" si="195"/>
        <v>4010507</v>
      </c>
      <c r="C413" s="3">
        <f t="shared" si="194"/>
        <v>3</v>
      </c>
      <c r="D413" s="3">
        <f>_xlfn.XLOOKUP(C413,等级中转!$E$7:$E$11,_xlfn.XLOOKUP(INT(RIGHT(B413,1)),等级中转!$F$5:$L$5,等级中转!$F$7:$L$11))</f>
        <v>91</v>
      </c>
      <c r="E413" s="3" t="str">
        <f>_xlfn.XLOOKUP(A413,中转!$D$10:$D$10006,中转!$Y$10:$Y$10006,"{}",0)</f>
        <v>{}</v>
      </c>
      <c r="F413" s="3" t="s">
        <v>69</v>
      </c>
      <c r="G413" s="3">
        <v>0</v>
      </c>
      <c r="H413" s="3">
        <v>0</v>
      </c>
      <c r="I413" s="3">
        <v>0</v>
      </c>
      <c r="K413" s="18" t="str">
        <f>IF($B413="","",IF($B413=0,"",K$1&amp;$A413))</f>
        <v>SkillDescDetail401050703</v>
      </c>
    </row>
    <row r="414" spans="1:11" x14ac:dyDescent="0.15">
      <c r="A414" s="3">
        <f t="shared" si="193"/>
        <v>401050704</v>
      </c>
      <c r="B414" s="3">
        <f t="shared" si="195"/>
        <v>4010507</v>
      </c>
      <c r="C414" s="3">
        <f t="shared" si="194"/>
        <v>4</v>
      </c>
      <c r="D414" s="3">
        <f>_xlfn.XLOOKUP(C414,等级中转!$E$7:$E$11,_xlfn.XLOOKUP(INT(RIGHT(B414,1)),等级中转!$F$5:$L$5,等级中转!$F$7:$L$11))</f>
        <v>151</v>
      </c>
      <c r="E414" s="3" t="str">
        <f>_xlfn.XLOOKUP(A414,中转!$D$10:$D$10006,中转!$Y$10:$Y$10006,"{}",0)</f>
        <v>{}</v>
      </c>
      <c r="F414" s="3" t="s">
        <v>69</v>
      </c>
      <c r="G414" s="3">
        <v>0</v>
      </c>
      <c r="H414" s="3">
        <v>0</v>
      </c>
      <c r="I414" s="3">
        <v>0</v>
      </c>
      <c r="K414" s="18" t="str">
        <f>IF($B414="","",IF($B414=0,"",K$1&amp;$A414))</f>
        <v>SkillDescDetail401050704</v>
      </c>
    </row>
    <row r="415" spans="1:11" x14ac:dyDescent="0.15">
      <c r="A415" s="3">
        <f t="shared" si="193"/>
        <v>401050705</v>
      </c>
      <c r="B415" s="3">
        <f t="shared" si="195"/>
        <v>4010507</v>
      </c>
      <c r="C415" s="3">
        <f t="shared" si="194"/>
        <v>5</v>
      </c>
      <c r="D415" s="3">
        <f>_xlfn.XLOOKUP(C415,等级中转!$E$7:$E$11,_xlfn.XLOOKUP(INT(RIGHT(B415,1)),等级中转!$F$5:$L$5,等级中转!$F$7:$L$11))</f>
        <v>211</v>
      </c>
      <c r="E415" s="3" t="str">
        <f>_xlfn.XLOOKUP(A415,中转!$D$10:$D$10006,中转!$Y$10:$Y$10006,"{}",0)</f>
        <v>{}</v>
      </c>
      <c r="F415" s="3" t="s">
        <v>69</v>
      </c>
      <c r="G415" s="3">
        <v>0</v>
      </c>
      <c r="H415" s="3">
        <v>0</v>
      </c>
      <c r="I415" s="3">
        <v>0</v>
      </c>
      <c r="K415" s="18" t="str">
        <f>IF($B415="","",IF($B415=0,"",K$1&amp;$A415))</f>
        <v>SkillDescDetail401050705</v>
      </c>
    </row>
    <row r="416" spans="1:11" s="17" customFormat="1" x14ac:dyDescent="0.15">
      <c r="A416" s="7" t="s">
        <v>70</v>
      </c>
      <c r="B416" s="5"/>
      <c r="C416" s="5"/>
      <c r="D416" s="5"/>
      <c r="E416" s="5" t="str">
        <f>_xlfn.XLOOKUP(A416,中转!$D$10:$D$10006,中转!$Y$10:$Y$10006,"{}",0)</f>
        <v/>
      </c>
      <c r="F416" s="5"/>
      <c r="G416" s="5"/>
      <c r="H416" s="5"/>
      <c r="I416" s="5"/>
      <c r="J416" s="20"/>
      <c r="K416" s="20"/>
    </row>
    <row r="417" spans="1:11" x14ac:dyDescent="0.15">
      <c r="A417" s="3">
        <f t="shared" ref="A417:A421" si="196">B417*100+C417</f>
        <v>401050801</v>
      </c>
      <c r="B417" s="3">
        <v>4010508</v>
      </c>
      <c r="C417" s="3">
        <f t="shared" ref="C417:C421" si="197">C411</f>
        <v>1</v>
      </c>
      <c r="D417" s="3">
        <f>D393</f>
        <v>1</v>
      </c>
      <c r="E417" s="3" t="str">
        <f ca="1">_xlfn.XLOOKUP(A417,中转!$D$10:$D$10006,中转!$Y$10:$Y$10006,"{}",0)</f>
        <v>{"AtkPower":0.75}</v>
      </c>
      <c r="F417" s="3" t="s">
        <v>35</v>
      </c>
      <c r="G417" s="3">
        <v>148</v>
      </c>
      <c r="H417" s="3">
        <v>0</v>
      </c>
      <c r="I417" s="3">
        <v>0</v>
      </c>
      <c r="J417" s="18" t="str">
        <f>"Skill"&amp;B417</f>
        <v>Skill4010508</v>
      </c>
      <c r="K417" s="18" t="str">
        <f>IF($B417="","",IF($B417=0,"",K$1&amp;$A417))</f>
        <v>SkillDescDetail401050801</v>
      </c>
    </row>
    <row r="418" spans="1:11" x14ac:dyDescent="0.15">
      <c r="A418" s="3">
        <f t="shared" si="196"/>
        <v>401050802</v>
      </c>
      <c r="B418" s="3">
        <f>B417</f>
        <v>4010508</v>
      </c>
      <c r="C418" s="3">
        <f t="shared" si="197"/>
        <v>2</v>
      </c>
      <c r="D418" s="3">
        <f>D394</f>
        <v>31</v>
      </c>
      <c r="E418" s="3" t="str">
        <f ca="1">_xlfn.XLOOKUP(A418,中转!$D$10:$D$10006,中转!$Y$10:$Y$10006,"{}",0)</f>
        <v>{"AtkPower":0.85}</v>
      </c>
      <c r="F418" s="3" t="s">
        <v>35</v>
      </c>
      <c r="G418" s="3">
        <f t="shared" ref="G418:G421" si="198">G417</f>
        <v>148</v>
      </c>
      <c r="H418" s="3">
        <v>0</v>
      </c>
      <c r="I418" s="3">
        <v>0</v>
      </c>
      <c r="J418" s="18" t="str">
        <f>"Skill"&amp;B418</f>
        <v>Skill4010508</v>
      </c>
      <c r="K418" s="18" t="str">
        <f>IF($B418="","",IF($B418=0,"",K$1&amp;$A418))</f>
        <v>SkillDescDetail401050802</v>
      </c>
    </row>
    <row r="419" spans="1:11" x14ac:dyDescent="0.15">
      <c r="A419" s="3">
        <f t="shared" si="196"/>
        <v>401050803</v>
      </c>
      <c r="B419" s="3">
        <f>B418</f>
        <v>4010508</v>
      </c>
      <c r="C419" s="3">
        <f t="shared" si="197"/>
        <v>3</v>
      </c>
      <c r="D419" s="3">
        <f>D395</f>
        <v>71</v>
      </c>
      <c r="E419" s="3" t="str">
        <f ca="1">_xlfn.XLOOKUP(A419,中转!$D$10:$D$10006,中转!$Y$10:$Y$10006,"{}",0)</f>
        <v>{"AtkPower":0.9}</v>
      </c>
      <c r="F419" s="3" t="s">
        <v>35</v>
      </c>
      <c r="G419" s="3">
        <f t="shared" si="198"/>
        <v>148</v>
      </c>
      <c r="H419" s="3">
        <v>0</v>
      </c>
      <c r="I419" s="3">
        <v>0</v>
      </c>
      <c r="J419" s="18" t="str">
        <f>"Skill"&amp;B419</f>
        <v>Skill4010508</v>
      </c>
      <c r="K419" s="18" t="str">
        <f>IF($B419="","",IF($B419=0,"",K$1&amp;$A419))</f>
        <v>SkillDescDetail401050803</v>
      </c>
    </row>
    <row r="420" spans="1:11" x14ac:dyDescent="0.15">
      <c r="A420" s="3">
        <f t="shared" si="196"/>
        <v>401050804</v>
      </c>
      <c r="B420" s="3">
        <f>B419</f>
        <v>4010508</v>
      </c>
      <c r="C420" s="3">
        <f t="shared" si="197"/>
        <v>4</v>
      </c>
      <c r="D420" s="3">
        <f>D396</f>
        <v>121</v>
      </c>
      <c r="E420" s="3" t="str">
        <f ca="1">_xlfn.XLOOKUP(A420,中转!$D$10:$D$10006,中转!$Y$10:$Y$10006,"{}",0)</f>
        <v>{"AtkPower":1}</v>
      </c>
      <c r="F420" s="3" t="s">
        <v>35</v>
      </c>
      <c r="G420" s="3">
        <f t="shared" si="198"/>
        <v>148</v>
      </c>
      <c r="H420" s="3">
        <v>0</v>
      </c>
      <c r="I420" s="3">
        <v>0</v>
      </c>
      <c r="J420" s="18" t="str">
        <f>"Skill"&amp;B420</f>
        <v>Skill4010508</v>
      </c>
      <c r="K420" s="18" t="str">
        <f>IF($B420="","",IF($B420=0,"",K$1&amp;$A420))</f>
        <v>SkillDescDetail401050804</v>
      </c>
    </row>
    <row r="421" spans="1:11" x14ac:dyDescent="0.15">
      <c r="A421" s="3">
        <f t="shared" si="196"/>
        <v>401050805</v>
      </c>
      <c r="B421" s="3">
        <f>B420</f>
        <v>4010508</v>
      </c>
      <c r="C421" s="3">
        <f t="shared" si="197"/>
        <v>5</v>
      </c>
      <c r="D421" s="3">
        <f>D397</f>
        <v>171</v>
      </c>
      <c r="E421" s="3" t="str">
        <f>_xlfn.XLOOKUP(A421,中转!$D$10:$D$10006,中转!$Y$10:$Y$10006,"{}",0)</f>
        <v>{"AtkPower":1.1}</v>
      </c>
      <c r="F421" s="3" t="s">
        <v>35</v>
      </c>
      <c r="G421" s="3">
        <f t="shared" si="198"/>
        <v>148</v>
      </c>
      <c r="H421" s="3">
        <v>0</v>
      </c>
      <c r="I421" s="3">
        <v>0</v>
      </c>
      <c r="J421" s="18" t="str">
        <f>"Skill"&amp;B421</f>
        <v>Skill4010508</v>
      </c>
      <c r="K421" s="18" t="str">
        <f>IF($B421="","",IF($B421=0,"",K$1&amp;$A421))</f>
        <v>SkillDescDetail401050805</v>
      </c>
    </row>
    <row r="422" spans="1:11" s="17" customFormat="1" x14ac:dyDescent="0.15">
      <c r="A422" s="7" t="s">
        <v>71</v>
      </c>
      <c r="B422" s="5"/>
      <c r="C422" s="5"/>
      <c r="D422" s="5"/>
      <c r="E422" s="5" t="str">
        <f>_xlfn.XLOOKUP(A422,中转!$D$10:$D$10006,中转!$Y$10:$Y$10006,"{}",0)</f>
        <v/>
      </c>
      <c r="F422" s="5"/>
      <c r="G422" s="5"/>
      <c r="H422" s="5"/>
      <c r="I422" s="5"/>
      <c r="J422" s="20"/>
      <c r="K422" s="20"/>
    </row>
    <row r="423" spans="1:11" s="17" customFormat="1" x14ac:dyDescent="0.15">
      <c r="A423" s="7" t="s">
        <v>33</v>
      </c>
      <c r="B423" s="5"/>
      <c r="C423" s="5"/>
      <c r="D423" s="5"/>
      <c r="E423" s="5" t="str">
        <f>_xlfn.XLOOKUP(A423,中转!$D$10:$D$10006,中转!$Y$10:$Y$10006,"{}",0)</f>
        <v/>
      </c>
      <c r="F423" s="5"/>
      <c r="G423" s="5"/>
      <c r="H423" s="5"/>
      <c r="I423" s="5"/>
      <c r="J423" s="20"/>
      <c r="K423" s="20"/>
    </row>
    <row r="424" spans="1:11" x14ac:dyDescent="0.15">
      <c r="A424" s="3">
        <f t="shared" ref="A424:A428" si="199">B424*100+C424</f>
        <v>401060101</v>
      </c>
      <c r="B424" s="3">
        <f t="shared" ref="B424:B428" si="200">B375+100</f>
        <v>4010601</v>
      </c>
      <c r="C424" s="3">
        <v>1</v>
      </c>
      <c r="D424" s="3">
        <f>_xlfn.XLOOKUP(C424,等级中转!$E$7:$E$11,_xlfn.XLOOKUP(INT(RIGHT(B424,1)),等级中转!$F$5:$L$5,等级中转!$F$7:$L$11))</f>
        <v>1</v>
      </c>
      <c r="E424" s="3" t="str">
        <f ca="1">_xlfn.XLOOKUP(A424,中转!$D$10:$D$10006,中转!$Y$10:$Y$10006,"{}",0)</f>
        <v>{"AtkPower":1.45}</v>
      </c>
      <c r="F424" s="3" t="s">
        <v>35</v>
      </c>
      <c r="G424" s="3">
        <v>150</v>
      </c>
      <c r="H424" s="3">
        <v>0</v>
      </c>
      <c r="I424" s="3">
        <v>0</v>
      </c>
      <c r="J424" s="18" t="str">
        <f t="shared" ref="J424:J428" si="201">"Skill"&amp;B424</f>
        <v>Skill4010601</v>
      </c>
      <c r="K424" s="18" t="str">
        <f>IF($B424="","",IF($B424=0,"",K$1&amp;$A424))</f>
        <v>SkillDescDetail401060101</v>
      </c>
    </row>
    <row r="425" spans="1:11" x14ac:dyDescent="0.15">
      <c r="A425" s="3">
        <f t="shared" si="199"/>
        <v>401060102</v>
      </c>
      <c r="B425" s="3">
        <f t="shared" si="200"/>
        <v>4010601</v>
      </c>
      <c r="C425" s="3">
        <v>2</v>
      </c>
      <c r="D425" s="3">
        <f>_xlfn.XLOOKUP(C425,等级中转!$E$7:$E$11,_xlfn.XLOOKUP(INT(RIGHT(B425,1)),等级中转!$F$5:$L$5,等级中转!$F$7:$L$11))</f>
        <v>21</v>
      </c>
      <c r="E425" s="3" t="str">
        <f ca="1">_xlfn.XLOOKUP(A425,中转!$D$10:$D$10006,中转!$Y$10:$Y$10006,"{}",0)</f>
        <v>{"AtkPower":1.6}</v>
      </c>
      <c r="F425" s="3" t="s">
        <v>35</v>
      </c>
      <c r="G425" s="3">
        <f t="shared" ref="G425:G428" si="202">G424</f>
        <v>150</v>
      </c>
      <c r="H425" s="3">
        <v>0</v>
      </c>
      <c r="I425" s="3">
        <v>0</v>
      </c>
      <c r="J425" s="18" t="str">
        <f t="shared" si="201"/>
        <v>Skill4010601</v>
      </c>
      <c r="K425" s="18" t="str">
        <f>IF($B425="","",IF($B425=0,"",K$1&amp;$A425))</f>
        <v>SkillDescDetail401060102</v>
      </c>
    </row>
    <row r="426" spans="1:11" x14ac:dyDescent="0.15">
      <c r="A426" s="3">
        <f t="shared" si="199"/>
        <v>401060103</v>
      </c>
      <c r="B426" s="3">
        <f t="shared" si="200"/>
        <v>4010601</v>
      </c>
      <c r="C426" s="3">
        <v>3</v>
      </c>
      <c r="D426" s="3">
        <f>_xlfn.XLOOKUP(C426,等级中转!$E$7:$E$11,_xlfn.XLOOKUP(INT(RIGHT(B426,1)),等级中转!$F$5:$L$5,等级中转!$F$7:$L$11))</f>
        <v>61</v>
      </c>
      <c r="E426" s="3" t="str">
        <f ca="1">_xlfn.XLOOKUP(A426,中转!$D$10:$D$10006,中转!$Y$10:$Y$10006,"{}",0)</f>
        <v>{"AtkPower":1.7}</v>
      </c>
      <c r="F426" s="3" t="s">
        <v>35</v>
      </c>
      <c r="G426" s="3">
        <f t="shared" si="202"/>
        <v>150</v>
      </c>
      <c r="H426" s="3">
        <v>0</v>
      </c>
      <c r="I426" s="3">
        <v>0</v>
      </c>
      <c r="J426" s="18" t="str">
        <f t="shared" si="201"/>
        <v>Skill4010601</v>
      </c>
      <c r="K426" s="18" t="str">
        <f>IF($B426="","",IF($B426=0,"",K$1&amp;$A426))</f>
        <v>SkillDescDetail401060103</v>
      </c>
    </row>
    <row r="427" spans="1:11" x14ac:dyDescent="0.15">
      <c r="A427" s="3">
        <f t="shared" si="199"/>
        <v>401060104</v>
      </c>
      <c r="B427" s="3">
        <f t="shared" si="200"/>
        <v>4010601</v>
      </c>
      <c r="C427" s="3">
        <v>4</v>
      </c>
      <c r="D427" s="3">
        <f>_xlfn.XLOOKUP(C427,等级中转!$E$7:$E$11,_xlfn.XLOOKUP(INT(RIGHT(B427,1)),等级中转!$F$5:$L$5,等级中转!$F$7:$L$11))</f>
        <v>111</v>
      </c>
      <c r="E427" s="3" t="str">
        <f ca="1">_xlfn.XLOOKUP(A427,中转!$D$10:$D$10006,中转!$Y$10:$Y$10006,"{}",0)</f>
        <v>{"AtkPower":1.9}</v>
      </c>
      <c r="F427" s="3" t="s">
        <v>35</v>
      </c>
      <c r="G427" s="3">
        <f t="shared" si="202"/>
        <v>150</v>
      </c>
      <c r="H427" s="3">
        <v>0</v>
      </c>
      <c r="I427" s="3">
        <v>0</v>
      </c>
      <c r="J427" s="18" t="str">
        <f t="shared" si="201"/>
        <v>Skill4010601</v>
      </c>
      <c r="K427" s="18" t="str">
        <f>IF($B427="","",IF($B427=0,"",K$1&amp;$A427))</f>
        <v>SkillDescDetail401060104</v>
      </c>
    </row>
    <row r="428" spans="1:11" x14ac:dyDescent="0.15">
      <c r="A428" s="3">
        <f t="shared" si="199"/>
        <v>401060105</v>
      </c>
      <c r="B428" s="3">
        <f t="shared" si="200"/>
        <v>4010601</v>
      </c>
      <c r="C428" s="3">
        <v>5</v>
      </c>
      <c r="D428" s="3">
        <f>_xlfn.XLOOKUP(C428,等级中转!$E$7:$E$11,_xlfn.XLOOKUP(INT(RIGHT(B428,1)),等级中转!$F$5:$L$5,等级中转!$F$7:$L$11))</f>
        <v>161</v>
      </c>
      <c r="E428" s="3" t="str">
        <f>_xlfn.XLOOKUP(A428,中转!$D$10:$D$10006,中转!$Y$10:$Y$10006,"{}",0)</f>
        <v>{"AtkPower":2.1}</v>
      </c>
      <c r="F428" s="3" t="s">
        <v>35</v>
      </c>
      <c r="G428" s="3">
        <f t="shared" si="202"/>
        <v>150</v>
      </c>
      <c r="H428" s="3">
        <v>0</v>
      </c>
      <c r="I428" s="3">
        <v>0</v>
      </c>
      <c r="J428" s="18" t="str">
        <f t="shared" si="201"/>
        <v>Skill4010601</v>
      </c>
      <c r="K428" s="18" t="str">
        <f>IF($B428="","",IF($B428=0,"",K$1&amp;$A428))</f>
        <v>SkillDescDetail401060105</v>
      </c>
    </row>
    <row r="429" spans="1:11" s="17" customFormat="1" x14ac:dyDescent="0.15">
      <c r="A429" s="7" t="s">
        <v>40</v>
      </c>
      <c r="B429" s="5"/>
      <c r="C429" s="5"/>
      <c r="D429" s="5"/>
      <c r="E429" s="5" t="str">
        <f>_xlfn.XLOOKUP(A429,中转!$D$10:$D$10006,中转!$Y$10:$Y$10006,"{}",0)</f>
        <v/>
      </c>
      <c r="F429" s="5"/>
      <c r="G429" s="5"/>
      <c r="H429" s="5"/>
      <c r="I429" s="5"/>
      <c r="J429" s="20"/>
      <c r="K429" s="20"/>
    </row>
    <row r="430" spans="1:11" x14ac:dyDescent="0.15">
      <c r="A430" s="3">
        <f t="shared" ref="A430:A434" si="203">B430*100+C430</f>
        <v>401060201</v>
      </c>
      <c r="B430" s="3">
        <f t="shared" ref="B430:B434" si="204">B381+100</f>
        <v>4010602</v>
      </c>
      <c r="C430" s="3">
        <f t="shared" ref="C430:C434" si="205">C424</f>
        <v>1</v>
      </c>
      <c r="D430" s="3">
        <f>_xlfn.XLOOKUP(C430,等级中转!$E$7:$E$11,_xlfn.XLOOKUP(INT(RIGHT(B430,1)),等级中转!$F$5:$L$5,等级中转!$F$7:$L$11))</f>
        <v>1</v>
      </c>
      <c r="E430" s="3" t="str">
        <f ca="1">_xlfn.XLOOKUP(A430,中转!$D$10:$D$10006,中转!$Y$10:$Y$10006,"{}",0)</f>
        <v>{"AtkPower":4.2}</v>
      </c>
      <c r="F430" s="3" t="s">
        <v>35</v>
      </c>
      <c r="G430" s="3">
        <v>0</v>
      </c>
      <c r="H430" s="3">
        <v>0</v>
      </c>
      <c r="I430" s="3">
        <v>2.4</v>
      </c>
      <c r="J430" s="18" t="str">
        <f t="shared" ref="J430:J434" si="206">"Skill"&amp;B430</f>
        <v>Skill4010602</v>
      </c>
      <c r="K430" s="18" t="str">
        <f>IF($B430="","",IF($B430=0,"",K$1&amp;$A430))</f>
        <v>SkillDescDetail401060201</v>
      </c>
    </row>
    <row r="431" spans="1:11" x14ac:dyDescent="0.15">
      <c r="A431" s="3">
        <f t="shared" si="203"/>
        <v>401060202</v>
      </c>
      <c r="B431" s="3">
        <f t="shared" si="204"/>
        <v>4010602</v>
      </c>
      <c r="C431" s="3">
        <f t="shared" si="205"/>
        <v>2</v>
      </c>
      <c r="D431" s="3">
        <f>_xlfn.XLOOKUP(C431,等级中转!$E$7:$E$11,_xlfn.XLOOKUP(INT(RIGHT(B431,1)),等级中转!$F$5:$L$5,等级中转!$F$7:$L$11))</f>
        <v>41</v>
      </c>
      <c r="E431" s="3" t="str">
        <f ca="1">_xlfn.XLOOKUP(A431,中转!$D$10:$D$10006,中转!$Y$10:$Y$10006,"{}",0)</f>
        <v>{"AtkPower":4.5}</v>
      </c>
      <c r="F431" s="3" t="s">
        <v>35</v>
      </c>
      <c r="G431" s="3">
        <v>0</v>
      </c>
      <c r="H431" s="3">
        <v>0</v>
      </c>
      <c r="I431" s="3">
        <f>I430</f>
        <v>2.4</v>
      </c>
      <c r="J431" s="18" t="str">
        <f t="shared" si="206"/>
        <v>Skill4010602</v>
      </c>
      <c r="K431" s="18" t="str">
        <f>IF($B431="","",IF($B431=0,"",K$1&amp;$A431))</f>
        <v>SkillDescDetail401060202</v>
      </c>
    </row>
    <row r="432" spans="1:11" x14ac:dyDescent="0.15">
      <c r="A432" s="3">
        <f t="shared" si="203"/>
        <v>401060203</v>
      </c>
      <c r="B432" s="3">
        <f t="shared" si="204"/>
        <v>4010602</v>
      </c>
      <c r="C432" s="3">
        <f t="shared" si="205"/>
        <v>3</v>
      </c>
      <c r="D432" s="3">
        <f>_xlfn.XLOOKUP(C432,等级中转!$E$7:$E$11,_xlfn.XLOOKUP(INT(RIGHT(B432,1)),等级中转!$F$5:$L$5,等级中转!$F$7:$L$11))</f>
        <v>81</v>
      </c>
      <c r="E432" s="3" t="str">
        <f ca="1">_xlfn.XLOOKUP(A432,中转!$D$10:$D$10006,中转!$Y$10:$Y$10006,"{}",0)</f>
        <v>{"AtkPower":4.8}</v>
      </c>
      <c r="F432" s="3" t="s">
        <v>35</v>
      </c>
      <c r="G432" s="3">
        <v>0</v>
      </c>
      <c r="H432" s="3">
        <v>0</v>
      </c>
      <c r="I432" s="3">
        <f t="shared" ref="I432:I434" si="207">I431</f>
        <v>2.4</v>
      </c>
      <c r="J432" s="18" t="str">
        <f t="shared" si="206"/>
        <v>Skill4010602</v>
      </c>
      <c r="K432" s="18" t="str">
        <f>IF($B432="","",IF($B432=0,"",K$1&amp;$A432))</f>
        <v>SkillDescDetail401060203</v>
      </c>
    </row>
    <row r="433" spans="1:11" x14ac:dyDescent="0.15">
      <c r="A433" s="3">
        <f t="shared" si="203"/>
        <v>401060204</v>
      </c>
      <c r="B433" s="3">
        <f t="shared" si="204"/>
        <v>4010602</v>
      </c>
      <c r="C433" s="3">
        <f t="shared" si="205"/>
        <v>4</v>
      </c>
      <c r="D433" s="3">
        <f>_xlfn.XLOOKUP(C433,等级中转!$E$7:$E$11,_xlfn.XLOOKUP(INT(RIGHT(B433,1)),等级中转!$F$5:$L$5,等级中转!$F$7:$L$11))</f>
        <v>141</v>
      </c>
      <c r="E433" s="3" t="str">
        <f ca="1">_xlfn.XLOOKUP(A433,中转!$D$10:$D$10006,中转!$Y$10:$Y$10006,"{}",0)</f>
        <v>{"AtkPower":5.4}</v>
      </c>
      <c r="F433" s="3" t="s">
        <v>35</v>
      </c>
      <c r="G433" s="3">
        <v>0</v>
      </c>
      <c r="H433" s="3">
        <v>0</v>
      </c>
      <c r="I433" s="3">
        <f t="shared" si="207"/>
        <v>2.4</v>
      </c>
      <c r="J433" s="18" t="str">
        <f t="shared" si="206"/>
        <v>Skill4010602</v>
      </c>
      <c r="K433" s="18" t="str">
        <f>IF($B433="","",IF($B433=0,"",K$1&amp;$A433))</f>
        <v>SkillDescDetail401060204</v>
      </c>
    </row>
    <row r="434" spans="1:11" x14ac:dyDescent="0.15">
      <c r="A434" s="3">
        <f t="shared" si="203"/>
        <v>401060205</v>
      </c>
      <c r="B434" s="3">
        <f t="shared" si="204"/>
        <v>4010602</v>
      </c>
      <c r="C434" s="3">
        <f t="shared" si="205"/>
        <v>5</v>
      </c>
      <c r="D434" s="3">
        <f>_xlfn.XLOOKUP(C434,等级中转!$E$7:$E$11,_xlfn.XLOOKUP(INT(RIGHT(B434,1)),等级中转!$F$5:$L$5,等级中转!$F$7:$L$11))</f>
        <v>201</v>
      </c>
      <c r="E434" s="3" t="str">
        <f>_xlfn.XLOOKUP(A434,中转!$D$10:$D$10006,中转!$Y$10:$Y$10006,"{}",0)</f>
        <v>{"AtkPower":6}</v>
      </c>
      <c r="F434" s="3" t="s">
        <v>35</v>
      </c>
      <c r="G434" s="3">
        <v>0</v>
      </c>
      <c r="H434" s="3">
        <v>0</v>
      </c>
      <c r="I434" s="3">
        <f t="shared" si="207"/>
        <v>2.4</v>
      </c>
      <c r="J434" s="18" t="str">
        <f t="shared" si="206"/>
        <v>Skill4010602</v>
      </c>
      <c r="K434" s="18" t="str">
        <f>IF($B434="","",IF($B434=0,"",K$1&amp;$A434))</f>
        <v>SkillDescDetail401060205</v>
      </c>
    </row>
    <row r="435" spans="1:11" s="17" customFormat="1" x14ac:dyDescent="0.15">
      <c r="A435" s="7" t="s">
        <v>45</v>
      </c>
      <c r="B435" s="5"/>
      <c r="C435" s="5"/>
      <c r="D435" s="5"/>
      <c r="E435" s="5" t="str">
        <f>_xlfn.XLOOKUP(A435,中转!$D$10:$D$10006,中转!$Y$10:$Y$10006,"{}",0)</f>
        <v/>
      </c>
      <c r="F435" s="5"/>
      <c r="G435" s="5"/>
      <c r="H435" s="5"/>
      <c r="I435" s="5"/>
      <c r="J435" s="20"/>
      <c r="K435" s="20"/>
    </row>
    <row r="436" spans="1:11" x14ac:dyDescent="0.15">
      <c r="A436" s="3">
        <f t="shared" ref="A436:A440" si="208">B436*100+C436</f>
        <v>401060301</v>
      </c>
      <c r="B436" s="3">
        <f t="shared" ref="B436:B440" si="209">B387+100</f>
        <v>4010603</v>
      </c>
      <c r="C436" s="3">
        <f t="shared" ref="C436:C440" si="210">C430</f>
        <v>1</v>
      </c>
      <c r="D436" s="3">
        <f>_xlfn.XLOOKUP(C436,等级中转!$E$7:$E$11,_xlfn.XLOOKUP(INT(RIGHT(B436,1)),等级中转!$F$5:$L$5,等级中转!$F$7:$L$11))</f>
        <v>1</v>
      </c>
      <c r="E436" s="3" t="str">
        <f>_xlfn.XLOOKUP(A436,中转!$D$10:$D$10006,中转!$Y$10:$Y$10006,"{}",0)</f>
        <v>{}</v>
      </c>
      <c r="F436" s="3" t="s">
        <v>35</v>
      </c>
      <c r="G436" s="3">
        <v>0</v>
      </c>
      <c r="H436" s="3">
        <v>0</v>
      </c>
      <c r="I436" s="3">
        <v>0</v>
      </c>
      <c r="K436" s="18" t="str">
        <f>IF($B436="","",IF($B436=0,"",K$1&amp;$A436))</f>
        <v>SkillDescDetail401060301</v>
      </c>
    </row>
    <row r="437" spans="1:11" x14ac:dyDescent="0.15">
      <c r="A437" s="3">
        <f t="shared" si="208"/>
        <v>401060302</v>
      </c>
      <c r="B437" s="3">
        <f t="shared" si="209"/>
        <v>4010603</v>
      </c>
      <c r="C437" s="3">
        <f t="shared" si="210"/>
        <v>2</v>
      </c>
      <c r="D437" s="3">
        <f>_xlfn.XLOOKUP(C437,等级中转!$E$7:$E$11,_xlfn.XLOOKUP(INT(RIGHT(B437,1)),等级中转!$F$5:$L$5,等级中转!$F$7:$L$11))</f>
        <v>75</v>
      </c>
      <c r="E437" s="3" t="str">
        <f>_xlfn.XLOOKUP(A437,中转!$D$10:$D$10006,中转!$Y$10:$Y$10006,"{}",0)</f>
        <v>{}</v>
      </c>
      <c r="F437" s="3" t="s">
        <v>35</v>
      </c>
      <c r="G437" s="3">
        <v>0</v>
      </c>
      <c r="H437" s="3">
        <v>0</v>
      </c>
      <c r="I437" s="3">
        <v>0</v>
      </c>
      <c r="K437" s="18" t="str">
        <f>IF($B437="","",IF($B437=0,"",K$1&amp;$A437))</f>
        <v>SkillDescDetail401060302</v>
      </c>
    </row>
    <row r="438" spans="1:11" x14ac:dyDescent="0.15">
      <c r="A438" s="3">
        <f t="shared" si="208"/>
        <v>401060303</v>
      </c>
      <c r="B438" s="3">
        <f t="shared" si="209"/>
        <v>4010603</v>
      </c>
      <c r="C438" s="3">
        <f t="shared" si="210"/>
        <v>3</v>
      </c>
      <c r="D438" s="3">
        <f>_xlfn.XLOOKUP(C438,等级中转!$E$7:$E$11,_xlfn.XLOOKUP(INT(RIGHT(B438,1)),等级中转!$F$5:$L$5,等级中转!$F$7:$L$11))</f>
        <v>125</v>
      </c>
      <c r="E438" s="3" t="str">
        <f>_xlfn.XLOOKUP(A438,中转!$D$10:$D$10006,中转!$Y$10:$Y$10006,"{}",0)</f>
        <v>{}</v>
      </c>
      <c r="F438" s="3" t="s">
        <v>35</v>
      </c>
      <c r="G438" s="3">
        <v>0</v>
      </c>
      <c r="H438" s="3">
        <v>0</v>
      </c>
      <c r="I438" s="3">
        <v>0</v>
      </c>
      <c r="K438" s="18" t="str">
        <f>IF($B438="","",IF($B438=0,"",K$1&amp;$A438))</f>
        <v>SkillDescDetail401060303</v>
      </c>
    </row>
    <row r="439" spans="1:11" x14ac:dyDescent="0.15">
      <c r="A439" s="3">
        <f t="shared" si="208"/>
        <v>401060304</v>
      </c>
      <c r="B439" s="3">
        <f t="shared" si="209"/>
        <v>4010603</v>
      </c>
      <c r="C439" s="3">
        <f t="shared" si="210"/>
        <v>4</v>
      </c>
      <c r="D439" s="3">
        <f>_xlfn.XLOOKUP(C439,等级中转!$E$7:$E$11,_xlfn.XLOOKUP(INT(RIGHT(B439,1)),等级中转!$F$5:$L$5,等级中转!$F$7:$L$11))</f>
        <v>175</v>
      </c>
      <c r="E439" s="3" t="str">
        <f>_xlfn.XLOOKUP(A439,中转!$D$10:$D$10006,中转!$Y$10:$Y$10006,"{}",0)</f>
        <v>{}</v>
      </c>
      <c r="F439" s="3" t="s">
        <v>35</v>
      </c>
      <c r="G439" s="3">
        <v>0</v>
      </c>
      <c r="H439" s="3">
        <v>0</v>
      </c>
      <c r="I439" s="3">
        <v>0</v>
      </c>
      <c r="K439" s="18" t="str">
        <f>IF($B439="","",IF($B439=0,"",K$1&amp;$A439))</f>
        <v>SkillDescDetail401060304</v>
      </c>
    </row>
    <row r="440" spans="1:11" x14ac:dyDescent="0.15">
      <c r="A440" s="3">
        <f t="shared" si="208"/>
        <v>401060305</v>
      </c>
      <c r="B440" s="3">
        <f t="shared" si="209"/>
        <v>4010603</v>
      </c>
      <c r="C440" s="3">
        <f t="shared" si="210"/>
        <v>5</v>
      </c>
      <c r="D440" s="3">
        <f>_xlfn.XLOOKUP(C440,等级中转!$E$7:$E$11,_xlfn.XLOOKUP(INT(RIGHT(B440,1)),等级中转!$F$5:$L$5,等级中转!$F$7:$L$11))</f>
        <v>225</v>
      </c>
      <c r="E440" s="3" t="str">
        <f>_xlfn.XLOOKUP(A440,中转!$D$10:$D$10006,中转!$Y$10:$Y$10006,"{}",0)</f>
        <v>{}</v>
      </c>
      <c r="F440" s="3" t="s">
        <v>35</v>
      </c>
      <c r="G440" s="3">
        <v>0</v>
      </c>
      <c r="H440" s="3">
        <v>0</v>
      </c>
      <c r="I440" s="3">
        <v>0</v>
      </c>
      <c r="K440" s="18" t="str">
        <f>IF($B440="","",IF($B440=0,"",K$1&amp;$A440))</f>
        <v>SkillDescDetail401060305</v>
      </c>
    </row>
    <row r="441" spans="1:11" s="17" customFormat="1" x14ac:dyDescent="0.15">
      <c r="A441" s="7" t="s">
        <v>46</v>
      </c>
      <c r="B441" s="5"/>
      <c r="C441" s="5"/>
      <c r="D441" s="5"/>
      <c r="E441" s="5" t="str">
        <f>_xlfn.XLOOKUP(A441,中转!$D$10:$D$10006,中转!$Y$10:$Y$10006,"{}",0)</f>
        <v/>
      </c>
      <c r="F441" s="5"/>
      <c r="G441" s="5"/>
      <c r="H441" s="5"/>
      <c r="I441" s="5"/>
      <c r="J441" s="20"/>
      <c r="K441" s="20"/>
    </row>
    <row r="442" spans="1:11" x14ac:dyDescent="0.15">
      <c r="A442" s="3">
        <f t="shared" ref="A442:A446" si="211">B442*100+C442</f>
        <v>401060401</v>
      </c>
      <c r="B442" s="3">
        <f t="shared" ref="B442:B446" si="212">B393+100</f>
        <v>4010604</v>
      </c>
      <c r="C442" s="3">
        <f t="shared" ref="C442:C446" si="213">C436</f>
        <v>1</v>
      </c>
      <c r="D442" s="3">
        <f>_xlfn.XLOOKUP(C442,等级中转!$E$7:$E$11,_xlfn.XLOOKUP(INT(RIGHT(B442,1)),等级中转!$F$5:$L$5,等级中转!$F$7:$L$11))</f>
        <v>1</v>
      </c>
      <c r="E442" s="3" t="str">
        <f ca="1">_xlfn.XLOOKUP(A442,中转!$D$10:$D$10006,中转!$Y$10:$Y$10006,"{}",0)</f>
        <v>{"AtkPower":3.2}</v>
      </c>
      <c r="F442" s="3" t="s">
        <v>72</v>
      </c>
      <c r="G442" s="3">
        <v>0</v>
      </c>
      <c r="H442" s="3">
        <v>0</v>
      </c>
      <c r="I442" s="3">
        <v>0</v>
      </c>
      <c r="K442" s="18" t="str">
        <f>IF($B442="","",IF($B442=0,"",K$1&amp;$A442))</f>
        <v>SkillDescDetail401060401</v>
      </c>
    </row>
    <row r="443" spans="1:11" x14ac:dyDescent="0.15">
      <c r="A443" s="3">
        <f t="shared" si="211"/>
        <v>401060402</v>
      </c>
      <c r="B443" s="3">
        <f t="shared" si="212"/>
        <v>4010604</v>
      </c>
      <c r="C443" s="3">
        <f t="shared" si="213"/>
        <v>2</v>
      </c>
      <c r="D443" s="3">
        <f>_xlfn.XLOOKUP(C443,等级中转!$E$7:$E$11,_xlfn.XLOOKUP(INT(RIGHT(B443,1)),等级中转!$F$5:$L$5,等级中转!$F$7:$L$11))</f>
        <v>31</v>
      </c>
      <c r="E443" s="3" t="str">
        <f ca="1">_xlfn.XLOOKUP(A443,中转!$D$10:$D$10006,中转!$Y$10:$Y$10006,"{}",0)</f>
        <v>{"AtkPower":3.45}</v>
      </c>
      <c r="F443" s="3" t="s">
        <v>72</v>
      </c>
      <c r="G443" s="3">
        <v>0</v>
      </c>
      <c r="H443" s="3">
        <v>0</v>
      </c>
      <c r="I443" s="3">
        <v>0</v>
      </c>
      <c r="K443" s="18" t="str">
        <f>IF($B443="","",IF($B443=0,"",K$1&amp;$A443))</f>
        <v>SkillDescDetail401060402</v>
      </c>
    </row>
    <row r="444" spans="1:11" x14ac:dyDescent="0.15">
      <c r="A444" s="3">
        <f t="shared" si="211"/>
        <v>401060403</v>
      </c>
      <c r="B444" s="3">
        <f t="shared" si="212"/>
        <v>4010604</v>
      </c>
      <c r="C444" s="3">
        <f t="shared" si="213"/>
        <v>3</v>
      </c>
      <c r="D444" s="3">
        <f>_xlfn.XLOOKUP(C444,等级中转!$E$7:$E$11,_xlfn.XLOOKUP(INT(RIGHT(B444,1)),等级中转!$F$5:$L$5,等级中转!$F$7:$L$11))</f>
        <v>71</v>
      </c>
      <c r="E444" s="3" t="str">
        <f ca="1">_xlfn.XLOOKUP(A444,中转!$D$10:$D$10006,中转!$Y$10:$Y$10006,"{}",0)</f>
        <v>{"AtkPower":3.7}</v>
      </c>
      <c r="F444" s="3" t="s">
        <v>72</v>
      </c>
      <c r="G444" s="3">
        <v>0</v>
      </c>
      <c r="H444" s="3">
        <v>0</v>
      </c>
      <c r="I444" s="3">
        <v>0</v>
      </c>
      <c r="K444" s="18" t="str">
        <f>IF($B444="","",IF($B444=0,"",K$1&amp;$A444))</f>
        <v>SkillDescDetail401060403</v>
      </c>
    </row>
    <row r="445" spans="1:11" x14ac:dyDescent="0.15">
      <c r="A445" s="3">
        <f t="shared" si="211"/>
        <v>401060404</v>
      </c>
      <c r="B445" s="3">
        <f t="shared" si="212"/>
        <v>4010604</v>
      </c>
      <c r="C445" s="3">
        <f t="shared" si="213"/>
        <v>4</v>
      </c>
      <c r="D445" s="3">
        <f>_xlfn.XLOOKUP(C445,等级中转!$E$7:$E$11,_xlfn.XLOOKUP(INT(RIGHT(B445,1)),等级中转!$F$5:$L$5,等级中转!$F$7:$L$11))</f>
        <v>121</v>
      </c>
      <c r="E445" s="3" t="str">
        <f ca="1">_xlfn.XLOOKUP(A445,中转!$D$10:$D$10006,中转!$Y$10:$Y$10006,"{}",0)</f>
        <v>{"AtkPower":4.15}</v>
      </c>
      <c r="F445" s="3" t="s">
        <v>72</v>
      </c>
      <c r="G445" s="3">
        <v>0</v>
      </c>
      <c r="H445" s="3">
        <v>0</v>
      </c>
      <c r="I445" s="3">
        <v>0</v>
      </c>
      <c r="K445" s="18" t="str">
        <f>IF($B445="","",IF($B445=0,"",K$1&amp;$A445))</f>
        <v>SkillDescDetail401060404</v>
      </c>
    </row>
    <row r="446" spans="1:11" x14ac:dyDescent="0.15">
      <c r="A446" s="3">
        <f t="shared" si="211"/>
        <v>401060405</v>
      </c>
      <c r="B446" s="3">
        <f t="shared" si="212"/>
        <v>4010604</v>
      </c>
      <c r="C446" s="3">
        <f t="shared" si="213"/>
        <v>5</v>
      </c>
      <c r="D446" s="3">
        <f>_xlfn.XLOOKUP(C446,等级中转!$E$7:$E$11,_xlfn.XLOOKUP(INT(RIGHT(B446,1)),等级中转!$F$5:$L$5,等级中转!$F$7:$L$11))</f>
        <v>171</v>
      </c>
      <c r="E446" s="3" t="str">
        <f>_xlfn.XLOOKUP(A446,中转!$D$10:$D$10006,中转!$Y$10:$Y$10006,"{}",0)</f>
        <v>{"AtkPower":4.6}</v>
      </c>
      <c r="F446" s="3" t="s">
        <v>72</v>
      </c>
      <c r="G446" s="3">
        <v>0</v>
      </c>
      <c r="H446" s="3">
        <v>0</v>
      </c>
      <c r="I446" s="3">
        <v>0</v>
      </c>
      <c r="K446" s="18" t="str">
        <f>IF($B446="","",IF($B446=0,"",K$1&amp;$A446))</f>
        <v>SkillDescDetail401060405</v>
      </c>
    </row>
    <row r="447" spans="1:11" s="17" customFormat="1" x14ac:dyDescent="0.15">
      <c r="A447" s="7" t="s">
        <v>47</v>
      </c>
      <c r="B447" s="5"/>
      <c r="C447" s="5"/>
      <c r="D447" s="5"/>
      <c r="E447" s="5" t="str">
        <f>_xlfn.XLOOKUP(A447,中转!$D$10:$D$10006,中转!$Y$10:$Y$10006,"{}",0)</f>
        <v/>
      </c>
      <c r="F447" s="5"/>
      <c r="G447" s="5"/>
      <c r="H447" s="5"/>
      <c r="I447" s="5"/>
      <c r="J447" s="20"/>
      <c r="K447" s="20"/>
    </row>
    <row r="448" spans="1:11" x14ac:dyDescent="0.15">
      <c r="A448" s="3">
        <f t="shared" ref="A448:A452" si="214">B448*100+C448</f>
        <v>401060501</v>
      </c>
      <c r="B448" s="3">
        <f t="shared" ref="B448:B452" si="215">B399+100</f>
        <v>4010605</v>
      </c>
      <c r="C448" s="3">
        <f t="shared" ref="C448:C452" si="216">C442</f>
        <v>1</v>
      </c>
      <c r="D448" s="3">
        <f>_xlfn.XLOOKUP(C448,等级中转!$E$7:$E$11,_xlfn.XLOOKUP(INT(RIGHT(B448,1)),等级中转!$F$5:$L$5,等级中转!$F$7:$L$11))</f>
        <v>1</v>
      </c>
      <c r="E448" s="3" t="str">
        <f>_xlfn.XLOOKUP(A448,中转!$D$10:$D$10006,中转!$Y$10:$Y$10006,"{}",0)</f>
        <v>{}</v>
      </c>
      <c r="F448" s="3" t="s">
        <v>35</v>
      </c>
      <c r="G448" s="3">
        <v>0</v>
      </c>
      <c r="H448" s="3">
        <v>0</v>
      </c>
      <c r="I448" s="3">
        <v>0</v>
      </c>
      <c r="K448" s="18" t="str">
        <f>IF($B448="","",IF($B448=0,"",K$1&amp;$A448))</f>
        <v>SkillDescDetail401060501</v>
      </c>
    </row>
    <row r="449" spans="1:11" x14ac:dyDescent="0.15">
      <c r="A449" s="3">
        <f t="shared" si="214"/>
        <v>401060502</v>
      </c>
      <c r="B449" s="3">
        <f t="shared" si="215"/>
        <v>4010605</v>
      </c>
      <c r="C449" s="3">
        <f t="shared" si="216"/>
        <v>2</v>
      </c>
      <c r="D449" s="3">
        <f>_xlfn.XLOOKUP(C449,等级中转!$E$7:$E$11,_xlfn.XLOOKUP(INT(RIGHT(B449,1)),等级中转!$F$5:$L$5,等级中转!$F$7:$L$11))</f>
        <v>46</v>
      </c>
      <c r="E449" s="3" t="str">
        <f>_xlfn.XLOOKUP(A449,中转!$D$10:$D$10006,中转!$Y$10:$Y$10006,"{}",0)</f>
        <v>{}</v>
      </c>
      <c r="F449" s="3" t="s">
        <v>35</v>
      </c>
      <c r="G449" s="3">
        <v>0</v>
      </c>
      <c r="H449" s="3">
        <v>0</v>
      </c>
      <c r="I449" s="3">
        <v>0</v>
      </c>
      <c r="K449" s="18" t="str">
        <f>IF($B449="","",IF($B449=0,"",K$1&amp;$A449))</f>
        <v>SkillDescDetail401060502</v>
      </c>
    </row>
    <row r="450" spans="1:11" x14ac:dyDescent="0.15">
      <c r="A450" s="3">
        <f t="shared" si="214"/>
        <v>401060503</v>
      </c>
      <c r="B450" s="3">
        <f t="shared" si="215"/>
        <v>4010605</v>
      </c>
      <c r="C450" s="3">
        <f t="shared" si="216"/>
        <v>3</v>
      </c>
      <c r="D450" s="3">
        <f>_xlfn.XLOOKUP(C450,等级中转!$E$7:$E$11,_xlfn.XLOOKUP(INT(RIGHT(B450,1)),等级中转!$F$5:$L$5,等级中转!$F$7:$L$11))</f>
        <v>86</v>
      </c>
      <c r="E450" s="3" t="str">
        <f>_xlfn.XLOOKUP(A450,中转!$D$10:$D$10006,中转!$Y$10:$Y$10006,"{}",0)</f>
        <v>{}</v>
      </c>
      <c r="F450" s="3" t="s">
        <v>35</v>
      </c>
      <c r="G450" s="3">
        <v>0</v>
      </c>
      <c r="H450" s="3">
        <v>0</v>
      </c>
      <c r="I450" s="3">
        <v>0</v>
      </c>
      <c r="K450" s="18" t="str">
        <f>IF($B450="","",IF($B450=0,"",K$1&amp;$A450))</f>
        <v>SkillDescDetail401060503</v>
      </c>
    </row>
    <row r="451" spans="1:11" x14ac:dyDescent="0.15">
      <c r="A451" s="3">
        <f t="shared" si="214"/>
        <v>401060504</v>
      </c>
      <c r="B451" s="3">
        <f t="shared" si="215"/>
        <v>4010605</v>
      </c>
      <c r="C451" s="3">
        <f t="shared" si="216"/>
        <v>4</v>
      </c>
      <c r="D451" s="3">
        <f>_xlfn.XLOOKUP(C451,等级中转!$E$7:$E$11,_xlfn.XLOOKUP(INT(RIGHT(B451,1)),等级中转!$F$5:$L$5,等级中转!$F$7:$L$11))</f>
        <v>136</v>
      </c>
      <c r="E451" s="3" t="str">
        <f>_xlfn.XLOOKUP(A451,中转!$D$10:$D$10006,中转!$Y$10:$Y$10006,"{}",0)</f>
        <v>{}</v>
      </c>
      <c r="F451" s="3" t="s">
        <v>35</v>
      </c>
      <c r="G451" s="3">
        <v>0</v>
      </c>
      <c r="H451" s="3">
        <v>0</v>
      </c>
      <c r="I451" s="3">
        <v>0</v>
      </c>
      <c r="K451" s="18" t="str">
        <f>IF($B451="","",IF($B451=0,"",K$1&amp;$A451))</f>
        <v>SkillDescDetail401060504</v>
      </c>
    </row>
    <row r="452" spans="1:11" x14ac:dyDescent="0.15">
      <c r="A452" s="3">
        <f t="shared" si="214"/>
        <v>401060505</v>
      </c>
      <c r="B452" s="3">
        <f t="shared" si="215"/>
        <v>4010605</v>
      </c>
      <c r="C452" s="3">
        <f t="shared" si="216"/>
        <v>5</v>
      </c>
      <c r="D452" s="3">
        <f>_xlfn.XLOOKUP(C452,等级中转!$E$7:$E$11,_xlfn.XLOOKUP(INT(RIGHT(B452,1)),等级中转!$F$5:$L$5,等级中转!$F$7:$L$11))</f>
        <v>186</v>
      </c>
      <c r="E452" s="3" t="str">
        <f>_xlfn.XLOOKUP(A452,中转!$D$10:$D$10006,中转!$Y$10:$Y$10006,"{}",0)</f>
        <v>{}</v>
      </c>
      <c r="F452" s="3" t="s">
        <v>35</v>
      </c>
      <c r="G452" s="3">
        <v>0</v>
      </c>
      <c r="H452" s="3">
        <v>0</v>
      </c>
      <c r="I452" s="3">
        <v>0</v>
      </c>
      <c r="K452" s="18" t="str">
        <f>IF($B452="","",IF($B452=0,"",K$1&amp;$A452))</f>
        <v>SkillDescDetail401060505</v>
      </c>
    </row>
    <row r="453" spans="1:11" s="17" customFormat="1" x14ac:dyDescent="0.15">
      <c r="A453" s="7" t="s">
        <v>48</v>
      </c>
      <c r="B453" s="5"/>
      <c r="C453" s="5"/>
      <c r="D453" s="5"/>
      <c r="E453" s="5" t="str">
        <f>_xlfn.XLOOKUP(A453,中转!$D$10:$D$10006,中转!$Y$10:$Y$10006,"{}",0)</f>
        <v/>
      </c>
      <c r="F453" s="5"/>
      <c r="G453" s="5"/>
      <c r="H453" s="5"/>
      <c r="I453" s="5"/>
      <c r="J453" s="20"/>
      <c r="K453" s="20"/>
    </row>
    <row r="454" spans="1:11" x14ac:dyDescent="0.15">
      <c r="A454" s="3">
        <f t="shared" ref="A454:A458" si="217">B454*100+C454</f>
        <v>401060601</v>
      </c>
      <c r="B454" s="3">
        <f t="shared" ref="B454:B458" si="218">B405+100</f>
        <v>4010606</v>
      </c>
      <c r="C454" s="3">
        <f t="shared" ref="C454:C458" si="219">C448</f>
        <v>1</v>
      </c>
      <c r="D454" s="3">
        <f>_xlfn.XLOOKUP(C454,等级中转!$E$7:$E$11,_xlfn.XLOOKUP(INT(RIGHT(B454,1)),等级中转!$F$5:$L$5,等级中转!$F$7:$L$11))</f>
        <v>1</v>
      </c>
      <c r="E454" s="3" t="str">
        <f>_xlfn.XLOOKUP(A454,中转!$D$10:$D$10006,中转!$Y$10:$Y$10006,"{}",0)</f>
        <v>{}</v>
      </c>
      <c r="F454" s="3" t="s">
        <v>35</v>
      </c>
      <c r="G454" s="3">
        <v>0</v>
      </c>
      <c r="H454" s="3">
        <v>0</v>
      </c>
      <c r="I454" s="3">
        <v>0</v>
      </c>
      <c r="K454" s="18" t="str">
        <f>IF($B454="","",IF($B454=0,"",K$1&amp;$A454))</f>
        <v>SkillDescDetail401060601</v>
      </c>
    </row>
    <row r="455" spans="1:11" x14ac:dyDescent="0.15">
      <c r="A455" s="3">
        <f t="shared" si="217"/>
        <v>401060602</v>
      </c>
      <c r="B455" s="3">
        <f t="shared" si="218"/>
        <v>4010606</v>
      </c>
      <c r="C455" s="3">
        <f t="shared" si="219"/>
        <v>2</v>
      </c>
      <c r="D455" s="3">
        <f>_xlfn.XLOOKUP(C455,等级中转!$E$7:$E$11,_xlfn.XLOOKUP(INT(RIGHT(B455,1)),等级中转!$F$5:$L$5,等级中转!$F$7:$L$11))</f>
        <v>63</v>
      </c>
      <c r="E455" s="3" t="str">
        <f>_xlfn.XLOOKUP(A455,中转!$D$10:$D$10006,中转!$Y$10:$Y$10006,"{}",0)</f>
        <v>{}</v>
      </c>
      <c r="F455" s="3" t="s">
        <v>35</v>
      </c>
      <c r="G455" s="3">
        <v>0</v>
      </c>
      <c r="H455" s="3">
        <v>0</v>
      </c>
      <c r="I455" s="3">
        <v>0</v>
      </c>
      <c r="K455" s="18" t="str">
        <f>IF($B455="","",IF($B455=0,"",K$1&amp;$A455))</f>
        <v>SkillDescDetail401060602</v>
      </c>
    </row>
    <row r="456" spans="1:11" x14ac:dyDescent="0.15">
      <c r="A456" s="3">
        <f t="shared" si="217"/>
        <v>401060603</v>
      </c>
      <c r="B456" s="3">
        <f t="shared" si="218"/>
        <v>4010606</v>
      </c>
      <c r="C456" s="3">
        <f t="shared" si="219"/>
        <v>3</v>
      </c>
      <c r="D456" s="3">
        <f>_xlfn.XLOOKUP(C456,等级中转!$E$7:$E$11,_xlfn.XLOOKUP(INT(RIGHT(B456,1)),等级中转!$F$5:$L$5,等级中转!$F$7:$L$11))</f>
        <v>103</v>
      </c>
      <c r="E456" s="3" t="str">
        <f>_xlfn.XLOOKUP(A456,中转!$D$10:$D$10006,中转!$Y$10:$Y$10006,"{}",0)</f>
        <v>{}</v>
      </c>
      <c r="F456" s="3" t="s">
        <v>35</v>
      </c>
      <c r="G456" s="3">
        <v>0</v>
      </c>
      <c r="H456" s="3">
        <v>0</v>
      </c>
      <c r="I456" s="3">
        <v>0</v>
      </c>
      <c r="K456" s="18" t="str">
        <f>IF($B456="","",IF($B456=0,"",K$1&amp;$A456))</f>
        <v>SkillDescDetail401060603</v>
      </c>
    </row>
    <row r="457" spans="1:11" x14ac:dyDescent="0.15">
      <c r="A457" s="3">
        <f t="shared" si="217"/>
        <v>401060604</v>
      </c>
      <c r="B457" s="3">
        <f t="shared" si="218"/>
        <v>4010606</v>
      </c>
      <c r="C457" s="3">
        <f t="shared" si="219"/>
        <v>4</v>
      </c>
      <c r="D457" s="3">
        <f>_xlfn.XLOOKUP(C457,等级中转!$E$7:$E$11,_xlfn.XLOOKUP(INT(RIGHT(B457,1)),等级中转!$F$5:$L$5,等级中转!$F$7:$L$11))</f>
        <v>153</v>
      </c>
      <c r="E457" s="3" t="str">
        <f>_xlfn.XLOOKUP(A457,中转!$D$10:$D$10006,中转!$Y$10:$Y$10006,"{}",0)</f>
        <v>{}</v>
      </c>
      <c r="F457" s="3" t="s">
        <v>35</v>
      </c>
      <c r="G457" s="3">
        <v>0</v>
      </c>
      <c r="H457" s="3">
        <v>0</v>
      </c>
      <c r="I457" s="3">
        <v>0</v>
      </c>
      <c r="K457" s="18" t="str">
        <f>IF($B457="","",IF($B457=0,"",K$1&amp;$A457))</f>
        <v>SkillDescDetail401060604</v>
      </c>
    </row>
    <row r="458" spans="1:11" x14ac:dyDescent="0.15">
      <c r="A458" s="3">
        <f t="shared" si="217"/>
        <v>401060605</v>
      </c>
      <c r="B458" s="3">
        <f t="shared" si="218"/>
        <v>4010606</v>
      </c>
      <c r="C458" s="3">
        <f t="shared" si="219"/>
        <v>5</v>
      </c>
      <c r="D458" s="3">
        <f>_xlfn.XLOOKUP(C458,等级中转!$E$7:$E$11,_xlfn.XLOOKUP(INT(RIGHT(B458,1)),等级中转!$F$5:$L$5,等级中转!$F$7:$L$11))</f>
        <v>203</v>
      </c>
      <c r="E458" s="3" t="str">
        <f>_xlfn.XLOOKUP(A458,中转!$D$10:$D$10006,中转!$Y$10:$Y$10006,"{}",0)</f>
        <v>{}</v>
      </c>
      <c r="F458" s="3" t="s">
        <v>35</v>
      </c>
      <c r="G458" s="3">
        <v>0</v>
      </c>
      <c r="H458" s="3">
        <v>0</v>
      </c>
      <c r="I458" s="3">
        <v>0</v>
      </c>
      <c r="K458" s="18" t="str">
        <f>IF($B458="","",IF($B458=0,"",K$1&amp;$A458))</f>
        <v>SkillDescDetail401060605</v>
      </c>
    </row>
    <row r="459" spans="1:11" s="17" customFormat="1" x14ac:dyDescent="0.15">
      <c r="A459" s="7" t="s">
        <v>49</v>
      </c>
      <c r="B459" s="5"/>
      <c r="C459" s="5"/>
      <c r="D459" s="5"/>
      <c r="E459" s="5" t="str">
        <f>_xlfn.XLOOKUP(A459,中转!$D$10:$D$10006,中转!$Y$10:$Y$10006,"{}",0)</f>
        <v/>
      </c>
      <c r="F459" s="5"/>
      <c r="G459" s="5"/>
      <c r="H459" s="5"/>
      <c r="I459" s="5"/>
      <c r="J459" s="20"/>
      <c r="K459" s="20"/>
    </row>
    <row r="460" spans="1:11" x14ac:dyDescent="0.15">
      <c r="A460" s="3">
        <f t="shared" ref="A460:A464" si="220">B460*100+C460</f>
        <v>401060701</v>
      </c>
      <c r="B460" s="3">
        <f t="shared" ref="B460:B464" si="221">B411+100</f>
        <v>4010607</v>
      </c>
      <c r="C460" s="3">
        <f t="shared" ref="C460:C464" si="222">C454</f>
        <v>1</v>
      </c>
      <c r="D460" s="3">
        <f>_xlfn.XLOOKUP(C460,等级中转!$E$7:$E$11,_xlfn.XLOOKUP(INT(RIGHT(B460,1)),等级中转!$F$5:$L$5,等级中转!$F$7:$L$11))</f>
        <v>1</v>
      </c>
      <c r="E460" s="3" t="str">
        <f>_xlfn.XLOOKUP(A460,中转!$D$10:$D$10006,中转!$Y$10:$Y$10006,"{}",0)</f>
        <v>{}</v>
      </c>
      <c r="F460" s="3" t="s">
        <v>73</v>
      </c>
      <c r="G460" s="3">
        <v>0</v>
      </c>
      <c r="H460" s="3">
        <v>0</v>
      </c>
      <c r="I460" s="3">
        <v>0</v>
      </c>
      <c r="K460" s="18" t="str">
        <f>IF($B460="","",IF($B460=0,"",K$1&amp;$A460))</f>
        <v>SkillDescDetail401060701</v>
      </c>
    </row>
    <row r="461" spans="1:11" x14ac:dyDescent="0.15">
      <c r="A461" s="3">
        <f t="shared" si="220"/>
        <v>401060702</v>
      </c>
      <c r="B461" s="3">
        <f t="shared" si="221"/>
        <v>4010607</v>
      </c>
      <c r="C461" s="3">
        <f t="shared" si="222"/>
        <v>2</v>
      </c>
      <c r="D461" s="3">
        <f>_xlfn.XLOOKUP(C461,等级中转!$E$7:$E$11,_xlfn.XLOOKUP(INT(RIGHT(B461,1)),等级中转!$F$5:$L$5,等级中转!$F$7:$L$11))</f>
        <v>51</v>
      </c>
      <c r="E461" s="3" t="str">
        <f>_xlfn.XLOOKUP(A461,中转!$D$10:$D$10006,中转!$Y$10:$Y$10006,"{}",0)</f>
        <v>{}</v>
      </c>
      <c r="F461" s="3" t="s">
        <v>73</v>
      </c>
      <c r="G461" s="3">
        <v>0</v>
      </c>
      <c r="H461" s="3">
        <v>0</v>
      </c>
      <c r="I461" s="3">
        <v>0</v>
      </c>
      <c r="K461" s="18" t="str">
        <f>IF($B461="","",IF($B461=0,"",K$1&amp;$A461))</f>
        <v>SkillDescDetail401060702</v>
      </c>
    </row>
    <row r="462" spans="1:11" x14ac:dyDescent="0.15">
      <c r="A462" s="3">
        <f t="shared" si="220"/>
        <v>401060703</v>
      </c>
      <c r="B462" s="3">
        <f t="shared" si="221"/>
        <v>4010607</v>
      </c>
      <c r="C462" s="3">
        <f t="shared" si="222"/>
        <v>3</v>
      </c>
      <c r="D462" s="3">
        <f>_xlfn.XLOOKUP(C462,等级中转!$E$7:$E$11,_xlfn.XLOOKUP(INT(RIGHT(B462,1)),等级中转!$F$5:$L$5,等级中转!$F$7:$L$11))</f>
        <v>91</v>
      </c>
      <c r="E462" s="3" t="str">
        <f>_xlfn.XLOOKUP(A462,中转!$D$10:$D$10006,中转!$Y$10:$Y$10006,"{}",0)</f>
        <v>{}</v>
      </c>
      <c r="F462" s="3" t="s">
        <v>73</v>
      </c>
      <c r="G462" s="3">
        <v>0</v>
      </c>
      <c r="H462" s="3">
        <v>0</v>
      </c>
      <c r="I462" s="3">
        <v>0</v>
      </c>
      <c r="K462" s="18" t="str">
        <f>IF($B462="","",IF($B462=0,"",K$1&amp;$A462))</f>
        <v>SkillDescDetail401060703</v>
      </c>
    </row>
    <row r="463" spans="1:11" x14ac:dyDescent="0.15">
      <c r="A463" s="3">
        <f t="shared" si="220"/>
        <v>401060704</v>
      </c>
      <c r="B463" s="3">
        <f t="shared" si="221"/>
        <v>4010607</v>
      </c>
      <c r="C463" s="3">
        <f t="shared" si="222"/>
        <v>4</v>
      </c>
      <c r="D463" s="3">
        <f>_xlfn.XLOOKUP(C463,等级中转!$E$7:$E$11,_xlfn.XLOOKUP(INT(RIGHT(B463,1)),等级中转!$F$5:$L$5,等级中转!$F$7:$L$11))</f>
        <v>151</v>
      </c>
      <c r="E463" s="3" t="str">
        <f>_xlfn.XLOOKUP(A463,中转!$D$10:$D$10006,中转!$Y$10:$Y$10006,"{}",0)</f>
        <v>{}</v>
      </c>
      <c r="F463" s="3" t="s">
        <v>73</v>
      </c>
      <c r="G463" s="3">
        <v>0</v>
      </c>
      <c r="H463" s="3">
        <v>0</v>
      </c>
      <c r="I463" s="3">
        <v>0</v>
      </c>
      <c r="K463" s="18" t="str">
        <f>IF($B463="","",IF($B463=0,"",K$1&amp;$A463))</f>
        <v>SkillDescDetail401060704</v>
      </c>
    </row>
    <row r="464" spans="1:11" x14ac:dyDescent="0.15">
      <c r="A464" s="3">
        <f t="shared" si="220"/>
        <v>401060705</v>
      </c>
      <c r="B464" s="3">
        <f t="shared" si="221"/>
        <v>4010607</v>
      </c>
      <c r="C464" s="3">
        <f t="shared" si="222"/>
        <v>5</v>
      </c>
      <c r="D464" s="3">
        <f>_xlfn.XLOOKUP(C464,等级中转!$E$7:$E$11,_xlfn.XLOOKUP(INT(RIGHT(B464,1)),等级中转!$F$5:$L$5,等级中转!$F$7:$L$11))</f>
        <v>211</v>
      </c>
      <c r="E464" s="3" t="str">
        <f>_xlfn.XLOOKUP(A464,中转!$D$10:$D$10006,中转!$Y$10:$Y$10006,"{}",0)</f>
        <v>{}</v>
      </c>
      <c r="F464" s="3" t="s">
        <v>73</v>
      </c>
      <c r="G464" s="3">
        <v>0</v>
      </c>
      <c r="H464" s="3">
        <v>0</v>
      </c>
      <c r="I464" s="3">
        <v>0</v>
      </c>
      <c r="K464" s="18" t="str">
        <f>IF($B464="","",IF($B464=0,"",K$1&amp;$A464))</f>
        <v>SkillDescDetail401060705</v>
      </c>
    </row>
    <row r="465" spans="1:11" s="17" customFormat="1" x14ac:dyDescent="0.15">
      <c r="A465" s="7" t="s">
        <v>74</v>
      </c>
      <c r="B465" s="5"/>
      <c r="C465" s="5"/>
      <c r="D465" s="5"/>
      <c r="E465" s="5" t="str">
        <f>_xlfn.XLOOKUP(A465,中转!$D$10:$D$10006,中转!$Y$10:$Y$10006,"{}",0)</f>
        <v/>
      </c>
      <c r="F465" s="5"/>
      <c r="G465" s="5"/>
      <c r="H465" s="5"/>
      <c r="I465" s="5"/>
      <c r="J465" s="20"/>
      <c r="K465" s="20"/>
    </row>
    <row r="466" spans="1:11" x14ac:dyDescent="0.15">
      <c r="A466" s="3">
        <f t="shared" ref="A466:A470" si="223">B466*100+C466</f>
        <v>401060801</v>
      </c>
      <c r="B466" s="3">
        <v>4010608</v>
      </c>
      <c r="C466" s="3">
        <f t="shared" ref="C466:C470" si="224">C460</f>
        <v>1</v>
      </c>
      <c r="D466" s="3">
        <f>D442</f>
        <v>1</v>
      </c>
      <c r="E466" s="3" t="str">
        <f ca="1">_xlfn.XLOOKUP(A466,中转!$D$10:$D$10006,中转!$Y$10:$Y$10006,"{}",0)</f>
        <v>{"AtkPower":3.2}</v>
      </c>
      <c r="F466" s="3" t="s">
        <v>35</v>
      </c>
      <c r="G466" s="3">
        <v>175</v>
      </c>
      <c r="H466" s="3">
        <v>0</v>
      </c>
      <c r="I466" s="3">
        <v>0</v>
      </c>
      <c r="J466" s="18" t="str">
        <f>"Skill"&amp;B466</f>
        <v>Skill4010608</v>
      </c>
      <c r="K466" s="18" t="str">
        <f>IF($B466="","",IF($B466=0,"",K$1&amp;$A466))</f>
        <v>SkillDescDetail401060801</v>
      </c>
    </row>
    <row r="467" spans="1:11" x14ac:dyDescent="0.15">
      <c r="A467" s="3">
        <f t="shared" si="223"/>
        <v>401060802</v>
      </c>
      <c r="B467" s="3">
        <f>B466</f>
        <v>4010608</v>
      </c>
      <c r="C467" s="3">
        <f t="shared" si="224"/>
        <v>2</v>
      </c>
      <c r="D467" s="3">
        <f>D443</f>
        <v>31</v>
      </c>
      <c r="E467" s="3" t="str">
        <f ca="1">_xlfn.XLOOKUP(A467,中转!$D$10:$D$10006,中转!$Y$10:$Y$10006,"{}",0)</f>
        <v>{"AtkPower":3.45}</v>
      </c>
      <c r="F467" s="3" t="s">
        <v>35</v>
      </c>
      <c r="G467" s="3">
        <f t="shared" ref="G467:G470" si="225">G466</f>
        <v>175</v>
      </c>
      <c r="H467" s="3">
        <v>0</v>
      </c>
      <c r="I467" s="3">
        <v>0</v>
      </c>
      <c r="J467" s="18" t="str">
        <f>"Skill"&amp;B467</f>
        <v>Skill4010608</v>
      </c>
      <c r="K467" s="18" t="str">
        <f>IF($B467="","",IF($B467=0,"",K$1&amp;$A467))</f>
        <v>SkillDescDetail401060802</v>
      </c>
    </row>
    <row r="468" spans="1:11" x14ac:dyDescent="0.15">
      <c r="A468" s="3">
        <f t="shared" si="223"/>
        <v>401060803</v>
      </c>
      <c r="B468" s="3">
        <f>B467</f>
        <v>4010608</v>
      </c>
      <c r="C468" s="3">
        <f t="shared" si="224"/>
        <v>3</v>
      </c>
      <c r="D468" s="3">
        <f>D444</f>
        <v>71</v>
      </c>
      <c r="E468" s="3" t="str">
        <f ca="1">_xlfn.XLOOKUP(A468,中转!$D$10:$D$10006,中转!$Y$10:$Y$10006,"{}",0)</f>
        <v>{"AtkPower":3.7}</v>
      </c>
      <c r="F468" s="3" t="s">
        <v>35</v>
      </c>
      <c r="G468" s="3">
        <f t="shared" si="225"/>
        <v>175</v>
      </c>
      <c r="H468" s="3">
        <v>0</v>
      </c>
      <c r="I468" s="3">
        <v>0</v>
      </c>
      <c r="J468" s="18" t="str">
        <f>"Skill"&amp;B468</f>
        <v>Skill4010608</v>
      </c>
      <c r="K468" s="18" t="str">
        <f>IF($B468="","",IF($B468=0,"",K$1&amp;$A468))</f>
        <v>SkillDescDetail401060803</v>
      </c>
    </row>
    <row r="469" spans="1:11" x14ac:dyDescent="0.15">
      <c r="A469" s="3">
        <f t="shared" si="223"/>
        <v>401060804</v>
      </c>
      <c r="B469" s="3">
        <f>B468</f>
        <v>4010608</v>
      </c>
      <c r="C469" s="3">
        <f t="shared" si="224"/>
        <v>4</v>
      </c>
      <c r="D469" s="3">
        <f>D445</f>
        <v>121</v>
      </c>
      <c r="E469" s="3" t="str">
        <f ca="1">_xlfn.XLOOKUP(A469,中转!$D$10:$D$10006,中转!$Y$10:$Y$10006,"{}",0)</f>
        <v>{"AtkPower":4.15}</v>
      </c>
      <c r="F469" s="3" t="s">
        <v>35</v>
      </c>
      <c r="G469" s="3">
        <f t="shared" si="225"/>
        <v>175</v>
      </c>
      <c r="H469" s="3">
        <v>0</v>
      </c>
      <c r="I469" s="3">
        <v>0</v>
      </c>
      <c r="J469" s="18" t="str">
        <f>"Skill"&amp;B469</f>
        <v>Skill4010608</v>
      </c>
      <c r="K469" s="18" t="str">
        <f>IF($B469="","",IF($B469=0,"",K$1&amp;$A469))</f>
        <v>SkillDescDetail401060804</v>
      </c>
    </row>
    <row r="470" spans="1:11" x14ac:dyDescent="0.15">
      <c r="A470" s="3">
        <f t="shared" si="223"/>
        <v>401060805</v>
      </c>
      <c r="B470" s="3">
        <f>B469</f>
        <v>4010608</v>
      </c>
      <c r="C470" s="3">
        <f t="shared" si="224"/>
        <v>5</v>
      </c>
      <c r="D470" s="3">
        <f>D446</f>
        <v>171</v>
      </c>
      <c r="E470" s="3" t="str">
        <f>_xlfn.XLOOKUP(A470,中转!$D$10:$D$10006,中转!$Y$10:$Y$10006,"{}",0)</f>
        <v>{"AtkPower":4.6}</v>
      </c>
      <c r="F470" s="3" t="s">
        <v>35</v>
      </c>
      <c r="G470" s="3">
        <f t="shared" si="225"/>
        <v>175</v>
      </c>
      <c r="H470" s="3">
        <v>0</v>
      </c>
      <c r="I470" s="3">
        <v>0</v>
      </c>
      <c r="J470" s="18" t="str">
        <f>"Skill"&amp;B470</f>
        <v>Skill4010608</v>
      </c>
      <c r="K470" s="18" t="str">
        <f>IF($B470="","",IF($B470=0,"",K$1&amp;$A470))</f>
        <v>SkillDescDetail401060805</v>
      </c>
    </row>
    <row r="471" spans="1:11" s="17" customFormat="1" x14ac:dyDescent="0.15">
      <c r="A471" s="7" t="s">
        <v>75</v>
      </c>
      <c r="B471" s="5"/>
      <c r="C471" s="5"/>
      <c r="D471" s="5"/>
      <c r="E471" s="5" t="str">
        <f>_xlfn.XLOOKUP(A471,中转!$D$10:$D$10006,中转!$Y$10:$Y$10006,"{}",0)</f>
        <v/>
      </c>
      <c r="F471" s="5"/>
      <c r="G471" s="5"/>
      <c r="H471" s="5"/>
      <c r="I471" s="5"/>
      <c r="J471" s="20"/>
      <c r="K471" s="20"/>
    </row>
    <row r="472" spans="1:11" s="17" customFormat="1" x14ac:dyDescent="0.15">
      <c r="A472" s="7" t="s">
        <v>33</v>
      </c>
      <c r="B472" s="5"/>
      <c r="C472" s="5"/>
      <c r="D472" s="5"/>
      <c r="E472" s="5" t="str">
        <f>_xlfn.XLOOKUP(A472,中转!$D$10:$D$10006,中转!$Y$10:$Y$10006,"{}",0)</f>
        <v/>
      </c>
      <c r="F472" s="5"/>
      <c r="G472" s="5"/>
      <c r="H472" s="5"/>
      <c r="I472" s="5"/>
      <c r="J472" s="20"/>
      <c r="K472" s="20"/>
    </row>
    <row r="473" spans="1:11" x14ac:dyDescent="0.15">
      <c r="A473" s="3">
        <f t="shared" ref="A473:A477" si="226">B473*100+C473</f>
        <v>401070101</v>
      </c>
      <c r="B473" s="3">
        <f t="shared" ref="B473:B477" si="227">B424+100</f>
        <v>4010701</v>
      </c>
      <c r="C473" s="3">
        <v>1</v>
      </c>
      <c r="D473" s="3">
        <f>_xlfn.XLOOKUP(C473,等级中转!$E$7:$E$11,_xlfn.XLOOKUP(INT(RIGHT(B473,1)),等级中转!$F$5:$L$5,等级中转!$F$7:$L$11))</f>
        <v>1</v>
      </c>
      <c r="E473" s="3" t="str">
        <f ca="1">_xlfn.XLOOKUP(A473,中转!$D$10:$D$10006,中转!$Y$10:$Y$10006,"{}",0)</f>
        <v>{"AtkPower":1.2}</v>
      </c>
      <c r="F473" s="3" t="s">
        <v>35</v>
      </c>
      <c r="G473" s="3">
        <v>105</v>
      </c>
      <c r="H473" s="3">
        <v>0</v>
      </c>
      <c r="I473" s="3">
        <v>0</v>
      </c>
      <c r="J473" s="18" t="str">
        <f t="shared" ref="J473:J477" si="228">"Skill"&amp;B473</f>
        <v>Skill4010701</v>
      </c>
      <c r="K473" s="18" t="str">
        <f>IF($B473="","",IF($B473=0,"",K$1&amp;$A473))</f>
        <v>SkillDescDetail401070101</v>
      </c>
    </row>
    <row r="474" spans="1:11" x14ac:dyDescent="0.15">
      <c r="A474" s="3">
        <f t="shared" si="226"/>
        <v>401070102</v>
      </c>
      <c r="B474" s="3">
        <f t="shared" si="227"/>
        <v>4010701</v>
      </c>
      <c r="C474" s="3">
        <v>2</v>
      </c>
      <c r="D474" s="3">
        <f>_xlfn.XLOOKUP(C474,等级中转!$E$7:$E$11,_xlfn.XLOOKUP(INT(RIGHT(B474,1)),等级中转!$F$5:$L$5,等级中转!$F$7:$L$11))</f>
        <v>21</v>
      </c>
      <c r="E474" s="3" t="str">
        <f ca="1">_xlfn.XLOOKUP(A474,中转!$D$10:$D$10006,中转!$Y$10:$Y$10006,"{}",0)</f>
        <v>{"AtkPower":1.3}</v>
      </c>
      <c r="F474" s="3" t="s">
        <v>35</v>
      </c>
      <c r="G474" s="3">
        <f t="shared" ref="G474:G477" si="229">G473</f>
        <v>105</v>
      </c>
      <c r="H474" s="3">
        <v>0</v>
      </c>
      <c r="I474" s="3">
        <v>0</v>
      </c>
      <c r="J474" s="18" t="str">
        <f t="shared" si="228"/>
        <v>Skill4010701</v>
      </c>
      <c r="K474" s="18" t="str">
        <f>IF($B474="","",IF($B474=0,"",K$1&amp;$A474))</f>
        <v>SkillDescDetail401070102</v>
      </c>
    </row>
    <row r="475" spans="1:11" x14ac:dyDescent="0.15">
      <c r="A475" s="3">
        <f t="shared" si="226"/>
        <v>401070103</v>
      </c>
      <c r="B475" s="3">
        <f t="shared" si="227"/>
        <v>4010701</v>
      </c>
      <c r="C475" s="3">
        <v>3</v>
      </c>
      <c r="D475" s="3">
        <f>_xlfn.XLOOKUP(C475,等级中转!$E$7:$E$11,_xlfn.XLOOKUP(INT(RIGHT(B475,1)),等级中转!$F$5:$L$5,等级中转!$F$7:$L$11))</f>
        <v>61</v>
      </c>
      <c r="E475" s="3" t="str">
        <f ca="1">_xlfn.XLOOKUP(A475,中转!$D$10:$D$10006,中转!$Y$10:$Y$10006,"{}",0)</f>
        <v>{"AtkPower":1.35}</v>
      </c>
      <c r="F475" s="3" t="s">
        <v>35</v>
      </c>
      <c r="G475" s="3">
        <f t="shared" si="229"/>
        <v>105</v>
      </c>
      <c r="H475" s="3">
        <v>0</v>
      </c>
      <c r="I475" s="3">
        <v>0</v>
      </c>
      <c r="J475" s="18" t="str">
        <f t="shared" si="228"/>
        <v>Skill4010701</v>
      </c>
      <c r="K475" s="18" t="str">
        <f>IF($B475="","",IF($B475=0,"",K$1&amp;$A475))</f>
        <v>SkillDescDetail401070103</v>
      </c>
    </row>
    <row r="476" spans="1:11" x14ac:dyDescent="0.15">
      <c r="A476" s="3">
        <f t="shared" si="226"/>
        <v>401070104</v>
      </c>
      <c r="B476" s="3">
        <f t="shared" si="227"/>
        <v>4010701</v>
      </c>
      <c r="C476" s="3">
        <v>4</v>
      </c>
      <c r="D476" s="3">
        <f>_xlfn.XLOOKUP(C476,等级中转!$E$7:$E$11,_xlfn.XLOOKUP(INT(RIGHT(B476,1)),等级中转!$F$5:$L$5,等级中转!$F$7:$L$11))</f>
        <v>111</v>
      </c>
      <c r="E476" s="3" t="str">
        <f ca="1">_xlfn.XLOOKUP(A476,中转!$D$10:$D$10006,中转!$Y$10:$Y$10006,"{}",0)</f>
        <v>{"AtkPower":1.55}</v>
      </c>
      <c r="F476" s="3" t="s">
        <v>35</v>
      </c>
      <c r="G476" s="3">
        <f t="shared" si="229"/>
        <v>105</v>
      </c>
      <c r="H476" s="3">
        <v>0</v>
      </c>
      <c r="I476" s="3">
        <v>0</v>
      </c>
      <c r="J476" s="18" t="str">
        <f t="shared" si="228"/>
        <v>Skill4010701</v>
      </c>
      <c r="K476" s="18" t="str">
        <f>IF($B476="","",IF($B476=0,"",K$1&amp;$A476))</f>
        <v>SkillDescDetail401070104</v>
      </c>
    </row>
    <row r="477" spans="1:11" x14ac:dyDescent="0.15">
      <c r="A477" s="3">
        <f t="shared" si="226"/>
        <v>401070105</v>
      </c>
      <c r="B477" s="3">
        <f t="shared" si="227"/>
        <v>4010701</v>
      </c>
      <c r="C477" s="3">
        <v>5</v>
      </c>
      <c r="D477" s="3">
        <f>_xlfn.XLOOKUP(C477,等级中转!$E$7:$E$11,_xlfn.XLOOKUP(INT(RIGHT(B477,1)),等级中转!$F$5:$L$5,等级中转!$F$7:$L$11))</f>
        <v>161</v>
      </c>
      <c r="E477" s="3" t="str">
        <f>_xlfn.XLOOKUP(A477,中转!$D$10:$D$10006,中转!$Y$10:$Y$10006,"{}",0)</f>
        <v>{"AtkPower":1.7}</v>
      </c>
      <c r="F477" s="3" t="s">
        <v>35</v>
      </c>
      <c r="G477" s="3">
        <f t="shared" si="229"/>
        <v>105</v>
      </c>
      <c r="H477" s="3">
        <v>0</v>
      </c>
      <c r="I477" s="3">
        <v>0</v>
      </c>
      <c r="J477" s="18" t="str">
        <f t="shared" si="228"/>
        <v>Skill4010701</v>
      </c>
      <c r="K477" s="18" t="str">
        <f>IF($B477="","",IF($B477=0,"",K$1&amp;$A477))</f>
        <v>SkillDescDetail401070105</v>
      </c>
    </row>
    <row r="478" spans="1:11" s="17" customFormat="1" x14ac:dyDescent="0.15">
      <c r="A478" s="7" t="s">
        <v>40</v>
      </c>
      <c r="B478" s="5"/>
      <c r="C478" s="5"/>
      <c r="D478" s="5"/>
      <c r="E478" s="5" t="str">
        <f>_xlfn.XLOOKUP(A478,中转!$D$10:$D$10006,中转!$Y$10:$Y$10006,"{}",0)</f>
        <v/>
      </c>
      <c r="F478" s="5"/>
      <c r="G478" s="5"/>
      <c r="H478" s="5"/>
      <c r="I478" s="5"/>
      <c r="J478" s="20"/>
      <c r="K478" s="20"/>
    </row>
    <row r="479" spans="1:11" x14ac:dyDescent="0.15">
      <c r="A479" s="3">
        <f t="shared" ref="A479:A483" si="230">B479*100+C479</f>
        <v>401070201</v>
      </c>
      <c r="B479" s="3">
        <f t="shared" ref="B479:B483" si="231">B430+100</f>
        <v>4010702</v>
      </c>
      <c r="C479" s="3">
        <f t="shared" ref="C479:C483" si="232">C473</f>
        <v>1</v>
      </c>
      <c r="D479" s="3">
        <f>_xlfn.XLOOKUP(C479,等级中转!$E$7:$E$11,_xlfn.XLOOKUP(INT(RIGHT(B479,1)),等级中转!$F$5:$L$5,等级中转!$F$7:$L$11))</f>
        <v>1</v>
      </c>
      <c r="E479" s="3" t="str">
        <f>_xlfn.XLOOKUP(A479,中转!$D$10:$D$10006,中转!$Y$10:$Y$10006,"{}",0)</f>
        <v>{"AtkPower":0.15}</v>
      </c>
      <c r="F479" s="3" t="s">
        <v>35</v>
      </c>
      <c r="G479" s="3">
        <v>0</v>
      </c>
      <c r="H479" s="3">
        <v>0</v>
      </c>
      <c r="I479" s="3">
        <v>1.4</v>
      </c>
      <c r="J479" s="18" t="str">
        <f t="shared" ref="J479:J483" si="233">"Skill"&amp;B479</f>
        <v>Skill4010702</v>
      </c>
      <c r="K479" s="18" t="str">
        <f>IF($B479="","",IF($B479=0,"",K$1&amp;$A479))</f>
        <v>SkillDescDetail401070201</v>
      </c>
    </row>
    <row r="480" spans="1:11" x14ac:dyDescent="0.15">
      <c r="A480" s="3">
        <f t="shared" si="230"/>
        <v>401070202</v>
      </c>
      <c r="B480" s="3">
        <f t="shared" si="231"/>
        <v>4010702</v>
      </c>
      <c r="C480" s="3">
        <f t="shared" si="232"/>
        <v>2</v>
      </c>
      <c r="D480" s="3">
        <f>_xlfn.XLOOKUP(C480,等级中转!$E$7:$E$11,_xlfn.XLOOKUP(INT(RIGHT(B480,1)),等级中转!$F$5:$L$5,等级中转!$F$7:$L$11))</f>
        <v>41</v>
      </c>
      <c r="E480" s="3" t="str">
        <f>_xlfn.XLOOKUP(A480,中转!$D$10:$D$10006,中转!$Y$10:$Y$10006,"{}",0)</f>
        <v>{"AtkPower":0.2}</v>
      </c>
      <c r="F480" s="3" t="s">
        <v>35</v>
      </c>
      <c r="G480" s="3">
        <v>0</v>
      </c>
      <c r="H480" s="3">
        <v>0</v>
      </c>
      <c r="I480" s="3">
        <f>I479</f>
        <v>1.4</v>
      </c>
      <c r="J480" s="18" t="str">
        <f t="shared" si="233"/>
        <v>Skill4010702</v>
      </c>
      <c r="K480" s="18" t="str">
        <f>IF($B480="","",IF($B480=0,"",K$1&amp;$A480))</f>
        <v>SkillDescDetail401070202</v>
      </c>
    </row>
    <row r="481" spans="1:11" x14ac:dyDescent="0.15">
      <c r="A481" s="3">
        <f t="shared" si="230"/>
        <v>401070203</v>
      </c>
      <c r="B481" s="3">
        <f t="shared" si="231"/>
        <v>4010702</v>
      </c>
      <c r="C481" s="3">
        <f t="shared" si="232"/>
        <v>3</v>
      </c>
      <c r="D481" s="3">
        <f>_xlfn.XLOOKUP(C481,等级中转!$E$7:$E$11,_xlfn.XLOOKUP(INT(RIGHT(B481,1)),等级中转!$F$5:$L$5,等级中转!$F$7:$L$11))</f>
        <v>81</v>
      </c>
      <c r="E481" s="3" t="str">
        <f>_xlfn.XLOOKUP(A481,中转!$D$10:$D$10006,中转!$Y$10:$Y$10006,"{}",0)</f>
        <v>{"AtkPower":0.25}</v>
      </c>
      <c r="F481" s="3" t="s">
        <v>35</v>
      </c>
      <c r="G481" s="3">
        <v>0</v>
      </c>
      <c r="H481" s="3">
        <v>0</v>
      </c>
      <c r="I481" s="3">
        <f t="shared" ref="I481:I483" si="234">I480</f>
        <v>1.4</v>
      </c>
      <c r="J481" s="18" t="str">
        <f t="shared" si="233"/>
        <v>Skill4010702</v>
      </c>
      <c r="K481" s="18" t="str">
        <f>IF($B481="","",IF($B481=0,"",K$1&amp;$A481))</f>
        <v>SkillDescDetail401070203</v>
      </c>
    </row>
    <row r="482" spans="1:11" x14ac:dyDescent="0.15">
      <c r="A482" s="3">
        <f t="shared" si="230"/>
        <v>401070204</v>
      </c>
      <c r="B482" s="3">
        <f t="shared" si="231"/>
        <v>4010702</v>
      </c>
      <c r="C482" s="3">
        <f t="shared" si="232"/>
        <v>4</v>
      </c>
      <c r="D482" s="3">
        <f>_xlfn.XLOOKUP(C482,等级中转!$E$7:$E$11,_xlfn.XLOOKUP(INT(RIGHT(B482,1)),等级中转!$F$5:$L$5,等级中转!$F$7:$L$11))</f>
        <v>141</v>
      </c>
      <c r="E482" s="3" t="str">
        <f ca="1">_xlfn.XLOOKUP(A482,中转!$D$10:$D$10006,中转!$Y$10:$Y$10006,"{}",0)</f>
        <v>{"AtkPower":0.3}</v>
      </c>
      <c r="F482" s="3" t="s">
        <v>35</v>
      </c>
      <c r="G482" s="3">
        <v>0</v>
      </c>
      <c r="H482" s="3">
        <v>0</v>
      </c>
      <c r="I482" s="3">
        <f t="shared" si="234"/>
        <v>1.4</v>
      </c>
      <c r="J482" s="18" t="str">
        <f t="shared" si="233"/>
        <v>Skill4010702</v>
      </c>
      <c r="K482" s="18" t="str">
        <f>IF($B482="","",IF($B482=0,"",K$1&amp;$A482))</f>
        <v>SkillDescDetail401070204</v>
      </c>
    </row>
    <row r="483" spans="1:11" x14ac:dyDescent="0.15">
      <c r="A483" s="3">
        <f t="shared" si="230"/>
        <v>401070205</v>
      </c>
      <c r="B483" s="3">
        <f t="shared" si="231"/>
        <v>4010702</v>
      </c>
      <c r="C483" s="3">
        <f t="shared" si="232"/>
        <v>5</v>
      </c>
      <c r="D483" s="3">
        <f>_xlfn.XLOOKUP(C483,等级中转!$E$7:$E$11,_xlfn.XLOOKUP(INT(RIGHT(B483,1)),等级中转!$F$5:$L$5,等级中转!$F$7:$L$11))</f>
        <v>201</v>
      </c>
      <c r="E483" s="3" t="str">
        <f>_xlfn.XLOOKUP(A483,中转!$D$10:$D$10006,中转!$Y$10:$Y$10006,"{}",0)</f>
        <v>{"AtkPower":0.35}</v>
      </c>
      <c r="F483" s="3" t="s">
        <v>35</v>
      </c>
      <c r="G483" s="3">
        <v>0</v>
      </c>
      <c r="H483" s="3">
        <v>0</v>
      </c>
      <c r="I483" s="3">
        <f t="shared" si="234"/>
        <v>1.4</v>
      </c>
      <c r="J483" s="18" t="str">
        <f t="shared" si="233"/>
        <v>Skill4010702</v>
      </c>
      <c r="K483" s="18" t="str">
        <f>IF($B483="","",IF($B483=0,"",K$1&amp;$A483))</f>
        <v>SkillDescDetail401070205</v>
      </c>
    </row>
    <row r="484" spans="1:11" s="17" customFormat="1" x14ac:dyDescent="0.15">
      <c r="A484" s="7" t="s">
        <v>45</v>
      </c>
      <c r="B484" s="5"/>
      <c r="C484" s="5"/>
      <c r="D484" s="5"/>
      <c r="E484" s="5" t="str">
        <f>_xlfn.XLOOKUP(A484,中转!$D$10:$D$10006,中转!$Y$10:$Y$10006,"{}",0)</f>
        <v/>
      </c>
      <c r="F484" s="5"/>
      <c r="G484" s="5"/>
      <c r="H484" s="5"/>
      <c r="I484" s="5"/>
      <c r="J484" s="20"/>
      <c r="K484" s="20"/>
    </row>
    <row r="485" spans="1:11" x14ac:dyDescent="0.15">
      <c r="A485" s="3">
        <f t="shared" ref="A485:A489" si="235">B485*100+C485</f>
        <v>401070301</v>
      </c>
      <c r="B485" s="3">
        <f t="shared" ref="B485:B489" si="236">B436+100</f>
        <v>4010703</v>
      </c>
      <c r="C485" s="3">
        <f t="shared" ref="C485:C489" si="237">C479</f>
        <v>1</v>
      </c>
      <c r="D485" s="3">
        <f>_xlfn.XLOOKUP(C485,等级中转!$E$7:$E$11,_xlfn.XLOOKUP(INT(RIGHT(B485,1)),等级中转!$F$5:$L$5,等级中转!$F$7:$L$11))</f>
        <v>1</v>
      </c>
      <c r="E485" s="3" t="str">
        <f>_xlfn.XLOOKUP(A485,中转!$D$10:$D$10006,中转!$Y$10:$Y$10006,"{}",0)</f>
        <v>{}</v>
      </c>
      <c r="F485" s="3" t="s">
        <v>35</v>
      </c>
      <c r="G485" s="3">
        <v>0</v>
      </c>
      <c r="H485" s="3">
        <v>0</v>
      </c>
      <c r="I485" s="3">
        <v>0</v>
      </c>
      <c r="K485" s="18" t="str">
        <f>IF($B485="","",IF($B485=0,"",K$1&amp;$A485))</f>
        <v>SkillDescDetail401070301</v>
      </c>
    </row>
    <row r="486" spans="1:11" x14ac:dyDescent="0.15">
      <c r="A486" s="3">
        <f t="shared" si="235"/>
        <v>401070302</v>
      </c>
      <c r="B486" s="3">
        <f t="shared" si="236"/>
        <v>4010703</v>
      </c>
      <c r="C486" s="3">
        <f t="shared" si="237"/>
        <v>2</v>
      </c>
      <c r="D486" s="3">
        <f>_xlfn.XLOOKUP(C486,等级中转!$E$7:$E$11,_xlfn.XLOOKUP(INT(RIGHT(B486,1)),等级中转!$F$5:$L$5,等级中转!$F$7:$L$11))</f>
        <v>75</v>
      </c>
      <c r="E486" s="3" t="str">
        <f>_xlfn.XLOOKUP(A486,中转!$D$10:$D$10006,中转!$Y$10:$Y$10006,"{}",0)</f>
        <v>{}</v>
      </c>
      <c r="F486" s="3" t="s">
        <v>35</v>
      </c>
      <c r="G486" s="3">
        <v>0</v>
      </c>
      <c r="H486" s="3">
        <v>0</v>
      </c>
      <c r="I486" s="3">
        <v>0</v>
      </c>
      <c r="K486" s="18" t="str">
        <f>IF($B486="","",IF($B486=0,"",K$1&amp;$A486))</f>
        <v>SkillDescDetail401070302</v>
      </c>
    </row>
    <row r="487" spans="1:11" x14ac:dyDescent="0.15">
      <c r="A487" s="3">
        <f t="shared" si="235"/>
        <v>401070303</v>
      </c>
      <c r="B487" s="3">
        <f t="shared" si="236"/>
        <v>4010703</v>
      </c>
      <c r="C487" s="3">
        <f t="shared" si="237"/>
        <v>3</v>
      </c>
      <c r="D487" s="3">
        <f>_xlfn.XLOOKUP(C487,等级中转!$E$7:$E$11,_xlfn.XLOOKUP(INT(RIGHT(B487,1)),等级中转!$F$5:$L$5,等级中转!$F$7:$L$11))</f>
        <v>125</v>
      </c>
      <c r="E487" s="3" t="str">
        <f>_xlfn.XLOOKUP(A487,中转!$D$10:$D$10006,中转!$Y$10:$Y$10006,"{}",0)</f>
        <v>{}</v>
      </c>
      <c r="F487" s="3" t="s">
        <v>35</v>
      </c>
      <c r="G487" s="3">
        <v>0</v>
      </c>
      <c r="H487" s="3">
        <v>0</v>
      </c>
      <c r="I487" s="3">
        <v>0</v>
      </c>
      <c r="K487" s="18" t="str">
        <f>IF($B487="","",IF($B487=0,"",K$1&amp;$A487))</f>
        <v>SkillDescDetail401070303</v>
      </c>
    </row>
    <row r="488" spans="1:11" x14ac:dyDescent="0.15">
      <c r="A488" s="3">
        <f t="shared" si="235"/>
        <v>401070304</v>
      </c>
      <c r="B488" s="3">
        <f t="shared" si="236"/>
        <v>4010703</v>
      </c>
      <c r="C488" s="3">
        <f t="shared" si="237"/>
        <v>4</v>
      </c>
      <c r="D488" s="3">
        <f>_xlfn.XLOOKUP(C488,等级中转!$E$7:$E$11,_xlfn.XLOOKUP(INT(RIGHT(B488,1)),等级中转!$F$5:$L$5,等级中转!$F$7:$L$11))</f>
        <v>175</v>
      </c>
      <c r="E488" s="3" t="str">
        <f>_xlfn.XLOOKUP(A488,中转!$D$10:$D$10006,中转!$Y$10:$Y$10006,"{}",0)</f>
        <v>{}</v>
      </c>
      <c r="F488" s="3" t="s">
        <v>35</v>
      </c>
      <c r="G488" s="3">
        <v>0</v>
      </c>
      <c r="H488" s="3">
        <v>0</v>
      </c>
      <c r="I488" s="3">
        <v>0</v>
      </c>
      <c r="K488" s="18" t="str">
        <f>IF($B488="","",IF($B488=0,"",K$1&amp;$A488))</f>
        <v>SkillDescDetail401070304</v>
      </c>
    </row>
    <row r="489" spans="1:11" x14ac:dyDescent="0.15">
      <c r="A489" s="3">
        <f t="shared" si="235"/>
        <v>401070305</v>
      </c>
      <c r="B489" s="3">
        <f t="shared" si="236"/>
        <v>4010703</v>
      </c>
      <c r="C489" s="3">
        <f t="shared" si="237"/>
        <v>5</v>
      </c>
      <c r="D489" s="3">
        <f>_xlfn.XLOOKUP(C489,等级中转!$E$7:$E$11,_xlfn.XLOOKUP(INT(RIGHT(B489,1)),等级中转!$F$5:$L$5,等级中转!$F$7:$L$11))</f>
        <v>225</v>
      </c>
      <c r="E489" s="3" t="str">
        <f>_xlfn.XLOOKUP(A489,中转!$D$10:$D$10006,中转!$Y$10:$Y$10006,"{}",0)</f>
        <v>{}</v>
      </c>
      <c r="F489" s="3" t="s">
        <v>35</v>
      </c>
      <c r="G489" s="3">
        <v>0</v>
      </c>
      <c r="H489" s="3">
        <v>0</v>
      </c>
      <c r="I489" s="3">
        <v>0</v>
      </c>
      <c r="K489" s="18" t="str">
        <f>IF($B489="","",IF($B489=0,"",K$1&amp;$A489))</f>
        <v>SkillDescDetail401070305</v>
      </c>
    </row>
    <row r="490" spans="1:11" s="17" customFormat="1" x14ac:dyDescent="0.15">
      <c r="A490" s="7" t="s">
        <v>46</v>
      </c>
      <c r="B490" s="5"/>
      <c r="C490" s="5"/>
      <c r="D490" s="5"/>
      <c r="E490" s="5" t="str">
        <f>_xlfn.XLOOKUP(A490,中转!$D$10:$D$10006,中转!$Y$10:$Y$10006,"{}",0)</f>
        <v/>
      </c>
      <c r="F490" s="5"/>
      <c r="G490" s="5"/>
      <c r="H490" s="5"/>
      <c r="I490" s="5"/>
      <c r="J490" s="20"/>
      <c r="K490" s="20"/>
    </row>
    <row r="491" spans="1:11" x14ac:dyDescent="0.15">
      <c r="A491" s="3">
        <f t="shared" ref="A491:A495" si="238">B491*100+C491</f>
        <v>401070401</v>
      </c>
      <c r="B491" s="3">
        <f t="shared" ref="B491:B495" si="239">B442+100</f>
        <v>4010704</v>
      </c>
      <c r="C491" s="3">
        <f t="shared" ref="C491:C495" si="240">C485</f>
        <v>1</v>
      </c>
      <c r="D491" s="3">
        <f>_xlfn.XLOOKUP(C491,等级中转!$E$7:$E$11,_xlfn.XLOOKUP(INT(RIGHT(B491,1)),等级中转!$F$5:$L$5,等级中转!$F$7:$L$11))</f>
        <v>1</v>
      </c>
      <c r="E491" s="3" t="str">
        <f>_xlfn.XLOOKUP(A491,中转!$D$10:$D$10006,中转!$Y$10:$Y$10006,"{}",0)</f>
        <v>{"AtkPower":0.06}</v>
      </c>
      <c r="F491" s="3" t="s">
        <v>76</v>
      </c>
      <c r="G491" s="3">
        <v>0</v>
      </c>
      <c r="H491" s="3">
        <v>0</v>
      </c>
      <c r="I491" s="3">
        <v>0</v>
      </c>
      <c r="K491" s="18" t="str">
        <f>IF($B491="","",IF($B491=0,"",K$1&amp;$A491))</f>
        <v>SkillDescDetail401070401</v>
      </c>
    </row>
    <row r="492" spans="1:11" x14ac:dyDescent="0.15">
      <c r="A492" s="3">
        <f t="shared" si="238"/>
        <v>401070402</v>
      </c>
      <c r="B492" s="3">
        <f t="shared" si="239"/>
        <v>4010704</v>
      </c>
      <c r="C492" s="3">
        <f t="shared" si="240"/>
        <v>2</v>
      </c>
      <c r="D492" s="3">
        <f>_xlfn.XLOOKUP(C492,等级中转!$E$7:$E$11,_xlfn.XLOOKUP(INT(RIGHT(B492,1)),等级中转!$F$5:$L$5,等级中转!$F$7:$L$11))</f>
        <v>31</v>
      </c>
      <c r="E492" s="3" t="str">
        <f>_xlfn.XLOOKUP(A492,中转!$D$10:$D$10006,中转!$Y$10:$Y$10006,"{}",0)</f>
        <v>{"AtkPower":0.065}</v>
      </c>
      <c r="F492" s="3" t="s">
        <v>76</v>
      </c>
      <c r="G492" s="3">
        <v>0</v>
      </c>
      <c r="H492" s="3">
        <v>0</v>
      </c>
      <c r="I492" s="3">
        <v>0</v>
      </c>
      <c r="K492" s="18" t="str">
        <f>IF($B492="","",IF($B492=0,"",K$1&amp;$A492))</f>
        <v>SkillDescDetail401070402</v>
      </c>
    </row>
    <row r="493" spans="1:11" x14ac:dyDescent="0.15">
      <c r="A493" s="3">
        <f t="shared" si="238"/>
        <v>401070403</v>
      </c>
      <c r="B493" s="3">
        <f t="shared" si="239"/>
        <v>4010704</v>
      </c>
      <c r="C493" s="3">
        <f t="shared" si="240"/>
        <v>3</v>
      </c>
      <c r="D493" s="3">
        <f>_xlfn.XLOOKUP(C493,等级中转!$E$7:$E$11,_xlfn.XLOOKUP(INT(RIGHT(B493,1)),等级中转!$F$5:$L$5,等级中转!$F$7:$L$11))</f>
        <v>71</v>
      </c>
      <c r="E493" s="3" t="str">
        <f>_xlfn.XLOOKUP(A493,中转!$D$10:$D$10006,中转!$Y$10:$Y$10006,"{}",0)</f>
        <v>{"AtkPower":0.07}</v>
      </c>
      <c r="F493" s="3" t="s">
        <v>76</v>
      </c>
      <c r="G493" s="3">
        <v>0</v>
      </c>
      <c r="H493" s="3">
        <v>0</v>
      </c>
      <c r="I493" s="3">
        <v>0</v>
      </c>
      <c r="K493" s="18" t="str">
        <f>IF($B493="","",IF($B493=0,"",K$1&amp;$A493))</f>
        <v>SkillDescDetail401070403</v>
      </c>
    </row>
    <row r="494" spans="1:11" x14ac:dyDescent="0.15">
      <c r="A494" s="3">
        <f t="shared" si="238"/>
        <v>401070404</v>
      </c>
      <c r="B494" s="3">
        <f t="shared" si="239"/>
        <v>4010704</v>
      </c>
      <c r="C494" s="3">
        <f t="shared" si="240"/>
        <v>4</v>
      </c>
      <c r="D494" s="3">
        <f>_xlfn.XLOOKUP(C494,等级中转!$E$7:$E$11,_xlfn.XLOOKUP(INT(RIGHT(B494,1)),等级中转!$F$5:$L$5,等级中转!$F$7:$L$11))</f>
        <v>121</v>
      </c>
      <c r="E494" s="3" t="str">
        <f>_xlfn.XLOOKUP(A494,中转!$D$10:$D$10006,中转!$Y$10:$Y$10006,"{}",0)</f>
        <v>{"AtkPower":0.075}</v>
      </c>
      <c r="F494" s="3" t="s">
        <v>76</v>
      </c>
      <c r="G494" s="3">
        <v>0</v>
      </c>
      <c r="H494" s="3">
        <v>0</v>
      </c>
      <c r="I494" s="3">
        <v>0</v>
      </c>
      <c r="K494" s="18" t="str">
        <f>IF($B494="","",IF($B494=0,"",K$1&amp;$A494))</f>
        <v>SkillDescDetail401070404</v>
      </c>
    </row>
    <row r="495" spans="1:11" x14ac:dyDescent="0.15">
      <c r="A495" s="3">
        <f t="shared" si="238"/>
        <v>401070405</v>
      </c>
      <c r="B495" s="3">
        <f t="shared" si="239"/>
        <v>4010704</v>
      </c>
      <c r="C495" s="3">
        <f t="shared" si="240"/>
        <v>5</v>
      </c>
      <c r="D495" s="3">
        <f>_xlfn.XLOOKUP(C495,等级中转!$E$7:$E$11,_xlfn.XLOOKUP(INT(RIGHT(B495,1)),等级中转!$F$5:$L$5,等级中转!$F$7:$L$11))</f>
        <v>171</v>
      </c>
      <c r="E495" s="3" t="str">
        <f>_xlfn.XLOOKUP(A495,中转!$D$10:$D$10006,中转!$Y$10:$Y$10006,"{}",0)</f>
        <v>{"AtkPower":0.08}</v>
      </c>
      <c r="F495" s="3" t="s">
        <v>76</v>
      </c>
      <c r="G495" s="3">
        <v>0</v>
      </c>
      <c r="H495" s="3">
        <v>0</v>
      </c>
      <c r="I495" s="3">
        <v>0</v>
      </c>
      <c r="K495" s="18" t="str">
        <f>IF($B495="","",IF($B495=0,"",K$1&amp;$A495))</f>
        <v>SkillDescDetail401070405</v>
      </c>
    </row>
    <row r="496" spans="1:11" s="17" customFormat="1" x14ac:dyDescent="0.15">
      <c r="A496" s="7" t="s">
        <v>47</v>
      </c>
      <c r="B496" s="5"/>
      <c r="C496" s="5"/>
      <c r="D496" s="5"/>
      <c r="E496" s="5" t="str">
        <f>_xlfn.XLOOKUP(A496,中转!$D$10:$D$10006,中转!$Y$10:$Y$10006,"{}",0)</f>
        <v/>
      </c>
      <c r="F496" s="5"/>
      <c r="G496" s="5"/>
      <c r="H496" s="5"/>
      <c r="I496" s="5"/>
      <c r="J496" s="20"/>
      <c r="K496" s="20"/>
    </row>
    <row r="497" spans="1:11" x14ac:dyDescent="0.15">
      <c r="A497" s="3">
        <f t="shared" ref="A497:A501" si="241">B497*100+C497</f>
        <v>401070501</v>
      </c>
      <c r="B497" s="3">
        <f t="shared" ref="B497:B501" si="242">B448+100</f>
        <v>4010705</v>
      </c>
      <c r="C497" s="3">
        <f t="shared" ref="C497:C501" si="243">C491</f>
        <v>1</v>
      </c>
      <c r="D497" s="3">
        <f>_xlfn.XLOOKUP(C497,等级中转!$E$7:$E$11,_xlfn.XLOOKUP(INT(RIGHT(B497,1)),等级中转!$F$5:$L$5,等级中转!$F$7:$L$11))</f>
        <v>1</v>
      </c>
      <c r="E497" s="3" t="str">
        <f>_xlfn.XLOOKUP(A497,中转!$D$10:$D$10006,中转!$Y$10:$Y$10006,"{}",0)</f>
        <v>{}</v>
      </c>
      <c r="F497" s="3" t="s">
        <v>35</v>
      </c>
      <c r="G497" s="3">
        <v>0</v>
      </c>
      <c r="H497" s="3">
        <v>0</v>
      </c>
      <c r="I497" s="3">
        <v>0</v>
      </c>
      <c r="K497" s="18" t="str">
        <f>IF($B497="","",IF($B497=0,"",K$1&amp;$A497))</f>
        <v>SkillDescDetail401070501</v>
      </c>
    </row>
    <row r="498" spans="1:11" x14ac:dyDescent="0.15">
      <c r="A498" s="3">
        <f t="shared" si="241"/>
        <v>401070502</v>
      </c>
      <c r="B498" s="3">
        <f t="shared" si="242"/>
        <v>4010705</v>
      </c>
      <c r="C498" s="3">
        <f t="shared" si="243"/>
        <v>2</v>
      </c>
      <c r="D498" s="3">
        <f>_xlfn.XLOOKUP(C498,等级中转!$E$7:$E$11,_xlfn.XLOOKUP(INT(RIGHT(B498,1)),等级中转!$F$5:$L$5,等级中转!$F$7:$L$11))</f>
        <v>46</v>
      </c>
      <c r="E498" s="3" t="str">
        <f>_xlfn.XLOOKUP(A498,中转!$D$10:$D$10006,中转!$Y$10:$Y$10006,"{}",0)</f>
        <v>{}</v>
      </c>
      <c r="F498" s="3" t="s">
        <v>35</v>
      </c>
      <c r="G498" s="3">
        <v>0</v>
      </c>
      <c r="H498" s="3">
        <v>0</v>
      </c>
      <c r="I498" s="3">
        <v>0</v>
      </c>
      <c r="K498" s="18" t="str">
        <f>IF($B498="","",IF($B498=0,"",K$1&amp;$A498))</f>
        <v>SkillDescDetail401070502</v>
      </c>
    </row>
    <row r="499" spans="1:11" x14ac:dyDescent="0.15">
      <c r="A499" s="3">
        <f t="shared" si="241"/>
        <v>401070503</v>
      </c>
      <c r="B499" s="3">
        <f t="shared" si="242"/>
        <v>4010705</v>
      </c>
      <c r="C499" s="3">
        <f t="shared" si="243"/>
        <v>3</v>
      </c>
      <c r="D499" s="3">
        <f>_xlfn.XLOOKUP(C499,等级中转!$E$7:$E$11,_xlfn.XLOOKUP(INT(RIGHT(B499,1)),等级中转!$F$5:$L$5,等级中转!$F$7:$L$11))</f>
        <v>86</v>
      </c>
      <c r="E499" s="3" t="str">
        <f>_xlfn.XLOOKUP(A499,中转!$D$10:$D$10006,中转!$Y$10:$Y$10006,"{}",0)</f>
        <v>{}</v>
      </c>
      <c r="F499" s="3" t="s">
        <v>35</v>
      </c>
      <c r="G499" s="3">
        <v>0</v>
      </c>
      <c r="H499" s="3">
        <v>0</v>
      </c>
      <c r="I499" s="3">
        <v>0</v>
      </c>
      <c r="K499" s="18" t="str">
        <f>IF($B499="","",IF($B499=0,"",K$1&amp;$A499))</f>
        <v>SkillDescDetail401070503</v>
      </c>
    </row>
    <row r="500" spans="1:11" x14ac:dyDescent="0.15">
      <c r="A500" s="3">
        <f t="shared" si="241"/>
        <v>401070504</v>
      </c>
      <c r="B500" s="3">
        <f t="shared" si="242"/>
        <v>4010705</v>
      </c>
      <c r="C500" s="3">
        <f t="shared" si="243"/>
        <v>4</v>
      </c>
      <c r="D500" s="3">
        <f>_xlfn.XLOOKUP(C500,等级中转!$E$7:$E$11,_xlfn.XLOOKUP(INT(RIGHT(B500,1)),等级中转!$F$5:$L$5,等级中转!$F$7:$L$11))</f>
        <v>136</v>
      </c>
      <c r="E500" s="3" t="str">
        <f>_xlfn.XLOOKUP(A500,中转!$D$10:$D$10006,中转!$Y$10:$Y$10006,"{}",0)</f>
        <v>{}</v>
      </c>
      <c r="F500" s="3" t="s">
        <v>35</v>
      </c>
      <c r="G500" s="3">
        <v>0</v>
      </c>
      <c r="H500" s="3">
        <v>0</v>
      </c>
      <c r="I500" s="3">
        <v>0</v>
      </c>
      <c r="K500" s="18" t="str">
        <f>IF($B500="","",IF($B500=0,"",K$1&amp;$A500))</f>
        <v>SkillDescDetail401070504</v>
      </c>
    </row>
    <row r="501" spans="1:11" x14ac:dyDescent="0.15">
      <c r="A501" s="3">
        <f t="shared" si="241"/>
        <v>401070505</v>
      </c>
      <c r="B501" s="3">
        <f t="shared" si="242"/>
        <v>4010705</v>
      </c>
      <c r="C501" s="3">
        <f t="shared" si="243"/>
        <v>5</v>
      </c>
      <c r="D501" s="3">
        <f>_xlfn.XLOOKUP(C501,等级中转!$E$7:$E$11,_xlfn.XLOOKUP(INT(RIGHT(B501,1)),等级中转!$F$5:$L$5,等级中转!$F$7:$L$11))</f>
        <v>186</v>
      </c>
      <c r="E501" s="3" t="str">
        <f>_xlfn.XLOOKUP(A501,中转!$D$10:$D$10006,中转!$Y$10:$Y$10006,"{}",0)</f>
        <v>{}</v>
      </c>
      <c r="F501" s="3" t="s">
        <v>35</v>
      </c>
      <c r="G501" s="3">
        <v>0</v>
      </c>
      <c r="H501" s="3">
        <v>0</v>
      </c>
      <c r="I501" s="3">
        <v>0</v>
      </c>
      <c r="K501" s="18" t="str">
        <f>IF($B501="","",IF($B501=0,"",K$1&amp;$A501))</f>
        <v>SkillDescDetail401070505</v>
      </c>
    </row>
    <row r="502" spans="1:11" s="17" customFormat="1" x14ac:dyDescent="0.15">
      <c r="A502" s="7" t="s">
        <v>48</v>
      </c>
      <c r="B502" s="5"/>
      <c r="C502" s="5"/>
      <c r="D502" s="5"/>
      <c r="E502" s="5" t="str">
        <f>_xlfn.XLOOKUP(A502,中转!$D$10:$D$10006,中转!$Y$10:$Y$10006,"{}",0)</f>
        <v/>
      </c>
      <c r="F502" s="5"/>
      <c r="G502" s="5"/>
      <c r="H502" s="5"/>
      <c r="I502" s="5"/>
      <c r="J502" s="20"/>
      <c r="K502" s="20"/>
    </row>
    <row r="503" spans="1:11" x14ac:dyDescent="0.15">
      <c r="A503" s="3">
        <f t="shared" ref="A503:A507" si="244">B503*100+C503</f>
        <v>401070601</v>
      </c>
      <c r="B503" s="3">
        <f t="shared" ref="B503:B507" si="245">B454+100</f>
        <v>4010706</v>
      </c>
      <c r="C503" s="3">
        <f t="shared" ref="C503:C507" si="246">C497</f>
        <v>1</v>
      </c>
      <c r="D503" s="3">
        <f>_xlfn.XLOOKUP(C503,等级中转!$E$7:$E$11,_xlfn.XLOOKUP(INT(RIGHT(B503,1)),等级中转!$F$5:$L$5,等级中转!$F$7:$L$11))</f>
        <v>1</v>
      </c>
      <c r="E503" s="3" t="str">
        <f>_xlfn.XLOOKUP(A503,中转!$D$10:$D$10006,中转!$Y$10:$Y$10006,"{}",0)</f>
        <v>{}</v>
      </c>
      <c r="F503" s="3" t="s">
        <v>35</v>
      </c>
      <c r="G503" s="3">
        <v>0</v>
      </c>
      <c r="H503" s="3">
        <v>0</v>
      </c>
      <c r="I503" s="3">
        <v>0</v>
      </c>
      <c r="K503" s="18" t="str">
        <f>IF($B503="","",IF($B503=0,"",K$1&amp;$A503))</f>
        <v>SkillDescDetail401070601</v>
      </c>
    </row>
    <row r="504" spans="1:11" x14ac:dyDescent="0.15">
      <c r="A504" s="3">
        <f t="shared" si="244"/>
        <v>401070602</v>
      </c>
      <c r="B504" s="3">
        <f t="shared" si="245"/>
        <v>4010706</v>
      </c>
      <c r="C504" s="3">
        <f t="shared" si="246"/>
        <v>2</v>
      </c>
      <c r="D504" s="3">
        <f>_xlfn.XLOOKUP(C504,等级中转!$E$7:$E$11,_xlfn.XLOOKUP(INT(RIGHT(B504,1)),等级中转!$F$5:$L$5,等级中转!$F$7:$L$11))</f>
        <v>63</v>
      </c>
      <c r="E504" s="3" t="str">
        <f>_xlfn.XLOOKUP(A504,中转!$D$10:$D$10006,中转!$Y$10:$Y$10006,"{}",0)</f>
        <v>{}</v>
      </c>
      <c r="F504" s="3" t="s">
        <v>35</v>
      </c>
      <c r="G504" s="3">
        <v>0</v>
      </c>
      <c r="H504" s="3">
        <v>0</v>
      </c>
      <c r="I504" s="3">
        <v>0</v>
      </c>
      <c r="K504" s="18" t="str">
        <f>IF($B504="","",IF($B504=0,"",K$1&amp;$A504))</f>
        <v>SkillDescDetail401070602</v>
      </c>
    </row>
    <row r="505" spans="1:11" x14ac:dyDescent="0.15">
      <c r="A505" s="3">
        <f t="shared" si="244"/>
        <v>401070603</v>
      </c>
      <c r="B505" s="3">
        <f t="shared" si="245"/>
        <v>4010706</v>
      </c>
      <c r="C505" s="3">
        <f t="shared" si="246"/>
        <v>3</v>
      </c>
      <c r="D505" s="3">
        <f>_xlfn.XLOOKUP(C505,等级中转!$E$7:$E$11,_xlfn.XLOOKUP(INT(RIGHT(B505,1)),等级中转!$F$5:$L$5,等级中转!$F$7:$L$11))</f>
        <v>103</v>
      </c>
      <c r="E505" s="3" t="str">
        <f>_xlfn.XLOOKUP(A505,中转!$D$10:$D$10006,中转!$Y$10:$Y$10006,"{}",0)</f>
        <v>{}</v>
      </c>
      <c r="F505" s="3" t="s">
        <v>35</v>
      </c>
      <c r="G505" s="3">
        <v>0</v>
      </c>
      <c r="H505" s="3">
        <v>0</v>
      </c>
      <c r="I505" s="3">
        <v>0</v>
      </c>
      <c r="K505" s="18" t="str">
        <f>IF($B505="","",IF($B505=0,"",K$1&amp;$A505))</f>
        <v>SkillDescDetail401070603</v>
      </c>
    </row>
    <row r="506" spans="1:11" x14ac:dyDescent="0.15">
      <c r="A506" s="3">
        <f t="shared" si="244"/>
        <v>401070604</v>
      </c>
      <c r="B506" s="3">
        <f t="shared" si="245"/>
        <v>4010706</v>
      </c>
      <c r="C506" s="3">
        <f t="shared" si="246"/>
        <v>4</v>
      </c>
      <c r="D506" s="3">
        <f>_xlfn.XLOOKUP(C506,等级中转!$E$7:$E$11,_xlfn.XLOOKUP(INT(RIGHT(B506,1)),等级中转!$F$5:$L$5,等级中转!$F$7:$L$11))</f>
        <v>153</v>
      </c>
      <c r="E506" s="3" t="str">
        <f>_xlfn.XLOOKUP(A506,中转!$D$10:$D$10006,中转!$Y$10:$Y$10006,"{}",0)</f>
        <v>{}</v>
      </c>
      <c r="F506" s="3" t="s">
        <v>35</v>
      </c>
      <c r="G506" s="3">
        <v>0</v>
      </c>
      <c r="H506" s="3">
        <v>0</v>
      </c>
      <c r="I506" s="3">
        <v>0</v>
      </c>
      <c r="K506" s="18" t="str">
        <f>IF($B506="","",IF($B506=0,"",K$1&amp;$A506))</f>
        <v>SkillDescDetail401070604</v>
      </c>
    </row>
    <row r="507" spans="1:11" x14ac:dyDescent="0.15">
      <c r="A507" s="3">
        <f t="shared" si="244"/>
        <v>401070605</v>
      </c>
      <c r="B507" s="3">
        <f t="shared" si="245"/>
        <v>4010706</v>
      </c>
      <c r="C507" s="3">
        <f t="shared" si="246"/>
        <v>5</v>
      </c>
      <c r="D507" s="3">
        <f>_xlfn.XLOOKUP(C507,等级中转!$E$7:$E$11,_xlfn.XLOOKUP(INT(RIGHT(B507,1)),等级中转!$F$5:$L$5,等级中转!$F$7:$L$11))</f>
        <v>203</v>
      </c>
      <c r="E507" s="3" t="str">
        <f>_xlfn.XLOOKUP(A507,中转!$D$10:$D$10006,中转!$Y$10:$Y$10006,"{}",0)</f>
        <v>{}</v>
      </c>
      <c r="F507" s="3" t="s">
        <v>35</v>
      </c>
      <c r="G507" s="3">
        <v>0</v>
      </c>
      <c r="H507" s="3">
        <v>0</v>
      </c>
      <c r="I507" s="3">
        <v>0</v>
      </c>
      <c r="K507" s="18" t="str">
        <f>IF($B507="","",IF($B507=0,"",K$1&amp;$A507))</f>
        <v>SkillDescDetail401070605</v>
      </c>
    </row>
    <row r="508" spans="1:11" s="17" customFormat="1" x14ac:dyDescent="0.15">
      <c r="A508" s="7" t="s">
        <v>49</v>
      </c>
      <c r="B508" s="5"/>
      <c r="C508" s="5"/>
      <c r="D508" s="5"/>
      <c r="E508" s="5" t="str">
        <f>_xlfn.XLOOKUP(A508,中转!$D$10:$D$10006,中转!$Y$10:$Y$10006,"{}",0)</f>
        <v/>
      </c>
      <c r="F508" s="5"/>
      <c r="G508" s="5"/>
      <c r="H508" s="5"/>
      <c r="I508" s="5"/>
      <c r="J508" s="20"/>
      <c r="K508" s="20"/>
    </row>
    <row r="509" spans="1:11" x14ac:dyDescent="0.15">
      <c r="A509" s="3">
        <f t="shared" ref="A509:A513" si="247">B509*100+C509</f>
        <v>401070701</v>
      </c>
      <c r="B509" s="3">
        <f t="shared" ref="B509:B513" si="248">B460+100</f>
        <v>4010707</v>
      </c>
      <c r="C509" s="3">
        <f t="shared" ref="C509:C513" si="249">C503</f>
        <v>1</v>
      </c>
      <c r="D509" s="3">
        <f>_xlfn.XLOOKUP(C509,等级中转!$E$7:$E$11,_xlfn.XLOOKUP(INT(RIGHT(B509,1)),等级中转!$F$5:$L$5,等级中转!$F$7:$L$11))</f>
        <v>1</v>
      </c>
      <c r="E509" s="3" t="str">
        <f>_xlfn.XLOOKUP(A509,中转!$D$10:$D$10006,中转!$Y$10:$Y$10006,"{}",0)</f>
        <v>{}</v>
      </c>
      <c r="F509" s="3" t="s">
        <v>77</v>
      </c>
      <c r="G509" s="3">
        <v>0</v>
      </c>
      <c r="H509" s="3">
        <v>0</v>
      </c>
      <c r="I509" s="3">
        <v>0</v>
      </c>
      <c r="K509" s="18" t="str">
        <f>IF($B509="","",IF($B509=0,"",K$1&amp;$A509))</f>
        <v>SkillDescDetail401070701</v>
      </c>
    </row>
    <row r="510" spans="1:11" x14ac:dyDescent="0.15">
      <c r="A510" s="3">
        <f t="shared" si="247"/>
        <v>401070702</v>
      </c>
      <c r="B510" s="3">
        <f t="shared" si="248"/>
        <v>4010707</v>
      </c>
      <c r="C510" s="3">
        <f t="shared" si="249"/>
        <v>2</v>
      </c>
      <c r="D510" s="3">
        <f>_xlfn.XLOOKUP(C510,等级中转!$E$7:$E$11,_xlfn.XLOOKUP(INT(RIGHT(B510,1)),等级中转!$F$5:$L$5,等级中转!$F$7:$L$11))</f>
        <v>51</v>
      </c>
      <c r="E510" s="3" t="str">
        <f>_xlfn.XLOOKUP(A510,中转!$D$10:$D$10006,中转!$Y$10:$Y$10006,"{}",0)</f>
        <v>{}</v>
      </c>
      <c r="F510" s="3" t="s">
        <v>77</v>
      </c>
      <c r="G510" s="3">
        <v>0</v>
      </c>
      <c r="H510" s="3">
        <v>0</v>
      </c>
      <c r="I510" s="3">
        <v>0</v>
      </c>
      <c r="K510" s="18" t="str">
        <f>IF($B510="","",IF($B510=0,"",K$1&amp;$A510))</f>
        <v>SkillDescDetail401070702</v>
      </c>
    </row>
    <row r="511" spans="1:11" x14ac:dyDescent="0.15">
      <c r="A511" s="3">
        <f t="shared" si="247"/>
        <v>401070703</v>
      </c>
      <c r="B511" s="3">
        <f t="shared" si="248"/>
        <v>4010707</v>
      </c>
      <c r="C511" s="3">
        <f t="shared" si="249"/>
        <v>3</v>
      </c>
      <c r="D511" s="3">
        <f>_xlfn.XLOOKUP(C511,等级中转!$E$7:$E$11,_xlfn.XLOOKUP(INT(RIGHT(B511,1)),等级中转!$F$5:$L$5,等级中转!$F$7:$L$11))</f>
        <v>91</v>
      </c>
      <c r="E511" s="3" t="str">
        <f>_xlfn.XLOOKUP(A511,中转!$D$10:$D$10006,中转!$Y$10:$Y$10006,"{}",0)</f>
        <v>{}</v>
      </c>
      <c r="F511" s="3" t="s">
        <v>77</v>
      </c>
      <c r="G511" s="3">
        <v>0</v>
      </c>
      <c r="H511" s="3">
        <v>0</v>
      </c>
      <c r="I511" s="3">
        <v>0</v>
      </c>
      <c r="K511" s="18" t="str">
        <f>IF($B511="","",IF($B511=0,"",K$1&amp;$A511))</f>
        <v>SkillDescDetail401070703</v>
      </c>
    </row>
    <row r="512" spans="1:11" x14ac:dyDescent="0.15">
      <c r="A512" s="3">
        <f t="shared" si="247"/>
        <v>401070704</v>
      </c>
      <c r="B512" s="3">
        <f t="shared" si="248"/>
        <v>4010707</v>
      </c>
      <c r="C512" s="3">
        <f t="shared" si="249"/>
        <v>4</v>
      </c>
      <c r="D512" s="3">
        <f>_xlfn.XLOOKUP(C512,等级中转!$E$7:$E$11,_xlfn.XLOOKUP(INT(RIGHT(B512,1)),等级中转!$F$5:$L$5,等级中转!$F$7:$L$11))</f>
        <v>151</v>
      </c>
      <c r="E512" s="3" t="str">
        <f>_xlfn.XLOOKUP(A512,中转!$D$10:$D$10006,中转!$Y$10:$Y$10006,"{}",0)</f>
        <v>{}</v>
      </c>
      <c r="F512" s="3" t="s">
        <v>77</v>
      </c>
      <c r="G512" s="3">
        <v>0</v>
      </c>
      <c r="H512" s="3">
        <v>0</v>
      </c>
      <c r="I512" s="3">
        <v>0</v>
      </c>
      <c r="K512" s="18" t="str">
        <f>IF($B512="","",IF($B512=0,"",K$1&amp;$A512))</f>
        <v>SkillDescDetail401070704</v>
      </c>
    </row>
    <row r="513" spans="1:11" x14ac:dyDescent="0.15">
      <c r="A513" s="3">
        <f t="shared" si="247"/>
        <v>401070705</v>
      </c>
      <c r="B513" s="3">
        <f t="shared" si="248"/>
        <v>4010707</v>
      </c>
      <c r="C513" s="3">
        <f t="shared" si="249"/>
        <v>5</v>
      </c>
      <c r="D513" s="3">
        <f>_xlfn.XLOOKUP(C513,等级中转!$E$7:$E$11,_xlfn.XLOOKUP(INT(RIGHT(B513,1)),等级中转!$F$5:$L$5,等级中转!$F$7:$L$11))</f>
        <v>211</v>
      </c>
      <c r="E513" s="3" t="str">
        <f>_xlfn.XLOOKUP(A513,中转!$D$10:$D$10006,中转!$Y$10:$Y$10006,"{}",0)</f>
        <v>{}</v>
      </c>
      <c r="F513" s="3" t="s">
        <v>77</v>
      </c>
      <c r="G513" s="3">
        <v>0</v>
      </c>
      <c r="H513" s="3">
        <v>0</v>
      </c>
      <c r="I513" s="3">
        <v>0</v>
      </c>
      <c r="K513" s="18" t="str">
        <f>IF($B513="","",IF($B513=0,"",K$1&amp;$A513))</f>
        <v>SkillDescDetail401070705</v>
      </c>
    </row>
    <row r="514" spans="1:11" s="17" customFormat="1" x14ac:dyDescent="0.15">
      <c r="A514" s="7" t="s">
        <v>78</v>
      </c>
      <c r="B514" s="5"/>
      <c r="C514" s="5"/>
      <c r="D514" s="5"/>
      <c r="E514" s="5" t="str">
        <f>_xlfn.XLOOKUP(A514,中转!$D$10:$D$10006,中转!$Y$10:$Y$10006,"{}",0)</f>
        <v/>
      </c>
      <c r="F514" s="5"/>
      <c r="G514" s="5"/>
      <c r="H514" s="5"/>
      <c r="I514" s="5"/>
      <c r="J514" s="20"/>
      <c r="K514" s="20"/>
    </row>
    <row r="515" spans="1:11" x14ac:dyDescent="0.15">
      <c r="A515" s="3">
        <f t="shared" ref="A515:A519" si="250">B515*100+C515</f>
        <v>401070801</v>
      </c>
      <c r="B515" s="3">
        <v>4010708</v>
      </c>
      <c r="C515" s="3">
        <f t="shared" ref="C515:C519" si="251">C509</f>
        <v>1</v>
      </c>
      <c r="D515" s="3">
        <f>D473</f>
        <v>1</v>
      </c>
      <c r="E515" s="3" t="str">
        <f>_xlfn.XLOOKUP(A515,中转!$D$10:$D$10006,中转!$Y$10:$Y$10006,"{}",0)</f>
        <v>{}</v>
      </c>
      <c r="F515" s="3" t="s">
        <v>35</v>
      </c>
      <c r="G515" s="3">
        <v>0</v>
      </c>
      <c r="H515" s="3">
        <v>0</v>
      </c>
      <c r="I515" s="3">
        <v>0</v>
      </c>
      <c r="J515" s="18" t="str">
        <f t="shared" ref="J515:J519" si="252">"Skill"&amp;B515</f>
        <v>Skill4010708</v>
      </c>
      <c r="K515" s="18" t="str">
        <f>IF($B515="","",IF($B515=0,"",K$1&amp;$A515))</f>
        <v>SkillDescDetail401070801</v>
      </c>
    </row>
    <row r="516" spans="1:11" x14ac:dyDescent="0.15">
      <c r="A516" s="3">
        <f t="shared" si="250"/>
        <v>401070802</v>
      </c>
      <c r="B516" s="3">
        <f>B515</f>
        <v>4010708</v>
      </c>
      <c r="C516" s="3">
        <f t="shared" si="251"/>
        <v>2</v>
      </c>
      <c r="D516" s="3">
        <f>D474</f>
        <v>21</v>
      </c>
      <c r="E516" s="3" t="str">
        <f>_xlfn.XLOOKUP(A516,中转!$D$10:$D$10006,中转!$Y$10:$Y$10006,"{}",0)</f>
        <v>{}</v>
      </c>
      <c r="F516" s="3" t="s">
        <v>35</v>
      </c>
      <c r="G516" s="3">
        <v>0</v>
      </c>
      <c r="H516" s="3">
        <v>0</v>
      </c>
      <c r="I516" s="3">
        <v>0</v>
      </c>
      <c r="J516" s="18" t="str">
        <f t="shared" si="252"/>
        <v>Skill4010708</v>
      </c>
      <c r="K516" s="18" t="str">
        <f>IF($B516="","",IF($B516=0,"",K$1&amp;$A516))</f>
        <v>SkillDescDetail401070802</v>
      </c>
    </row>
    <row r="517" spans="1:11" x14ac:dyDescent="0.15">
      <c r="A517" s="3">
        <f t="shared" si="250"/>
        <v>401070803</v>
      </c>
      <c r="B517" s="3">
        <f t="shared" ref="B517:B525" si="253">B516</f>
        <v>4010708</v>
      </c>
      <c r="C517" s="3">
        <f t="shared" si="251"/>
        <v>3</v>
      </c>
      <c r="D517" s="3">
        <f>D475</f>
        <v>61</v>
      </c>
      <c r="E517" s="3" t="str">
        <f>_xlfn.XLOOKUP(A517,中转!$D$10:$D$10006,中转!$Y$10:$Y$10006,"{}",0)</f>
        <v>{}</v>
      </c>
      <c r="F517" s="3" t="s">
        <v>35</v>
      </c>
      <c r="G517" s="3">
        <v>0</v>
      </c>
      <c r="H517" s="3">
        <v>0</v>
      </c>
      <c r="I517" s="3">
        <v>0</v>
      </c>
      <c r="J517" s="18" t="str">
        <f t="shared" si="252"/>
        <v>Skill4010708</v>
      </c>
      <c r="K517" s="18" t="str">
        <f>IF($B517="","",IF($B517=0,"",K$1&amp;$A517))</f>
        <v>SkillDescDetail401070803</v>
      </c>
    </row>
    <row r="518" spans="1:11" x14ac:dyDescent="0.15">
      <c r="A518" s="3">
        <f t="shared" si="250"/>
        <v>401070804</v>
      </c>
      <c r="B518" s="3">
        <f t="shared" si="253"/>
        <v>4010708</v>
      </c>
      <c r="C518" s="3">
        <f t="shared" si="251"/>
        <v>4</v>
      </c>
      <c r="D518" s="3">
        <f>D476</f>
        <v>111</v>
      </c>
      <c r="E518" s="3" t="str">
        <f>_xlfn.XLOOKUP(A518,中转!$D$10:$D$10006,中转!$Y$10:$Y$10006,"{}",0)</f>
        <v>{}</v>
      </c>
      <c r="F518" s="3" t="s">
        <v>35</v>
      </c>
      <c r="G518" s="3">
        <v>0</v>
      </c>
      <c r="H518" s="3">
        <v>0</v>
      </c>
      <c r="I518" s="3">
        <v>0</v>
      </c>
      <c r="J518" s="18" t="str">
        <f t="shared" si="252"/>
        <v>Skill4010708</v>
      </c>
      <c r="K518" s="18" t="str">
        <f>IF($B518="","",IF($B518=0,"",K$1&amp;$A518))</f>
        <v>SkillDescDetail401070804</v>
      </c>
    </row>
    <row r="519" spans="1:11" x14ac:dyDescent="0.15">
      <c r="A519" s="3">
        <f t="shared" si="250"/>
        <v>401070805</v>
      </c>
      <c r="B519" s="3">
        <f t="shared" si="253"/>
        <v>4010708</v>
      </c>
      <c r="C519" s="3">
        <f t="shared" si="251"/>
        <v>5</v>
      </c>
      <c r="D519" s="3">
        <f>D477</f>
        <v>161</v>
      </c>
      <c r="E519" s="3" t="str">
        <f>_xlfn.XLOOKUP(A519,中转!$D$10:$D$10006,中转!$Y$10:$Y$10006,"{}",0)</f>
        <v>{}</v>
      </c>
      <c r="F519" s="3" t="s">
        <v>35</v>
      </c>
      <c r="G519" s="3">
        <v>0</v>
      </c>
      <c r="H519" s="3">
        <v>0</v>
      </c>
      <c r="I519" s="3">
        <v>0</v>
      </c>
      <c r="J519" s="18" t="str">
        <f t="shared" si="252"/>
        <v>Skill4010708</v>
      </c>
      <c r="K519" s="18" t="str">
        <f>IF($B519="","",IF($B519=0,"",K$1&amp;$A519))</f>
        <v>SkillDescDetail401070805</v>
      </c>
    </row>
    <row r="520" spans="1:11" s="17" customFormat="1" x14ac:dyDescent="0.15">
      <c r="A520" s="7" t="s">
        <v>79</v>
      </c>
      <c r="B520" s="5"/>
      <c r="C520" s="5"/>
      <c r="D520" s="5"/>
      <c r="E520" s="5" t="str">
        <f>_xlfn.XLOOKUP(A520,中转!$D$10:$D$10006,中转!$Y$10:$Y$10006,"{}",0)</f>
        <v/>
      </c>
      <c r="F520" s="5"/>
      <c r="G520" s="5"/>
      <c r="H520" s="5"/>
      <c r="I520" s="5"/>
      <c r="J520" s="20"/>
      <c r="K520" s="20"/>
    </row>
    <row r="521" spans="1:11" x14ac:dyDescent="0.15">
      <c r="A521" s="3">
        <f t="shared" ref="A521:A525" si="254">B521*100+C521</f>
        <v>401070901</v>
      </c>
      <c r="B521" s="3">
        <v>4010709</v>
      </c>
      <c r="C521" s="3">
        <f>C515</f>
        <v>1</v>
      </c>
      <c r="D521" s="3">
        <f>D473</f>
        <v>1</v>
      </c>
      <c r="E521" s="3" t="str">
        <f>_xlfn.XLOOKUP(A521,中转!$D$10:$D$10006,中转!$Y$10:$Y$10006,"{}",0)</f>
        <v>{}</v>
      </c>
      <c r="F521" s="3" t="s">
        <v>80</v>
      </c>
      <c r="G521" s="3">
        <v>0</v>
      </c>
      <c r="H521" s="3">
        <v>0</v>
      </c>
      <c r="I521" s="3">
        <v>0</v>
      </c>
    </row>
    <row r="522" spans="1:11" x14ac:dyDescent="0.15">
      <c r="A522" s="3">
        <f t="shared" si="254"/>
        <v>401070902</v>
      </c>
      <c r="B522" s="3">
        <f t="shared" si="253"/>
        <v>4010709</v>
      </c>
      <c r="C522" s="3">
        <f t="shared" ref="C522:C525" si="255">C516</f>
        <v>2</v>
      </c>
      <c r="D522" s="3">
        <f>D474</f>
        <v>21</v>
      </c>
      <c r="E522" s="3" t="str">
        <f>_xlfn.XLOOKUP(A522,中转!$D$10:$D$10006,中转!$Y$10:$Y$10006,"{}",0)</f>
        <v>{}</v>
      </c>
      <c r="F522" s="3" t="s">
        <v>80</v>
      </c>
      <c r="G522" s="3">
        <v>0</v>
      </c>
      <c r="H522" s="3">
        <v>0</v>
      </c>
      <c r="I522" s="3">
        <v>0</v>
      </c>
    </row>
    <row r="523" spans="1:11" x14ac:dyDescent="0.15">
      <c r="A523" s="3">
        <f t="shared" si="254"/>
        <v>401070903</v>
      </c>
      <c r="B523" s="3">
        <f t="shared" si="253"/>
        <v>4010709</v>
      </c>
      <c r="C523" s="3">
        <f t="shared" si="255"/>
        <v>3</v>
      </c>
      <c r="D523" s="3">
        <f>D475</f>
        <v>61</v>
      </c>
      <c r="E523" s="3" t="str">
        <f>_xlfn.XLOOKUP(A523,中转!$D$10:$D$10006,中转!$Y$10:$Y$10006,"{}",0)</f>
        <v>{}</v>
      </c>
      <c r="F523" s="3" t="s">
        <v>80</v>
      </c>
      <c r="G523" s="3">
        <v>0</v>
      </c>
      <c r="H523" s="3">
        <v>0</v>
      </c>
      <c r="I523" s="3">
        <v>0</v>
      </c>
    </row>
    <row r="524" spans="1:11" x14ac:dyDescent="0.15">
      <c r="A524" s="3">
        <f t="shared" si="254"/>
        <v>401070904</v>
      </c>
      <c r="B524" s="3">
        <f t="shared" si="253"/>
        <v>4010709</v>
      </c>
      <c r="C524" s="3">
        <f t="shared" si="255"/>
        <v>4</v>
      </c>
      <c r="D524" s="3">
        <f>D476</f>
        <v>111</v>
      </c>
      <c r="E524" s="3" t="str">
        <f>_xlfn.XLOOKUP(A524,中转!$D$10:$D$10006,中转!$Y$10:$Y$10006,"{}",0)</f>
        <v>{}</v>
      </c>
      <c r="F524" s="3" t="s">
        <v>80</v>
      </c>
      <c r="G524" s="3">
        <v>0</v>
      </c>
      <c r="H524" s="3">
        <v>0</v>
      </c>
      <c r="I524" s="3">
        <v>0</v>
      </c>
    </row>
    <row r="525" spans="1:11" x14ac:dyDescent="0.15">
      <c r="A525" s="3">
        <f t="shared" si="254"/>
        <v>401070905</v>
      </c>
      <c r="B525" s="3">
        <f t="shared" si="253"/>
        <v>4010709</v>
      </c>
      <c r="C525" s="3">
        <f t="shared" si="255"/>
        <v>5</v>
      </c>
      <c r="D525" s="3">
        <f>D477</f>
        <v>161</v>
      </c>
      <c r="E525" s="3" t="str">
        <f>_xlfn.XLOOKUP(A525,中转!$D$10:$D$10006,中转!$Y$10:$Y$10006,"{}",0)</f>
        <v>{}</v>
      </c>
      <c r="F525" s="3" t="s">
        <v>80</v>
      </c>
      <c r="G525" s="3">
        <v>0</v>
      </c>
      <c r="H525" s="3">
        <v>0</v>
      </c>
      <c r="I525" s="3">
        <v>0</v>
      </c>
    </row>
    <row r="526" spans="1:11" s="17" customFormat="1" x14ac:dyDescent="0.15">
      <c r="A526" s="7" t="s">
        <v>81</v>
      </c>
      <c r="B526" s="5"/>
      <c r="C526" s="5"/>
      <c r="D526" s="5"/>
      <c r="E526" s="5" t="str">
        <f>_xlfn.XLOOKUP(A526,中转!$D$10:$D$10006,中转!$Y$10:$Y$10006,"{}",0)</f>
        <v/>
      </c>
      <c r="F526" s="5"/>
      <c r="G526" s="5"/>
      <c r="H526" s="5"/>
      <c r="I526" s="5"/>
      <c r="J526" s="20"/>
      <c r="K526" s="20"/>
    </row>
    <row r="527" spans="1:11" s="17" customFormat="1" x14ac:dyDescent="0.15">
      <c r="A527" s="7" t="s">
        <v>33</v>
      </c>
      <c r="B527" s="5"/>
      <c r="C527" s="5"/>
      <c r="D527" s="5"/>
      <c r="E527" s="5" t="str">
        <f>_xlfn.XLOOKUP(A527,中转!$D$10:$D$10006,中转!$Y$10:$Y$10006,"{}",0)</f>
        <v/>
      </c>
      <c r="F527" s="5"/>
      <c r="G527" s="5"/>
      <c r="H527" s="5"/>
      <c r="I527" s="5"/>
      <c r="J527" s="20"/>
      <c r="K527" s="20"/>
    </row>
    <row r="528" spans="1:11" x14ac:dyDescent="0.15">
      <c r="A528" s="3">
        <f t="shared" ref="A528:A532" si="256">B528*100+C528</f>
        <v>401080101</v>
      </c>
      <c r="B528" s="3">
        <f t="shared" ref="B528:B532" si="257">B473+100</f>
        <v>4010801</v>
      </c>
      <c r="C528" s="3">
        <v>1</v>
      </c>
      <c r="D528" s="3">
        <f>_xlfn.XLOOKUP(C528,等级中转!$E$7:$E$11,_xlfn.XLOOKUP(INT(RIGHT(B528,1)),等级中转!$F$5:$L$5,等级中转!$F$7:$L$11))</f>
        <v>1</v>
      </c>
      <c r="E528" s="3" t="str">
        <f ca="1">_xlfn.XLOOKUP(A528,中转!$D$10:$D$10006,中转!$Y$10:$Y$10006,"{}",0)</f>
        <v>{"AtkPower":1.25}</v>
      </c>
      <c r="F528" s="3" t="s">
        <v>35</v>
      </c>
      <c r="G528" s="3">
        <v>125</v>
      </c>
      <c r="H528" s="3">
        <v>0</v>
      </c>
      <c r="I528" s="3">
        <v>0</v>
      </c>
      <c r="J528" s="18" t="str">
        <f t="shared" ref="J528:J532" si="258">"Skill"&amp;B528</f>
        <v>Skill4010801</v>
      </c>
      <c r="K528" s="18" t="str">
        <f>IF($B528="","",IF($B528=0,"",K$1&amp;$A528))</f>
        <v>SkillDescDetail401080101</v>
      </c>
    </row>
    <row r="529" spans="1:11" x14ac:dyDescent="0.15">
      <c r="A529" s="3">
        <f t="shared" si="256"/>
        <v>401080102</v>
      </c>
      <c r="B529" s="3">
        <f t="shared" si="257"/>
        <v>4010801</v>
      </c>
      <c r="C529" s="3">
        <v>2</v>
      </c>
      <c r="D529" s="3">
        <f>_xlfn.XLOOKUP(C529,等级中转!$E$7:$E$11,_xlfn.XLOOKUP(INT(RIGHT(B529,1)),等级中转!$F$5:$L$5,等级中转!$F$7:$L$11))</f>
        <v>21</v>
      </c>
      <c r="E529" s="3" t="str">
        <f ca="1">_xlfn.XLOOKUP(A529,中转!$D$10:$D$10006,中转!$Y$10:$Y$10006,"{}",0)</f>
        <v>{"AtkPower":1.3}</v>
      </c>
      <c r="F529" s="3" t="s">
        <v>35</v>
      </c>
      <c r="G529" s="3">
        <f t="shared" ref="G529:G532" si="259">G528</f>
        <v>125</v>
      </c>
      <c r="H529" s="3">
        <v>0</v>
      </c>
      <c r="I529" s="3">
        <v>0</v>
      </c>
      <c r="J529" s="18" t="str">
        <f t="shared" si="258"/>
        <v>Skill4010801</v>
      </c>
      <c r="K529" s="18" t="str">
        <f>IF($B529="","",IF($B529=0,"",K$1&amp;$A529))</f>
        <v>SkillDescDetail401080102</v>
      </c>
    </row>
    <row r="530" spans="1:11" x14ac:dyDescent="0.15">
      <c r="A530" s="3">
        <f t="shared" si="256"/>
        <v>401080103</v>
      </c>
      <c r="B530" s="3">
        <f t="shared" si="257"/>
        <v>4010801</v>
      </c>
      <c r="C530" s="3">
        <v>3</v>
      </c>
      <c r="D530" s="3">
        <f>_xlfn.XLOOKUP(C530,等级中转!$E$7:$E$11,_xlfn.XLOOKUP(INT(RIGHT(B530,1)),等级中转!$F$5:$L$5,等级中转!$F$7:$L$11))</f>
        <v>61</v>
      </c>
      <c r="E530" s="3" t="str">
        <f ca="1">_xlfn.XLOOKUP(A530,中转!$D$10:$D$10006,中转!$Y$10:$Y$10006,"{}",0)</f>
        <v>{"AtkPower":1.4}</v>
      </c>
      <c r="F530" s="3" t="s">
        <v>35</v>
      </c>
      <c r="G530" s="3">
        <f t="shared" si="259"/>
        <v>125</v>
      </c>
      <c r="H530" s="3">
        <v>0</v>
      </c>
      <c r="I530" s="3">
        <v>0</v>
      </c>
      <c r="J530" s="18" t="str">
        <f t="shared" si="258"/>
        <v>Skill4010801</v>
      </c>
      <c r="K530" s="18" t="str">
        <f>IF($B530="","",IF($B530=0,"",K$1&amp;$A530))</f>
        <v>SkillDescDetail401080103</v>
      </c>
    </row>
    <row r="531" spans="1:11" x14ac:dyDescent="0.15">
      <c r="A531" s="3">
        <f t="shared" si="256"/>
        <v>401080104</v>
      </c>
      <c r="B531" s="3">
        <f t="shared" si="257"/>
        <v>4010801</v>
      </c>
      <c r="C531" s="3">
        <v>4</v>
      </c>
      <c r="D531" s="3">
        <f>_xlfn.XLOOKUP(C531,等级中转!$E$7:$E$11,_xlfn.XLOOKUP(INT(RIGHT(B531,1)),等级中转!$F$5:$L$5,等级中转!$F$7:$L$11))</f>
        <v>111</v>
      </c>
      <c r="E531" s="3" t="str">
        <f ca="1">_xlfn.XLOOKUP(A531,中转!$D$10:$D$10006,中转!$Y$10:$Y$10006,"{}",0)</f>
        <v>{"AtkPower":1.6}</v>
      </c>
      <c r="F531" s="3" t="s">
        <v>35</v>
      </c>
      <c r="G531" s="3">
        <f t="shared" si="259"/>
        <v>125</v>
      </c>
      <c r="H531" s="3">
        <v>0</v>
      </c>
      <c r="I531" s="3">
        <v>0</v>
      </c>
      <c r="J531" s="18" t="str">
        <f t="shared" si="258"/>
        <v>Skill4010801</v>
      </c>
      <c r="K531" s="18" t="str">
        <f>IF($B531="","",IF($B531=0,"",K$1&amp;$A531))</f>
        <v>SkillDescDetail401080104</v>
      </c>
    </row>
    <row r="532" spans="1:11" x14ac:dyDescent="0.15">
      <c r="A532" s="3">
        <f t="shared" si="256"/>
        <v>401080105</v>
      </c>
      <c r="B532" s="3">
        <f t="shared" si="257"/>
        <v>4010801</v>
      </c>
      <c r="C532" s="3">
        <v>5</v>
      </c>
      <c r="D532" s="3">
        <f>_xlfn.XLOOKUP(C532,等级中转!$E$7:$E$11,_xlfn.XLOOKUP(INT(RIGHT(B532,1)),等级中转!$F$5:$L$5,等级中转!$F$7:$L$11))</f>
        <v>161</v>
      </c>
      <c r="E532" s="3" t="str">
        <f>_xlfn.XLOOKUP(A532,中转!$D$10:$D$10006,中转!$Y$10:$Y$10006,"{}",0)</f>
        <v>{"AtkPower":1.75}</v>
      </c>
      <c r="F532" s="3" t="s">
        <v>35</v>
      </c>
      <c r="G532" s="3">
        <f t="shared" si="259"/>
        <v>125</v>
      </c>
      <c r="H532" s="3">
        <v>0</v>
      </c>
      <c r="I532" s="3">
        <v>0</v>
      </c>
      <c r="J532" s="18" t="str">
        <f t="shared" si="258"/>
        <v>Skill4010801</v>
      </c>
      <c r="K532" s="18" t="str">
        <f>IF($B532="","",IF($B532=0,"",K$1&amp;$A532))</f>
        <v>SkillDescDetail401080105</v>
      </c>
    </row>
    <row r="533" spans="1:11" s="17" customFormat="1" x14ac:dyDescent="0.15">
      <c r="A533" s="7" t="s">
        <v>40</v>
      </c>
      <c r="B533" s="5"/>
      <c r="C533" s="5"/>
      <c r="D533" s="5"/>
      <c r="E533" s="5" t="str">
        <f>_xlfn.XLOOKUP(A533,中转!$D$10:$D$10006,中转!$Y$10:$Y$10006,"{}",0)</f>
        <v/>
      </c>
      <c r="F533" s="5"/>
      <c r="G533" s="5"/>
      <c r="H533" s="5"/>
      <c r="I533" s="5"/>
      <c r="J533" s="20"/>
      <c r="K533" s="20"/>
    </row>
    <row r="534" spans="1:11" x14ac:dyDescent="0.15">
      <c r="A534" s="3">
        <f t="shared" ref="A534:A538" si="260">B534*100+C534</f>
        <v>401080201</v>
      </c>
      <c r="B534" s="3">
        <f t="shared" ref="B534:B538" si="261">B479+100</f>
        <v>4010802</v>
      </c>
      <c r="C534" s="3">
        <f t="shared" ref="C534:C538" si="262">C528</f>
        <v>1</v>
      </c>
      <c r="D534" s="3">
        <f>_xlfn.XLOOKUP(C534,等级中转!$E$7:$E$11,_xlfn.XLOOKUP(INT(RIGHT(B534,1)),等级中转!$F$5:$L$5,等级中转!$F$7:$L$11))</f>
        <v>1</v>
      </c>
      <c r="E534" s="3" t="str">
        <f ca="1">_xlfn.XLOOKUP(A534,中转!$D$10:$D$10006,中转!$Y$10:$Y$10006,"{}",0)</f>
        <v>{"AtkPower":0.7,"BuffPower":0.7}</v>
      </c>
      <c r="F534" s="3" t="s">
        <v>35</v>
      </c>
      <c r="G534" s="3">
        <v>0</v>
      </c>
      <c r="H534" s="3">
        <v>0</v>
      </c>
      <c r="I534" s="3">
        <v>1.9</v>
      </c>
      <c r="J534" s="18" t="str">
        <f t="shared" ref="J534:J538" si="263">"Skill"&amp;B534</f>
        <v>Skill4010802</v>
      </c>
      <c r="K534" s="18" t="str">
        <f>IF($B534="","",IF($B534=0,"",K$1&amp;$A534))</f>
        <v>SkillDescDetail401080201</v>
      </c>
    </row>
    <row r="535" spans="1:11" x14ac:dyDescent="0.15">
      <c r="A535" s="3">
        <f t="shared" si="260"/>
        <v>401080202</v>
      </c>
      <c r="B535" s="3">
        <f t="shared" si="261"/>
        <v>4010802</v>
      </c>
      <c r="C535" s="3">
        <f t="shared" si="262"/>
        <v>2</v>
      </c>
      <c r="D535" s="3">
        <f>_xlfn.XLOOKUP(C535,等级中转!$E$7:$E$11,_xlfn.XLOOKUP(INT(RIGHT(B535,1)),等级中转!$F$5:$L$5,等级中转!$F$7:$L$11))</f>
        <v>41</v>
      </c>
      <c r="E535" s="3" t="str">
        <f ca="1">_xlfn.XLOOKUP(A535,中转!$D$10:$D$10006,中转!$Y$10:$Y$10006,"{}",0)</f>
        <v>{"AtkPower":0.75,"BuffPower":0.75}</v>
      </c>
      <c r="F535" s="3" t="s">
        <v>35</v>
      </c>
      <c r="G535" s="3">
        <v>0</v>
      </c>
      <c r="H535" s="3">
        <v>0</v>
      </c>
      <c r="I535" s="3">
        <f>I534</f>
        <v>1.9</v>
      </c>
      <c r="J535" s="18" t="str">
        <f t="shared" si="263"/>
        <v>Skill4010802</v>
      </c>
      <c r="K535" s="18" t="str">
        <f>IF($B535="","",IF($B535=0,"",K$1&amp;$A535))</f>
        <v>SkillDescDetail401080202</v>
      </c>
    </row>
    <row r="536" spans="1:11" x14ac:dyDescent="0.15">
      <c r="A536" s="3">
        <f t="shared" si="260"/>
        <v>401080203</v>
      </c>
      <c r="B536" s="3">
        <f t="shared" si="261"/>
        <v>4010802</v>
      </c>
      <c r="C536" s="3">
        <f t="shared" si="262"/>
        <v>3</v>
      </c>
      <c r="D536" s="3">
        <f>_xlfn.XLOOKUP(C536,等级中转!$E$7:$E$11,_xlfn.XLOOKUP(INT(RIGHT(B536,1)),等级中转!$F$5:$L$5,等级中转!$F$7:$L$11))</f>
        <v>81</v>
      </c>
      <c r="E536" s="3" t="str">
        <f ca="1">_xlfn.XLOOKUP(A536,中转!$D$10:$D$10006,中转!$Y$10:$Y$10006,"{}",0)</f>
        <v>{"AtkPower":0.8,"BuffPower":0.8}</v>
      </c>
      <c r="F536" s="3" t="s">
        <v>35</v>
      </c>
      <c r="G536" s="3">
        <v>0</v>
      </c>
      <c r="H536" s="3">
        <v>0</v>
      </c>
      <c r="I536" s="3">
        <f t="shared" ref="I536:I538" si="264">I535</f>
        <v>1.9</v>
      </c>
      <c r="J536" s="18" t="str">
        <f t="shared" si="263"/>
        <v>Skill4010802</v>
      </c>
      <c r="K536" s="18" t="str">
        <f>IF($B536="","",IF($B536=0,"",K$1&amp;$A536))</f>
        <v>SkillDescDetail401080203</v>
      </c>
    </row>
    <row r="537" spans="1:11" x14ac:dyDescent="0.15">
      <c r="A537" s="3">
        <f t="shared" si="260"/>
        <v>401080204</v>
      </c>
      <c r="B537" s="3">
        <f t="shared" si="261"/>
        <v>4010802</v>
      </c>
      <c r="C537" s="3">
        <f t="shared" si="262"/>
        <v>4</v>
      </c>
      <c r="D537" s="3">
        <f>_xlfn.XLOOKUP(C537,等级中转!$E$7:$E$11,_xlfn.XLOOKUP(INT(RIGHT(B537,1)),等级中转!$F$5:$L$5,等级中转!$F$7:$L$11))</f>
        <v>141</v>
      </c>
      <c r="E537" s="3" t="str">
        <f ca="1">_xlfn.XLOOKUP(A537,中转!$D$10:$D$10006,中转!$Y$10:$Y$10006,"{}",0)</f>
        <v>{"AtkPower":0.9,"BuffPower":0.9}</v>
      </c>
      <c r="F537" s="3" t="s">
        <v>35</v>
      </c>
      <c r="G537" s="3">
        <v>0</v>
      </c>
      <c r="H537" s="3">
        <v>0</v>
      </c>
      <c r="I537" s="3">
        <f t="shared" si="264"/>
        <v>1.9</v>
      </c>
      <c r="J537" s="18" t="str">
        <f t="shared" si="263"/>
        <v>Skill4010802</v>
      </c>
      <c r="K537" s="18" t="str">
        <f>IF($B537="","",IF($B537=0,"",K$1&amp;$A537))</f>
        <v>SkillDescDetail401080204</v>
      </c>
    </row>
    <row r="538" spans="1:11" x14ac:dyDescent="0.15">
      <c r="A538" s="3">
        <f t="shared" si="260"/>
        <v>401080205</v>
      </c>
      <c r="B538" s="3">
        <f t="shared" si="261"/>
        <v>4010802</v>
      </c>
      <c r="C538" s="3">
        <f t="shared" si="262"/>
        <v>5</v>
      </c>
      <c r="D538" s="3">
        <f>_xlfn.XLOOKUP(C538,等级中转!$E$7:$E$11,_xlfn.XLOOKUP(INT(RIGHT(B538,1)),等级中转!$F$5:$L$5,等级中转!$F$7:$L$11))</f>
        <v>201</v>
      </c>
      <c r="E538" s="3" t="str">
        <f>_xlfn.XLOOKUP(A538,中转!$D$10:$D$10006,中转!$Y$10:$Y$10006,"{}",0)</f>
        <v>{"AtkPower":1,"BuffPower":1}</v>
      </c>
      <c r="F538" s="3" t="s">
        <v>35</v>
      </c>
      <c r="G538" s="3">
        <v>0</v>
      </c>
      <c r="H538" s="3">
        <v>0</v>
      </c>
      <c r="I538" s="3">
        <f t="shared" si="264"/>
        <v>1.9</v>
      </c>
      <c r="J538" s="18" t="str">
        <f t="shared" si="263"/>
        <v>Skill4010802</v>
      </c>
      <c r="K538" s="18" t="str">
        <f>IF($B538="","",IF($B538=0,"",K$1&amp;$A538))</f>
        <v>SkillDescDetail401080205</v>
      </c>
    </row>
    <row r="539" spans="1:11" s="17" customFormat="1" x14ac:dyDescent="0.15">
      <c r="A539" s="7" t="s">
        <v>45</v>
      </c>
      <c r="B539" s="5"/>
      <c r="C539" s="5"/>
      <c r="D539" s="5"/>
      <c r="E539" s="5" t="str">
        <f>_xlfn.XLOOKUP(A539,中转!$D$10:$D$10006,中转!$Y$10:$Y$10006,"{}",0)</f>
        <v/>
      </c>
      <c r="F539" s="5"/>
      <c r="G539" s="5"/>
      <c r="H539" s="5"/>
      <c r="I539" s="5"/>
      <c r="J539" s="20"/>
      <c r="K539" s="20"/>
    </row>
    <row r="540" spans="1:11" x14ac:dyDescent="0.15">
      <c r="A540" s="3">
        <f t="shared" ref="A540:A544" si="265">B540*100+C540</f>
        <v>401080301</v>
      </c>
      <c r="B540" s="3">
        <f t="shared" ref="B540:B544" si="266">B485+100</f>
        <v>4010803</v>
      </c>
      <c r="C540" s="3">
        <f t="shared" ref="C540:C544" si="267">C534</f>
        <v>1</v>
      </c>
      <c r="D540" s="3">
        <f>_xlfn.XLOOKUP(C540,等级中转!$E$7:$E$11,_xlfn.XLOOKUP(INT(RIGHT(B540,1)),等级中转!$F$5:$L$5,等级中转!$F$7:$L$11))</f>
        <v>1</v>
      </c>
      <c r="E540" s="3" t="str">
        <f>_xlfn.XLOOKUP(A540,中转!$D$10:$D$10006,中转!$Y$10:$Y$10006,"{}",0)</f>
        <v>{}</v>
      </c>
      <c r="F540" s="3" t="s">
        <v>35</v>
      </c>
      <c r="G540" s="3">
        <v>0</v>
      </c>
      <c r="H540" s="3">
        <v>0</v>
      </c>
      <c r="I540" s="3">
        <v>0</v>
      </c>
      <c r="K540" s="18" t="str">
        <f>IF($B540="","",IF($B540=0,"",K$1&amp;$A540))</f>
        <v>SkillDescDetail401080301</v>
      </c>
    </row>
    <row r="541" spans="1:11" x14ac:dyDescent="0.15">
      <c r="A541" s="3">
        <f t="shared" si="265"/>
        <v>401080302</v>
      </c>
      <c r="B541" s="3">
        <f t="shared" si="266"/>
        <v>4010803</v>
      </c>
      <c r="C541" s="3">
        <f t="shared" si="267"/>
        <v>2</v>
      </c>
      <c r="D541" s="3">
        <f>_xlfn.XLOOKUP(C541,等级中转!$E$7:$E$11,_xlfn.XLOOKUP(INT(RIGHT(B541,1)),等级中转!$F$5:$L$5,等级中转!$F$7:$L$11))</f>
        <v>75</v>
      </c>
      <c r="E541" s="3" t="str">
        <f>_xlfn.XLOOKUP(A541,中转!$D$10:$D$10006,中转!$Y$10:$Y$10006,"{}",0)</f>
        <v>{}</v>
      </c>
      <c r="F541" s="3" t="s">
        <v>35</v>
      </c>
      <c r="G541" s="3">
        <v>0</v>
      </c>
      <c r="H541" s="3">
        <v>0</v>
      </c>
      <c r="I541" s="3">
        <v>0</v>
      </c>
      <c r="K541" s="18" t="str">
        <f>IF($B541="","",IF($B541=0,"",K$1&amp;$A541))</f>
        <v>SkillDescDetail401080302</v>
      </c>
    </row>
    <row r="542" spans="1:11" x14ac:dyDescent="0.15">
      <c r="A542" s="3">
        <f t="shared" si="265"/>
        <v>401080303</v>
      </c>
      <c r="B542" s="3">
        <f t="shared" si="266"/>
        <v>4010803</v>
      </c>
      <c r="C542" s="3">
        <f t="shared" si="267"/>
        <v>3</v>
      </c>
      <c r="D542" s="3">
        <f>_xlfn.XLOOKUP(C542,等级中转!$E$7:$E$11,_xlfn.XLOOKUP(INT(RIGHT(B542,1)),等级中转!$F$5:$L$5,等级中转!$F$7:$L$11))</f>
        <v>125</v>
      </c>
      <c r="E542" s="3" t="str">
        <f>_xlfn.XLOOKUP(A542,中转!$D$10:$D$10006,中转!$Y$10:$Y$10006,"{}",0)</f>
        <v>{}</v>
      </c>
      <c r="F542" s="3" t="s">
        <v>35</v>
      </c>
      <c r="G542" s="3">
        <v>0</v>
      </c>
      <c r="H542" s="3">
        <v>0</v>
      </c>
      <c r="I542" s="3">
        <v>0</v>
      </c>
      <c r="K542" s="18" t="str">
        <f>IF($B542="","",IF($B542=0,"",K$1&amp;$A542))</f>
        <v>SkillDescDetail401080303</v>
      </c>
    </row>
    <row r="543" spans="1:11" x14ac:dyDescent="0.15">
      <c r="A543" s="3">
        <f t="shared" si="265"/>
        <v>401080304</v>
      </c>
      <c r="B543" s="3">
        <f t="shared" si="266"/>
        <v>4010803</v>
      </c>
      <c r="C543" s="3">
        <f t="shared" si="267"/>
        <v>4</v>
      </c>
      <c r="D543" s="3">
        <f>_xlfn.XLOOKUP(C543,等级中转!$E$7:$E$11,_xlfn.XLOOKUP(INT(RIGHT(B543,1)),等级中转!$F$5:$L$5,等级中转!$F$7:$L$11))</f>
        <v>175</v>
      </c>
      <c r="E543" s="3" t="str">
        <f>_xlfn.XLOOKUP(A543,中转!$D$10:$D$10006,中转!$Y$10:$Y$10006,"{}",0)</f>
        <v>{}</v>
      </c>
      <c r="F543" s="3" t="s">
        <v>35</v>
      </c>
      <c r="G543" s="3">
        <v>0</v>
      </c>
      <c r="H543" s="3">
        <v>0</v>
      </c>
      <c r="I543" s="3">
        <v>0</v>
      </c>
      <c r="K543" s="18" t="str">
        <f>IF($B543="","",IF($B543=0,"",K$1&amp;$A543))</f>
        <v>SkillDescDetail401080304</v>
      </c>
    </row>
    <row r="544" spans="1:11" x14ac:dyDescent="0.15">
      <c r="A544" s="3">
        <f t="shared" si="265"/>
        <v>401080305</v>
      </c>
      <c r="B544" s="3">
        <f t="shared" si="266"/>
        <v>4010803</v>
      </c>
      <c r="C544" s="3">
        <f t="shared" si="267"/>
        <v>5</v>
      </c>
      <c r="D544" s="3">
        <f>_xlfn.XLOOKUP(C544,等级中转!$E$7:$E$11,_xlfn.XLOOKUP(INT(RIGHT(B544,1)),等级中转!$F$5:$L$5,等级中转!$F$7:$L$11))</f>
        <v>225</v>
      </c>
      <c r="E544" s="3" t="str">
        <f>_xlfn.XLOOKUP(A544,中转!$D$10:$D$10006,中转!$Y$10:$Y$10006,"{}",0)</f>
        <v>{}</v>
      </c>
      <c r="F544" s="3" t="s">
        <v>35</v>
      </c>
      <c r="G544" s="3">
        <v>0</v>
      </c>
      <c r="H544" s="3">
        <v>0</v>
      </c>
      <c r="I544" s="3">
        <v>0</v>
      </c>
      <c r="K544" s="18" t="str">
        <f>IF($B544="","",IF($B544=0,"",K$1&amp;$A544))</f>
        <v>SkillDescDetail401080305</v>
      </c>
    </row>
    <row r="545" spans="1:11" s="17" customFormat="1" x14ac:dyDescent="0.15">
      <c r="A545" s="7" t="s">
        <v>46</v>
      </c>
      <c r="B545" s="5"/>
      <c r="C545" s="5"/>
      <c r="D545" s="5"/>
      <c r="E545" s="5" t="str">
        <f>_xlfn.XLOOKUP(A545,中转!$D$10:$D$10006,中转!$Y$10:$Y$10006,"{}",0)</f>
        <v/>
      </c>
      <c r="F545" s="5"/>
      <c r="G545" s="5"/>
      <c r="H545" s="5"/>
      <c r="I545" s="5"/>
      <c r="J545" s="20"/>
      <c r="K545" s="20"/>
    </row>
    <row r="546" spans="1:11" x14ac:dyDescent="0.15">
      <c r="A546" s="3">
        <f t="shared" ref="A546:A550" si="268">B546*100+C546</f>
        <v>401080401</v>
      </c>
      <c r="B546" s="3">
        <f t="shared" ref="B546:B550" si="269">B491+100</f>
        <v>4010804</v>
      </c>
      <c r="C546" s="3">
        <f t="shared" ref="C546:C550" si="270">C540</f>
        <v>1</v>
      </c>
      <c r="D546" s="3">
        <f>_xlfn.XLOOKUP(C546,等级中转!$E$7:$E$11,_xlfn.XLOOKUP(INT(RIGHT(B546,1)),等级中转!$F$5:$L$5,等级中转!$F$7:$L$11))</f>
        <v>1</v>
      </c>
      <c r="E546" s="3" t="str">
        <f>_xlfn.XLOOKUP(A546,中转!$D$10:$D$10006,中转!$Y$10:$Y$10006,"{}",0)</f>
        <v>{"AtkPower":0.15}</v>
      </c>
      <c r="F546" s="3" t="s">
        <v>82</v>
      </c>
      <c r="G546" s="3">
        <v>0</v>
      </c>
      <c r="H546" s="3">
        <v>0</v>
      </c>
      <c r="I546" s="3">
        <v>0</v>
      </c>
      <c r="K546" s="18" t="str">
        <f>IF($B546="","",IF($B546=0,"",K$1&amp;$A546))</f>
        <v>SkillDescDetail401080401</v>
      </c>
    </row>
    <row r="547" spans="1:11" x14ac:dyDescent="0.15">
      <c r="A547" s="3">
        <f t="shared" si="268"/>
        <v>401080402</v>
      </c>
      <c r="B547" s="3">
        <f t="shared" si="269"/>
        <v>4010804</v>
      </c>
      <c r="C547" s="3">
        <f t="shared" si="270"/>
        <v>2</v>
      </c>
      <c r="D547" s="3">
        <f>_xlfn.XLOOKUP(C547,等级中转!$E$7:$E$11,_xlfn.XLOOKUP(INT(RIGHT(B547,1)),等级中转!$F$5:$L$5,等级中转!$F$7:$L$11))</f>
        <v>31</v>
      </c>
      <c r="E547" s="3" t="str">
        <f>_xlfn.XLOOKUP(A547,中转!$D$10:$D$10006,中转!$Y$10:$Y$10006,"{}",0)</f>
        <v>{"AtkPower":0.19}</v>
      </c>
      <c r="F547" s="3" t="s">
        <v>82</v>
      </c>
      <c r="G547" s="3">
        <v>0</v>
      </c>
      <c r="H547" s="3">
        <v>0</v>
      </c>
      <c r="I547" s="3">
        <v>0</v>
      </c>
      <c r="K547" s="18" t="str">
        <f>IF($B547="","",IF($B547=0,"",K$1&amp;$A547))</f>
        <v>SkillDescDetail401080402</v>
      </c>
    </row>
    <row r="548" spans="1:11" x14ac:dyDescent="0.15">
      <c r="A548" s="3">
        <f t="shared" si="268"/>
        <v>401080403</v>
      </c>
      <c r="B548" s="3">
        <f t="shared" si="269"/>
        <v>4010804</v>
      </c>
      <c r="C548" s="3">
        <f t="shared" si="270"/>
        <v>3</v>
      </c>
      <c r="D548" s="3">
        <f>_xlfn.XLOOKUP(C548,等级中转!$E$7:$E$11,_xlfn.XLOOKUP(INT(RIGHT(B548,1)),等级中转!$F$5:$L$5,等级中转!$F$7:$L$11))</f>
        <v>71</v>
      </c>
      <c r="E548" s="3" t="str">
        <f>_xlfn.XLOOKUP(A548,中转!$D$10:$D$10006,中转!$Y$10:$Y$10006,"{}",0)</f>
        <v>{"AtkPower":0.23}</v>
      </c>
      <c r="F548" s="3" t="s">
        <v>82</v>
      </c>
      <c r="G548" s="3">
        <v>0</v>
      </c>
      <c r="H548" s="3">
        <v>0</v>
      </c>
      <c r="I548" s="3">
        <v>0</v>
      </c>
      <c r="K548" s="18" t="str">
        <f>IF($B548="","",IF($B548=0,"",K$1&amp;$A548))</f>
        <v>SkillDescDetail401080403</v>
      </c>
    </row>
    <row r="549" spans="1:11" x14ac:dyDescent="0.15">
      <c r="A549" s="3">
        <f t="shared" si="268"/>
        <v>401080404</v>
      </c>
      <c r="B549" s="3">
        <f t="shared" si="269"/>
        <v>4010804</v>
      </c>
      <c r="C549" s="3">
        <f t="shared" si="270"/>
        <v>4</v>
      </c>
      <c r="D549" s="3">
        <f>_xlfn.XLOOKUP(C549,等级中转!$E$7:$E$11,_xlfn.XLOOKUP(INT(RIGHT(B549,1)),等级中转!$F$5:$L$5,等级中转!$F$7:$L$11))</f>
        <v>121</v>
      </c>
      <c r="E549" s="3" t="str">
        <f>_xlfn.XLOOKUP(A549,中转!$D$10:$D$10006,中转!$Y$10:$Y$10006,"{}",0)</f>
        <v>{"AtkPower":0.27}</v>
      </c>
      <c r="F549" s="3" t="s">
        <v>82</v>
      </c>
      <c r="G549" s="3">
        <v>0</v>
      </c>
      <c r="H549" s="3">
        <v>0</v>
      </c>
      <c r="I549" s="3">
        <v>0</v>
      </c>
      <c r="K549" s="18" t="str">
        <f>IF($B549="","",IF($B549=0,"",K$1&amp;$A549))</f>
        <v>SkillDescDetail401080404</v>
      </c>
    </row>
    <row r="550" spans="1:11" x14ac:dyDescent="0.15">
      <c r="A550" s="3">
        <f t="shared" si="268"/>
        <v>401080405</v>
      </c>
      <c r="B550" s="3">
        <f t="shared" si="269"/>
        <v>4010804</v>
      </c>
      <c r="C550" s="3">
        <f t="shared" si="270"/>
        <v>5</v>
      </c>
      <c r="D550" s="3">
        <f>_xlfn.XLOOKUP(C550,等级中转!$E$7:$E$11,_xlfn.XLOOKUP(INT(RIGHT(B550,1)),等级中转!$F$5:$L$5,等级中转!$F$7:$L$11))</f>
        <v>171</v>
      </c>
      <c r="E550" s="3" t="str">
        <f>_xlfn.XLOOKUP(A550,中转!$D$10:$D$10006,中转!$Y$10:$Y$10006,"{}",0)</f>
        <v>{"AtkPower":0.3}</v>
      </c>
      <c r="F550" s="3" t="s">
        <v>82</v>
      </c>
      <c r="G550" s="3">
        <v>0</v>
      </c>
      <c r="H550" s="3">
        <v>0</v>
      </c>
      <c r="I550" s="3">
        <v>0</v>
      </c>
      <c r="K550" s="18" t="str">
        <f>IF($B550="","",IF($B550=0,"",K$1&amp;$A550))</f>
        <v>SkillDescDetail401080405</v>
      </c>
    </row>
    <row r="551" spans="1:11" s="17" customFormat="1" x14ac:dyDescent="0.15">
      <c r="A551" s="7" t="s">
        <v>47</v>
      </c>
      <c r="B551" s="5"/>
      <c r="C551" s="5"/>
      <c r="D551" s="5"/>
      <c r="E551" s="5" t="str">
        <f>_xlfn.XLOOKUP(A551,中转!$D$10:$D$10006,中转!$Y$10:$Y$10006,"{}",0)</f>
        <v/>
      </c>
      <c r="F551" s="5"/>
      <c r="G551" s="5"/>
      <c r="H551" s="5"/>
      <c r="I551" s="5"/>
      <c r="J551" s="20"/>
      <c r="K551" s="20"/>
    </row>
    <row r="552" spans="1:11" x14ac:dyDescent="0.15">
      <c r="A552" s="3">
        <f t="shared" ref="A552:A556" si="271">B552*100+C552</f>
        <v>401080501</v>
      </c>
      <c r="B552" s="3">
        <f t="shared" ref="B552:B556" si="272">B497+100</f>
        <v>4010805</v>
      </c>
      <c r="C552" s="3">
        <f t="shared" ref="C552:C556" si="273">C546</f>
        <v>1</v>
      </c>
      <c r="D552" s="3">
        <f>_xlfn.XLOOKUP(C552,等级中转!$E$7:$E$11,_xlfn.XLOOKUP(INT(RIGHT(B552,1)),等级中转!$F$5:$L$5,等级中转!$F$7:$L$11))</f>
        <v>1</v>
      </c>
      <c r="E552" s="3" t="str">
        <f>_xlfn.XLOOKUP(A552,中转!$D$10:$D$10006,中转!$Y$10:$Y$10006,"{}",0)</f>
        <v>{}</v>
      </c>
      <c r="F552" s="3" t="s">
        <v>35</v>
      </c>
      <c r="G552" s="3">
        <v>0</v>
      </c>
      <c r="H552" s="3">
        <v>0</v>
      </c>
      <c r="I552" s="3">
        <v>0</v>
      </c>
      <c r="K552" s="18" t="str">
        <f>IF($B552="","",IF($B552=0,"",K$1&amp;$A552))</f>
        <v>SkillDescDetail401080501</v>
      </c>
    </row>
    <row r="553" spans="1:11" x14ac:dyDescent="0.15">
      <c r="A553" s="3">
        <f t="shared" si="271"/>
        <v>401080502</v>
      </c>
      <c r="B553" s="3">
        <f t="shared" si="272"/>
        <v>4010805</v>
      </c>
      <c r="C553" s="3">
        <f t="shared" si="273"/>
        <v>2</v>
      </c>
      <c r="D553" s="3">
        <f>_xlfn.XLOOKUP(C553,等级中转!$E$7:$E$11,_xlfn.XLOOKUP(INT(RIGHT(B553,1)),等级中转!$F$5:$L$5,等级中转!$F$7:$L$11))</f>
        <v>46</v>
      </c>
      <c r="E553" s="3" t="str">
        <f>_xlfn.XLOOKUP(A553,中转!$D$10:$D$10006,中转!$Y$10:$Y$10006,"{}",0)</f>
        <v>{}</v>
      </c>
      <c r="F553" s="3" t="s">
        <v>35</v>
      </c>
      <c r="G553" s="3">
        <v>0</v>
      </c>
      <c r="H553" s="3">
        <v>0</v>
      </c>
      <c r="I553" s="3">
        <v>0</v>
      </c>
      <c r="K553" s="18" t="str">
        <f>IF($B553="","",IF($B553=0,"",K$1&amp;$A553))</f>
        <v>SkillDescDetail401080502</v>
      </c>
    </row>
    <row r="554" spans="1:11" x14ac:dyDescent="0.15">
      <c r="A554" s="3">
        <f t="shared" si="271"/>
        <v>401080503</v>
      </c>
      <c r="B554" s="3">
        <f t="shared" si="272"/>
        <v>4010805</v>
      </c>
      <c r="C554" s="3">
        <f t="shared" si="273"/>
        <v>3</v>
      </c>
      <c r="D554" s="3">
        <f>_xlfn.XLOOKUP(C554,等级中转!$E$7:$E$11,_xlfn.XLOOKUP(INT(RIGHT(B554,1)),等级中转!$F$5:$L$5,等级中转!$F$7:$L$11))</f>
        <v>86</v>
      </c>
      <c r="E554" s="3" t="str">
        <f>_xlfn.XLOOKUP(A554,中转!$D$10:$D$10006,中转!$Y$10:$Y$10006,"{}",0)</f>
        <v>{}</v>
      </c>
      <c r="F554" s="3" t="s">
        <v>35</v>
      </c>
      <c r="G554" s="3">
        <v>0</v>
      </c>
      <c r="H554" s="3">
        <v>0</v>
      </c>
      <c r="I554" s="3">
        <v>0</v>
      </c>
      <c r="K554" s="18" t="str">
        <f>IF($B554="","",IF($B554=0,"",K$1&amp;$A554))</f>
        <v>SkillDescDetail401080503</v>
      </c>
    </row>
    <row r="555" spans="1:11" x14ac:dyDescent="0.15">
      <c r="A555" s="3">
        <f t="shared" si="271"/>
        <v>401080504</v>
      </c>
      <c r="B555" s="3">
        <f t="shared" si="272"/>
        <v>4010805</v>
      </c>
      <c r="C555" s="3">
        <f t="shared" si="273"/>
        <v>4</v>
      </c>
      <c r="D555" s="3">
        <f>_xlfn.XLOOKUP(C555,等级中转!$E$7:$E$11,_xlfn.XLOOKUP(INT(RIGHT(B555,1)),等级中转!$F$5:$L$5,等级中转!$F$7:$L$11))</f>
        <v>136</v>
      </c>
      <c r="E555" s="3" t="str">
        <f>_xlfn.XLOOKUP(A555,中转!$D$10:$D$10006,中转!$Y$10:$Y$10006,"{}",0)</f>
        <v>{}</v>
      </c>
      <c r="F555" s="3" t="s">
        <v>35</v>
      </c>
      <c r="G555" s="3">
        <v>0</v>
      </c>
      <c r="H555" s="3">
        <v>0</v>
      </c>
      <c r="I555" s="3">
        <v>0</v>
      </c>
      <c r="K555" s="18" t="str">
        <f>IF($B555="","",IF($B555=0,"",K$1&amp;$A555))</f>
        <v>SkillDescDetail401080504</v>
      </c>
    </row>
    <row r="556" spans="1:11" x14ac:dyDescent="0.15">
      <c r="A556" s="3">
        <f t="shared" si="271"/>
        <v>401080505</v>
      </c>
      <c r="B556" s="3">
        <f t="shared" si="272"/>
        <v>4010805</v>
      </c>
      <c r="C556" s="3">
        <f t="shared" si="273"/>
        <v>5</v>
      </c>
      <c r="D556" s="3">
        <f>_xlfn.XLOOKUP(C556,等级中转!$E$7:$E$11,_xlfn.XLOOKUP(INT(RIGHT(B556,1)),等级中转!$F$5:$L$5,等级中转!$F$7:$L$11))</f>
        <v>186</v>
      </c>
      <c r="E556" s="3" t="str">
        <f>_xlfn.XLOOKUP(A556,中转!$D$10:$D$10006,中转!$Y$10:$Y$10006,"{}",0)</f>
        <v>{}</v>
      </c>
      <c r="F556" s="3" t="s">
        <v>35</v>
      </c>
      <c r="G556" s="3">
        <v>0</v>
      </c>
      <c r="H556" s="3">
        <v>0</v>
      </c>
      <c r="I556" s="3">
        <v>0</v>
      </c>
      <c r="K556" s="18" t="str">
        <f>IF($B556="","",IF($B556=0,"",K$1&amp;$A556))</f>
        <v>SkillDescDetail401080505</v>
      </c>
    </row>
    <row r="557" spans="1:11" s="17" customFormat="1" x14ac:dyDescent="0.15">
      <c r="A557" s="7" t="s">
        <v>48</v>
      </c>
      <c r="B557" s="5"/>
      <c r="C557" s="5"/>
      <c r="D557" s="5"/>
      <c r="E557" s="5" t="str">
        <f>_xlfn.XLOOKUP(A557,中转!$D$10:$D$10006,中转!$Y$10:$Y$10006,"{}",0)</f>
        <v/>
      </c>
      <c r="F557" s="5"/>
      <c r="G557" s="5"/>
      <c r="H557" s="5"/>
      <c r="I557" s="5"/>
      <c r="J557" s="20"/>
      <c r="K557" s="20"/>
    </row>
    <row r="558" spans="1:11" x14ac:dyDescent="0.15">
      <c r="A558" s="3">
        <f t="shared" ref="A558:A562" si="274">B558*100+C558</f>
        <v>401080601</v>
      </c>
      <c r="B558" s="3">
        <f t="shared" ref="B558:B562" si="275">B503+100</f>
        <v>4010806</v>
      </c>
      <c r="C558" s="3">
        <f t="shared" ref="C558:C562" si="276">C552</f>
        <v>1</v>
      </c>
      <c r="D558" s="3">
        <f>_xlfn.XLOOKUP(C558,等级中转!$E$7:$E$11,_xlfn.XLOOKUP(INT(RIGHT(B558,1)),等级中转!$F$5:$L$5,等级中转!$F$7:$L$11))</f>
        <v>1</v>
      </c>
      <c r="E558" s="3" t="str">
        <f>_xlfn.XLOOKUP(A558,中转!$D$10:$D$10006,中转!$Y$10:$Y$10006,"{}",0)</f>
        <v>{}</v>
      </c>
      <c r="F558" s="3" t="s">
        <v>35</v>
      </c>
      <c r="G558" s="3">
        <v>0</v>
      </c>
      <c r="H558" s="3">
        <v>0</v>
      </c>
      <c r="I558" s="3">
        <v>0</v>
      </c>
      <c r="K558" s="18" t="str">
        <f>IF($B558="","",IF($B558=0,"",K$1&amp;$A558))</f>
        <v>SkillDescDetail401080601</v>
      </c>
    </row>
    <row r="559" spans="1:11" x14ac:dyDescent="0.15">
      <c r="A559" s="3">
        <f t="shared" si="274"/>
        <v>401080602</v>
      </c>
      <c r="B559" s="3">
        <f t="shared" si="275"/>
        <v>4010806</v>
      </c>
      <c r="C559" s="3">
        <f t="shared" si="276"/>
        <v>2</v>
      </c>
      <c r="D559" s="3">
        <f>_xlfn.XLOOKUP(C559,等级中转!$E$7:$E$11,_xlfn.XLOOKUP(INT(RIGHT(B559,1)),等级中转!$F$5:$L$5,等级中转!$F$7:$L$11))</f>
        <v>63</v>
      </c>
      <c r="E559" s="3" t="str">
        <f>_xlfn.XLOOKUP(A559,中转!$D$10:$D$10006,中转!$Y$10:$Y$10006,"{}",0)</f>
        <v>{}</v>
      </c>
      <c r="F559" s="3" t="s">
        <v>35</v>
      </c>
      <c r="G559" s="3">
        <v>0</v>
      </c>
      <c r="H559" s="3">
        <v>0</v>
      </c>
      <c r="I559" s="3">
        <v>0</v>
      </c>
      <c r="K559" s="18" t="str">
        <f>IF($B559="","",IF($B559=0,"",K$1&amp;$A559))</f>
        <v>SkillDescDetail401080602</v>
      </c>
    </row>
    <row r="560" spans="1:11" x14ac:dyDescent="0.15">
      <c r="A560" s="3">
        <f t="shared" si="274"/>
        <v>401080603</v>
      </c>
      <c r="B560" s="3">
        <f t="shared" si="275"/>
        <v>4010806</v>
      </c>
      <c r="C560" s="3">
        <f t="shared" si="276"/>
        <v>3</v>
      </c>
      <c r="D560" s="3">
        <f>_xlfn.XLOOKUP(C560,等级中转!$E$7:$E$11,_xlfn.XLOOKUP(INT(RIGHT(B560,1)),等级中转!$F$5:$L$5,等级中转!$F$7:$L$11))</f>
        <v>103</v>
      </c>
      <c r="E560" s="3" t="str">
        <f>_xlfn.XLOOKUP(A560,中转!$D$10:$D$10006,中转!$Y$10:$Y$10006,"{}",0)</f>
        <v>{}</v>
      </c>
      <c r="F560" s="3" t="s">
        <v>35</v>
      </c>
      <c r="G560" s="3">
        <v>0</v>
      </c>
      <c r="H560" s="3">
        <v>0</v>
      </c>
      <c r="I560" s="3">
        <v>0</v>
      </c>
      <c r="K560" s="18" t="str">
        <f>IF($B560="","",IF($B560=0,"",K$1&amp;$A560))</f>
        <v>SkillDescDetail401080603</v>
      </c>
    </row>
    <row r="561" spans="1:11" x14ac:dyDescent="0.15">
      <c r="A561" s="3">
        <f t="shared" si="274"/>
        <v>401080604</v>
      </c>
      <c r="B561" s="3">
        <f t="shared" si="275"/>
        <v>4010806</v>
      </c>
      <c r="C561" s="3">
        <f t="shared" si="276"/>
        <v>4</v>
      </c>
      <c r="D561" s="3">
        <f>_xlfn.XLOOKUP(C561,等级中转!$E$7:$E$11,_xlfn.XLOOKUP(INT(RIGHT(B561,1)),等级中转!$F$5:$L$5,等级中转!$F$7:$L$11))</f>
        <v>153</v>
      </c>
      <c r="E561" s="3" t="str">
        <f>_xlfn.XLOOKUP(A561,中转!$D$10:$D$10006,中转!$Y$10:$Y$10006,"{}",0)</f>
        <v>{}</v>
      </c>
      <c r="F561" s="3" t="s">
        <v>35</v>
      </c>
      <c r="G561" s="3">
        <v>0</v>
      </c>
      <c r="H561" s="3">
        <v>0</v>
      </c>
      <c r="I561" s="3">
        <v>0</v>
      </c>
      <c r="K561" s="18" t="str">
        <f>IF($B561="","",IF($B561=0,"",K$1&amp;$A561))</f>
        <v>SkillDescDetail401080604</v>
      </c>
    </row>
    <row r="562" spans="1:11" x14ac:dyDescent="0.15">
      <c r="A562" s="3">
        <f t="shared" si="274"/>
        <v>401080605</v>
      </c>
      <c r="B562" s="3">
        <f t="shared" si="275"/>
        <v>4010806</v>
      </c>
      <c r="C562" s="3">
        <f t="shared" si="276"/>
        <v>5</v>
      </c>
      <c r="D562" s="3">
        <f>_xlfn.XLOOKUP(C562,等级中转!$E$7:$E$11,_xlfn.XLOOKUP(INT(RIGHT(B562,1)),等级中转!$F$5:$L$5,等级中转!$F$7:$L$11))</f>
        <v>203</v>
      </c>
      <c r="E562" s="3" t="str">
        <f>_xlfn.XLOOKUP(A562,中转!$D$10:$D$10006,中转!$Y$10:$Y$10006,"{}",0)</f>
        <v>{}</v>
      </c>
      <c r="F562" s="3" t="s">
        <v>35</v>
      </c>
      <c r="G562" s="3">
        <v>0</v>
      </c>
      <c r="H562" s="3">
        <v>0</v>
      </c>
      <c r="I562" s="3">
        <v>0</v>
      </c>
      <c r="K562" s="18" t="str">
        <f>IF($B562="","",IF($B562=0,"",K$1&amp;$A562))</f>
        <v>SkillDescDetail401080605</v>
      </c>
    </row>
    <row r="563" spans="1:11" s="17" customFormat="1" x14ac:dyDescent="0.15">
      <c r="A563" s="7" t="s">
        <v>49</v>
      </c>
      <c r="B563" s="5"/>
      <c r="C563" s="5"/>
      <c r="D563" s="5"/>
      <c r="E563" s="5" t="str">
        <f>_xlfn.XLOOKUP(A563,中转!$D$10:$D$10006,中转!$Y$10:$Y$10006,"{}",0)</f>
        <v/>
      </c>
      <c r="F563" s="5"/>
      <c r="G563" s="5"/>
      <c r="H563" s="5"/>
      <c r="I563" s="5"/>
      <c r="J563" s="20"/>
      <c r="K563" s="20"/>
    </row>
    <row r="564" spans="1:11" x14ac:dyDescent="0.15">
      <c r="A564" s="3">
        <f t="shared" ref="A564:A568" si="277">B564*100+C564</f>
        <v>401080701</v>
      </c>
      <c r="B564" s="3">
        <f t="shared" ref="B564:B568" si="278">B509+100</f>
        <v>4010807</v>
      </c>
      <c r="C564" s="3">
        <f t="shared" ref="C564:C568" si="279">C558</f>
        <v>1</v>
      </c>
      <c r="D564" s="3">
        <f>_xlfn.XLOOKUP(C564,等级中转!$E$7:$E$11,_xlfn.XLOOKUP(INT(RIGHT(B564,1)),等级中转!$F$5:$L$5,等级中转!$F$7:$L$11))</f>
        <v>1</v>
      </c>
      <c r="E564" s="3" t="str">
        <f>_xlfn.XLOOKUP(A564,中转!$D$10:$D$10006,中转!$Y$10:$Y$10006,"{}",0)</f>
        <v>{}</v>
      </c>
      <c r="F564" s="3" t="s">
        <v>83</v>
      </c>
      <c r="G564" s="3">
        <v>0</v>
      </c>
      <c r="H564" s="3">
        <v>0</v>
      </c>
      <c r="I564" s="3">
        <v>0</v>
      </c>
      <c r="K564" s="18" t="str">
        <f>IF($B564="","",IF($B564=0,"",K$1&amp;$A564))</f>
        <v>SkillDescDetail401080701</v>
      </c>
    </row>
    <row r="565" spans="1:11" x14ac:dyDescent="0.15">
      <c r="A565" s="3">
        <f t="shared" si="277"/>
        <v>401080702</v>
      </c>
      <c r="B565" s="3">
        <f t="shared" si="278"/>
        <v>4010807</v>
      </c>
      <c r="C565" s="3">
        <f t="shared" si="279"/>
        <v>2</v>
      </c>
      <c r="D565" s="3">
        <f>_xlfn.XLOOKUP(C565,等级中转!$E$7:$E$11,_xlfn.XLOOKUP(INT(RIGHT(B565,1)),等级中转!$F$5:$L$5,等级中转!$F$7:$L$11))</f>
        <v>51</v>
      </c>
      <c r="E565" s="3" t="str">
        <f>_xlfn.XLOOKUP(A565,中转!$D$10:$D$10006,中转!$Y$10:$Y$10006,"{}",0)</f>
        <v>{}</v>
      </c>
      <c r="F565" s="3" t="s">
        <v>83</v>
      </c>
      <c r="G565" s="3">
        <v>0</v>
      </c>
      <c r="H565" s="3">
        <v>0</v>
      </c>
      <c r="I565" s="3">
        <v>0</v>
      </c>
      <c r="K565" s="18" t="str">
        <f>IF($B565="","",IF($B565=0,"",K$1&amp;$A565))</f>
        <v>SkillDescDetail401080702</v>
      </c>
    </row>
    <row r="566" spans="1:11" x14ac:dyDescent="0.15">
      <c r="A566" s="3">
        <f t="shared" si="277"/>
        <v>401080703</v>
      </c>
      <c r="B566" s="3">
        <f t="shared" si="278"/>
        <v>4010807</v>
      </c>
      <c r="C566" s="3">
        <f t="shared" si="279"/>
        <v>3</v>
      </c>
      <c r="D566" s="3">
        <f>_xlfn.XLOOKUP(C566,等级中转!$E$7:$E$11,_xlfn.XLOOKUP(INT(RIGHT(B566,1)),等级中转!$F$5:$L$5,等级中转!$F$7:$L$11))</f>
        <v>91</v>
      </c>
      <c r="E566" s="3" t="str">
        <f>_xlfn.XLOOKUP(A566,中转!$D$10:$D$10006,中转!$Y$10:$Y$10006,"{}",0)</f>
        <v>{}</v>
      </c>
      <c r="F566" s="3" t="s">
        <v>83</v>
      </c>
      <c r="G566" s="3">
        <v>0</v>
      </c>
      <c r="H566" s="3">
        <v>0</v>
      </c>
      <c r="I566" s="3">
        <v>0</v>
      </c>
      <c r="K566" s="18" t="str">
        <f>IF($B566="","",IF($B566=0,"",K$1&amp;$A566))</f>
        <v>SkillDescDetail401080703</v>
      </c>
    </row>
    <row r="567" spans="1:11" x14ac:dyDescent="0.15">
      <c r="A567" s="3">
        <f t="shared" si="277"/>
        <v>401080704</v>
      </c>
      <c r="B567" s="3">
        <f t="shared" si="278"/>
        <v>4010807</v>
      </c>
      <c r="C567" s="3">
        <f t="shared" si="279"/>
        <v>4</v>
      </c>
      <c r="D567" s="3">
        <f>_xlfn.XLOOKUP(C567,等级中转!$E$7:$E$11,_xlfn.XLOOKUP(INT(RIGHT(B567,1)),等级中转!$F$5:$L$5,等级中转!$F$7:$L$11))</f>
        <v>151</v>
      </c>
      <c r="E567" s="3" t="str">
        <f>_xlfn.XLOOKUP(A567,中转!$D$10:$D$10006,中转!$Y$10:$Y$10006,"{}",0)</f>
        <v>{}</v>
      </c>
      <c r="F567" s="3" t="s">
        <v>83</v>
      </c>
      <c r="G567" s="3">
        <v>0</v>
      </c>
      <c r="H567" s="3">
        <v>0</v>
      </c>
      <c r="I567" s="3">
        <v>0</v>
      </c>
      <c r="K567" s="18" t="str">
        <f>IF($B567="","",IF($B567=0,"",K$1&amp;$A567))</f>
        <v>SkillDescDetail401080704</v>
      </c>
    </row>
    <row r="568" spans="1:11" x14ac:dyDescent="0.15">
      <c r="A568" s="3">
        <f t="shared" si="277"/>
        <v>401080705</v>
      </c>
      <c r="B568" s="3">
        <f t="shared" si="278"/>
        <v>4010807</v>
      </c>
      <c r="C568" s="3">
        <f t="shared" si="279"/>
        <v>5</v>
      </c>
      <c r="D568" s="3">
        <f>_xlfn.XLOOKUP(C568,等级中转!$E$7:$E$11,_xlfn.XLOOKUP(INT(RIGHT(B568,1)),等级中转!$F$5:$L$5,等级中转!$F$7:$L$11))</f>
        <v>211</v>
      </c>
      <c r="E568" s="3" t="str">
        <f>_xlfn.XLOOKUP(A568,中转!$D$10:$D$10006,中转!$Y$10:$Y$10006,"{}",0)</f>
        <v>{}</v>
      </c>
      <c r="F568" s="3" t="s">
        <v>83</v>
      </c>
      <c r="G568" s="3">
        <v>0</v>
      </c>
      <c r="H568" s="3">
        <v>0</v>
      </c>
      <c r="I568" s="3">
        <v>0</v>
      </c>
      <c r="K568" s="18" t="str">
        <f>IF($B568="","",IF($B568=0,"",K$1&amp;$A568))</f>
        <v>SkillDescDetail401080705</v>
      </c>
    </row>
    <row r="569" spans="1:11" s="17" customFormat="1" x14ac:dyDescent="0.15">
      <c r="A569" s="7" t="s">
        <v>84</v>
      </c>
      <c r="B569" s="5"/>
      <c r="C569" s="5"/>
      <c r="D569" s="5"/>
      <c r="E569" s="5" t="str">
        <f>_xlfn.XLOOKUP(A569,中转!$D$10:$D$10006,中转!$Y$10:$Y$10006,"{}",0)</f>
        <v/>
      </c>
      <c r="F569" s="5"/>
      <c r="G569" s="5"/>
      <c r="H569" s="5"/>
      <c r="I569" s="5"/>
      <c r="J569" s="20"/>
      <c r="K569" s="20"/>
    </row>
    <row r="570" spans="1:11" x14ac:dyDescent="0.15">
      <c r="A570" s="3">
        <f t="shared" ref="A570:A574" si="280">B570*100+C570</f>
        <v>401080801</v>
      </c>
      <c r="B570" s="3">
        <f t="shared" ref="B570:B574" si="281">B515+100</f>
        <v>4010808</v>
      </c>
      <c r="C570" s="3">
        <f t="shared" ref="C570:C574" si="282">C564</f>
        <v>1</v>
      </c>
      <c r="D570" s="3">
        <f>D546</f>
        <v>1</v>
      </c>
      <c r="E570" s="3" t="str">
        <f>_xlfn.XLOOKUP(A570,中转!$D$10:$D$10006,中转!$Y$10:$Y$10006,"{}",0)</f>
        <v>{}</v>
      </c>
      <c r="F570" s="3" t="s">
        <v>35</v>
      </c>
      <c r="G570" s="3">
        <v>125</v>
      </c>
      <c r="H570" s="3">
        <v>0</v>
      </c>
      <c r="I570" s="3">
        <v>0</v>
      </c>
      <c r="J570" s="18" t="str">
        <f>"Skill"&amp;B570</f>
        <v>Skill4010808</v>
      </c>
    </row>
    <row r="571" spans="1:11" x14ac:dyDescent="0.15">
      <c r="A571" s="3">
        <f t="shared" si="280"/>
        <v>401080802</v>
      </c>
      <c r="B571" s="3">
        <f t="shared" si="281"/>
        <v>4010808</v>
      </c>
      <c r="C571" s="3">
        <f t="shared" si="282"/>
        <v>2</v>
      </c>
      <c r="D571" s="3">
        <f>D547</f>
        <v>31</v>
      </c>
      <c r="E571" s="3" t="str">
        <f>_xlfn.XLOOKUP(A571,中转!$D$10:$D$10006,中转!$Y$10:$Y$10006,"{}",0)</f>
        <v>{}</v>
      </c>
      <c r="F571" s="3" t="s">
        <v>35</v>
      </c>
      <c r="G571" s="3">
        <f t="shared" ref="G571:G574" si="283">G570</f>
        <v>125</v>
      </c>
      <c r="H571" s="3">
        <v>0</v>
      </c>
      <c r="I571" s="3">
        <v>0</v>
      </c>
      <c r="J571" s="18" t="str">
        <f>"Skill"&amp;B571</f>
        <v>Skill4010808</v>
      </c>
    </row>
    <row r="572" spans="1:11" x14ac:dyDescent="0.15">
      <c r="A572" s="3">
        <f t="shared" si="280"/>
        <v>401080803</v>
      </c>
      <c r="B572" s="3">
        <f t="shared" si="281"/>
        <v>4010808</v>
      </c>
      <c r="C572" s="3">
        <f t="shared" si="282"/>
        <v>3</v>
      </c>
      <c r="D572" s="3">
        <f>D548</f>
        <v>71</v>
      </c>
      <c r="E572" s="3" t="str">
        <f>_xlfn.XLOOKUP(A572,中转!$D$10:$D$10006,中转!$Y$10:$Y$10006,"{}",0)</f>
        <v>{}</v>
      </c>
      <c r="F572" s="3" t="s">
        <v>35</v>
      </c>
      <c r="G572" s="3">
        <f t="shared" si="283"/>
        <v>125</v>
      </c>
      <c r="H572" s="3">
        <v>0</v>
      </c>
      <c r="I572" s="3">
        <v>0</v>
      </c>
      <c r="J572" s="18" t="str">
        <f>"Skill"&amp;B572</f>
        <v>Skill4010808</v>
      </c>
    </row>
    <row r="573" spans="1:11" x14ac:dyDescent="0.15">
      <c r="A573" s="3">
        <f t="shared" si="280"/>
        <v>401080804</v>
      </c>
      <c r="B573" s="3">
        <f t="shared" si="281"/>
        <v>4010808</v>
      </c>
      <c r="C573" s="3">
        <f t="shared" si="282"/>
        <v>4</v>
      </c>
      <c r="D573" s="3">
        <f>D549</f>
        <v>121</v>
      </c>
      <c r="E573" s="3" t="str">
        <f>_xlfn.XLOOKUP(A573,中转!$D$10:$D$10006,中转!$Y$10:$Y$10006,"{}",0)</f>
        <v>{}</v>
      </c>
      <c r="F573" s="3" t="s">
        <v>35</v>
      </c>
      <c r="G573" s="3">
        <f t="shared" si="283"/>
        <v>125</v>
      </c>
      <c r="H573" s="3">
        <v>0</v>
      </c>
      <c r="I573" s="3">
        <v>0</v>
      </c>
      <c r="J573" s="18" t="str">
        <f>"Skill"&amp;B573</f>
        <v>Skill4010808</v>
      </c>
    </row>
    <row r="574" spans="1:11" x14ac:dyDescent="0.15">
      <c r="A574" s="3">
        <f t="shared" si="280"/>
        <v>401080805</v>
      </c>
      <c r="B574" s="3">
        <f t="shared" si="281"/>
        <v>4010808</v>
      </c>
      <c r="C574" s="3">
        <f t="shared" si="282"/>
        <v>5</v>
      </c>
      <c r="D574" s="3">
        <f>D550</f>
        <v>171</v>
      </c>
      <c r="E574" s="3" t="str">
        <f>_xlfn.XLOOKUP(A574,中转!$D$10:$D$10006,中转!$Y$10:$Y$10006,"{}",0)</f>
        <v>{}</v>
      </c>
      <c r="F574" s="3" t="s">
        <v>35</v>
      </c>
      <c r="G574" s="3">
        <f t="shared" si="283"/>
        <v>125</v>
      </c>
      <c r="H574" s="3">
        <v>0</v>
      </c>
      <c r="I574" s="3">
        <v>0</v>
      </c>
      <c r="J574" s="18" t="str">
        <f>"Skill"&amp;B574</f>
        <v>Skill4010808</v>
      </c>
    </row>
    <row r="575" spans="1:11" s="17" customFormat="1" x14ac:dyDescent="0.15">
      <c r="A575" s="7" t="s">
        <v>85</v>
      </c>
      <c r="B575" s="5"/>
      <c r="C575" s="5"/>
      <c r="D575" s="5"/>
      <c r="E575" s="5" t="str">
        <f>_xlfn.XLOOKUP(A575,中转!$D$10:$D$10006,中转!$Y$10:$Y$10006,"{}",0)</f>
        <v/>
      </c>
      <c r="F575" s="5"/>
      <c r="G575" s="5"/>
      <c r="H575" s="5"/>
      <c r="I575" s="5"/>
      <c r="J575" s="20"/>
      <c r="K575" s="20"/>
    </row>
    <row r="576" spans="1:11" s="17" customFormat="1" x14ac:dyDescent="0.15">
      <c r="A576" s="7" t="s">
        <v>33</v>
      </c>
      <c r="B576" s="5"/>
      <c r="C576" s="5"/>
      <c r="D576" s="5"/>
      <c r="E576" s="5" t="str">
        <f>_xlfn.XLOOKUP(A576,中转!$D$10:$D$10006,中转!$Y$10:$Y$10006,"{}",0)</f>
        <v/>
      </c>
      <c r="F576" s="5"/>
      <c r="G576" s="5"/>
      <c r="H576" s="5"/>
      <c r="I576" s="5"/>
      <c r="J576" s="20"/>
      <c r="K576" s="20"/>
    </row>
    <row r="577" spans="1:11" x14ac:dyDescent="0.15">
      <c r="A577" s="3">
        <f t="shared" ref="A577:A581" si="284">B577*100+C577</f>
        <v>401090101</v>
      </c>
      <c r="B577" s="3">
        <f t="shared" ref="B577:B581" si="285">B528+100</f>
        <v>4010901</v>
      </c>
      <c r="C577" s="3">
        <v>1</v>
      </c>
      <c r="D577" s="3">
        <f>_xlfn.XLOOKUP(C577,等级中转!$E$7:$E$11,_xlfn.XLOOKUP(INT(RIGHT(B577,1)),等级中转!$F$5:$L$5,等级中转!$F$7:$L$11))</f>
        <v>1</v>
      </c>
      <c r="E577" s="3" t="str">
        <f ca="1">_xlfn.XLOOKUP(A577,中转!$D$10:$D$10006,中转!$Y$10:$Y$10006,"{}",0)</f>
        <v>{"AtkPower":0.4,"BuffPower":0.7}</v>
      </c>
      <c r="F577" s="3" t="s">
        <v>35</v>
      </c>
      <c r="G577" s="3">
        <v>75</v>
      </c>
      <c r="H577" s="3">
        <v>0</v>
      </c>
      <c r="I577" s="3">
        <v>0</v>
      </c>
      <c r="J577" s="18" t="str">
        <f t="shared" ref="J577:J581" si="286">"Skill"&amp;B577</f>
        <v>Skill4010901</v>
      </c>
      <c r="K577" s="18" t="str">
        <f>IF($B577="","",IF($B577=0,"",K$1&amp;$A577))</f>
        <v>SkillDescDetail401090101</v>
      </c>
    </row>
    <row r="578" spans="1:11" x14ac:dyDescent="0.15">
      <c r="A578" s="3">
        <f t="shared" si="284"/>
        <v>401090102</v>
      </c>
      <c r="B578" s="3">
        <f t="shared" si="285"/>
        <v>4010901</v>
      </c>
      <c r="C578" s="3">
        <v>2</v>
      </c>
      <c r="D578" s="3">
        <f>_xlfn.XLOOKUP(C578,等级中转!$E$7:$E$11,_xlfn.XLOOKUP(INT(RIGHT(B578,1)),等级中转!$F$5:$L$5,等级中转!$F$7:$L$11))</f>
        <v>21</v>
      </c>
      <c r="E578" s="3" t="str">
        <f ca="1">_xlfn.XLOOKUP(A578,中转!$D$10:$D$10006,中转!$Y$10:$Y$10006,"{}",0)</f>
        <v>{"AtkPower":0.45,"BuffPower":0.75}</v>
      </c>
      <c r="F578" s="3" t="s">
        <v>35</v>
      </c>
      <c r="G578" s="3">
        <f t="shared" ref="G578:G581" si="287">G577</f>
        <v>75</v>
      </c>
      <c r="H578" s="3">
        <v>0</v>
      </c>
      <c r="I578" s="3">
        <v>0</v>
      </c>
      <c r="J578" s="18" t="str">
        <f t="shared" si="286"/>
        <v>Skill4010901</v>
      </c>
      <c r="K578" s="18" t="str">
        <f>IF($B578="","",IF($B578=0,"",K$1&amp;$A578))</f>
        <v>SkillDescDetail401090102</v>
      </c>
    </row>
    <row r="579" spans="1:11" x14ac:dyDescent="0.15">
      <c r="A579" s="3">
        <f t="shared" si="284"/>
        <v>401090103</v>
      </c>
      <c r="B579" s="3">
        <f t="shared" si="285"/>
        <v>4010901</v>
      </c>
      <c r="C579" s="3">
        <v>3</v>
      </c>
      <c r="D579" s="3">
        <f>_xlfn.XLOOKUP(C579,等级中转!$E$7:$E$11,_xlfn.XLOOKUP(INT(RIGHT(B579,1)),等级中转!$F$5:$L$5,等级中转!$F$7:$L$11))</f>
        <v>61</v>
      </c>
      <c r="E579" s="3" t="str">
        <f ca="1">_xlfn.XLOOKUP(A579,中转!$D$10:$D$10006,中转!$Y$10:$Y$10006,"{}",0)</f>
        <v>{"AtkPower":0.5,"BuffPower":0.8}</v>
      </c>
      <c r="F579" s="3" t="s">
        <v>35</v>
      </c>
      <c r="G579" s="3">
        <f t="shared" si="287"/>
        <v>75</v>
      </c>
      <c r="H579" s="3">
        <v>0</v>
      </c>
      <c r="I579" s="3">
        <v>0</v>
      </c>
      <c r="J579" s="18" t="str">
        <f t="shared" si="286"/>
        <v>Skill4010901</v>
      </c>
      <c r="K579" s="18" t="str">
        <f>IF($B579="","",IF($B579=0,"",K$1&amp;$A579))</f>
        <v>SkillDescDetail401090103</v>
      </c>
    </row>
    <row r="580" spans="1:11" x14ac:dyDescent="0.15">
      <c r="A580" s="3">
        <f t="shared" si="284"/>
        <v>401090104</v>
      </c>
      <c r="B580" s="3">
        <f t="shared" si="285"/>
        <v>4010901</v>
      </c>
      <c r="C580" s="3">
        <v>4</v>
      </c>
      <c r="D580" s="3">
        <f>_xlfn.XLOOKUP(C580,等级中转!$E$7:$E$11,_xlfn.XLOOKUP(INT(RIGHT(B580,1)),等级中转!$F$5:$L$5,等级中转!$F$7:$L$11))</f>
        <v>111</v>
      </c>
      <c r="E580" s="3" t="str">
        <f ca="1">_xlfn.XLOOKUP(A580,中转!$D$10:$D$10006,中转!$Y$10:$Y$10006,"{}",0)</f>
        <v>{"AtkPower":0.6,"BuffPower":0.9}</v>
      </c>
      <c r="F580" s="3" t="s">
        <v>35</v>
      </c>
      <c r="G580" s="3">
        <f t="shared" si="287"/>
        <v>75</v>
      </c>
      <c r="H580" s="3">
        <v>0</v>
      </c>
      <c r="I580" s="3">
        <v>0</v>
      </c>
      <c r="J580" s="18" t="str">
        <f t="shared" si="286"/>
        <v>Skill4010901</v>
      </c>
      <c r="K580" s="18" t="str">
        <f>IF($B580="","",IF($B580=0,"",K$1&amp;$A580))</f>
        <v>SkillDescDetail401090104</v>
      </c>
    </row>
    <row r="581" spans="1:11" x14ac:dyDescent="0.15">
      <c r="A581" s="3">
        <f t="shared" si="284"/>
        <v>401090105</v>
      </c>
      <c r="B581" s="3">
        <f t="shared" si="285"/>
        <v>4010901</v>
      </c>
      <c r="C581" s="3">
        <v>5</v>
      </c>
      <c r="D581" s="3">
        <f>_xlfn.XLOOKUP(C581,等级中转!$E$7:$E$11,_xlfn.XLOOKUP(INT(RIGHT(B581,1)),等级中转!$F$5:$L$5,等级中转!$F$7:$L$11))</f>
        <v>161</v>
      </c>
      <c r="E581" s="3" t="str">
        <f>_xlfn.XLOOKUP(A581,中转!$D$10:$D$10006,中转!$Y$10:$Y$10006,"{}",0)</f>
        <v>{"AtkPower":0.65,"BuffPower":1}</v>
      </c>
      <c r="F581" s="3" t="s">
        <v>35</v>
      </c>
      <c r="G581" s="3">
        <f t="shared" si="287"/>
        <v>75</v>
      </c>
      <c r="H581" s="3">
        <v>0</v>
      </c>
      <c r="I581" s="3">
        <v>0</v>
      </c>
      <c r="J581" s="18" t="str">
        <f t="shared" si="286"/>
        <v>Skill4010901</v>
      </c>
      <c r="K581" s="18" t="str">
        <f>IF($B581="","",IF($B581=0,"",K$1&amp;$A581))</f>
        <v>SkillDescDetail401090105</v>
      </c>
    </row>
    <row r="582" spans="1:11" s="17" customFormat="1" x14ac:dyDescent="0.15">
      <c r="A582" s="7" t="s">
        <v>40</v>
      </c>
      <c r="B582" s="5"/>
      <c r="C582" s="5"/>
      <c r="D582" s="5"/>
      <c r="E582" s="5" t="str">
        <f>_xlfn.XLOOKUP(A582,中转!$D$10:$D$10006,中转!$Y$10:$Y$10006,"{}",0)</f>
        <v/>
      </c>
      <c r="F582" s="5"/>
      <c r="G582" s="5"/>
      <c r="H582" s="5"/>
      <c r="I582" s="5"/>
      <c r="J582" s="20"/>
      <c r="K582" s="20"/>
    </row>
    <row r="583" spans="1:11" x14ac:dyDescent="0.15">
      <c r="A583" s="3">
        <f t="shared" ref="A583:A587" si="288">B583*100+C583</f>
        <v>401090201</v>
      </c>
      <c r="B583" s="3">
        <f t="shared" ref="B583:B587" si="289">B534+100</f>
        <v>4010902</v>
      </c>
      <c r="C583" s="3">
        <f t="shared" ref="C583:C587" si="290">C577</f>
        <v>1</v>
      </c>
      <c r="D583" s="3">
        <f>_xlfn.XLOOKUP(C583,等级中转!$E$7:$E$11,_xlfn.XLOOKUP(INT(RIGHT(B583,1)),等级中转!$F$5:$L$5,等级中转!$F$7:$L$11))</f>
        <v>1</v>
      </c>
      <c r="E583" s="3" t="str">
        <f ca="1">_xlfn.XLOOKUP(A583,中转!$D$10:$D$10006,中转!$Y$10:$Y$10006,"{}",0)</f>
        <v>{"AtkPower":1.9}</v>
      </c>
      <c r="F583" s="3" t="s">
        <v>35</v>
      </c>
      <c r="G583" s="3">
        <v>0</v>
      </c>
      <c r="H583" s="3">
        <v>0</v>
      </c>
      <c r="I583" s="3">
        <v>2.2000000000000002</v>
      </c>
      <c r="J583" s="18" t="str">
        <f t="shared" ref="J583:J587" si="291">"Skill"&amp;B583</f>
        <v>Skill4010902</v>
      </c>
      <c r="K583" s="18" t="str">
        <f>IF($B583="","",IF($B583=0,"",K$1&amp;$A583))</f>
        <v>SkillDescDetail401090201</v>
      </c>
    </row>
    <row r="584" spans="1:11" x14ac:dyDescent="0.15">
      <c r="A584" s="3">
        <f t="shared" si="288"/>
        <v>401090202</v>
      </c>
      <c r="B584" s="3">
        <f t="shared" si="289"/>
        <v>4010902</v>
      </c>
      <c r="C584" s="3">
        <f t="shared" si="290"/>
        <v>2</v>
      </c>
      <c r="D584" s="3">
        <f>_xlfn.XLOOKUP(C584,等级中转!$E$7:$E$11,_xlfn.XLOOKUP(INT(RIGHT(B584,1)),等级中转!$F$5:$L$5,等级中转!$F$7:$L$11))</f>
        <v>41</v>
      </c>
      <c r="E584" s="3" t="str">
        <f ca="1">_xlfn.XLOOKUP(A584,中转!$D$10:$D$10006,中转!$Y$10:$Y$10006,"{}",0)</f>
        <v>{"AtkPower":2.05}</v>
      </c>
      <c r="F584" s="3" t="s">
        <v>35</v>
      </c>
      <c r="G584" s="3">
        <v>0</v>
      </c>
      <c r="H584" s="3">
        <v>0</v>
      </c>
      <c r="I584" s="3">
        <v>2.2000000000000002</v>
      </c>
      <c r="J584" s="18" t="str">
        <f t="shared" si="291"/>
        <v>Skill4010902</v>
      </c>
      <c r="K584" s="18" t="str">
        <f>IF($B584="","",IF($B584=0,"",K$1&amp;$A584))</f>
        <v>SkillDescDetail401090202</v>
      </c>
    </row>
    <row r="585" spans="1:11" x14ac:dyDescent="0.15">
      <c r="A585" s="3">
        <f t="shared" si="288"/>
        <v>401090203</v>
      </c>
      <c r="B585" s="3">
        <f t="shared" si="289"/>
        <v>4010902</v>
      </c>
      <c r="C585" s="3">
        <f t="shared" si="290"/>
        <v>3</v>
      </c>
      <c r="D585" s="3">
        <f>_xlfn.XLOOKUP(C585,等级中转!$E$7:$E$11,_xlfn.XLOOKUP(INT(RIGHT(B585,1)),等级中转!$F$5:$L$5,等级中转!$F$7:$L$11))</f>
        <v>81</v>
      </c>
      <c r="E585" s="3" t="str">
        <f ca="1">_xlfn.XLOOKUP(A585,中转!$D$10:$D$10006,中转!$Y$10:$Y$10006,"{}",0)</f>
        <v>{"AtkPower":2.15}</v>
      </c>
      <c r="F585" s="3" t="s">
        <v>35</v>
      </c>
      <c r="G585" s="3">
        <v>0</v>
      </c>
      <c r="H585" s="3">
        <v>0</v>
      </c>
      <c r="I585" s="3">
        <v>2.2000000000000002</v>
      </c>
      <c r="J585" s="18" t="str">
        <f t="shared" si="291"/>
        <v>Skill4010902</v>
      </c>
      <c r="K585" s="18" t="str">
        <f>IF($B585="","",IF($B585=0,"",K$1&amp;$A585))</f>
        <v>SkillDescDetail401090203</v>
      </c>
    </row>
    <row r="586" spans="1:11" x14ac:dyDescent="0.15">
      <c r="A586" s="3">
        <f t="shared" si="288"/>
        <v>401090204</v>
      </c>
      <c r="B586" s="3">
        <f t="shared" si="289"/>
        <v>4010902</v>
      </c>
      <c r="C586" s="3">
        <f t="shared" si="290"/>
        <v>4</v>
      </c>
      <c r="D586" s="3">
        <f>_xlfn.XLOOKUP(C586,等级中转!$E$7:$E$11,_xlfn.XLOOKUP(INT(RIGHT(B586,1)),等级中转!$F$5:$L$5,等级中转!$F$7:$L$11))</f>
        <v>141</v>
      </c>
      <c r="E586" s="3" t="str">
        <f ca="1">_xlfn.XLOOKUP(A586,中转!$D$10:$D$10006,中转!$Y$10:$Y$10006,"{}",0)</f>
        <v>{"AtkPower":2.45}</v>
      </c>
      <c r="F586" s="3" t="s">
        <v>35</v>
      </c>
      <c r="G586" s="3">
        <v>0</v>
      </c>
      <c r="H586" s="3">
        <v>0</v>
      </c>
      <c r="I586" s="3">
        <v>2.2000000000000002</v>
      </c>
      <c r="J586" s="18" t="str">
        <f t="shared" si="291"/>
        <v>Skill4010902</v>
      </c>
      <c r="K586" s="18" t="str">
        <f>IF($B586="","",IF($B586=0,"",K$1&amp;$A586))</f>
        <v>SkillDescDetail401090204</v>
      </c>
    </row>
    <row r="587" spans="1:11" x14ac:dyDescent="0.15">
      <c r="A587" s="3">
        <f t="shared" si="288"/>
        <v>401090205</v>
      </c>
      <c r="B587" s="3">
        <f t="shared" si="289"/>
        <v>4010902</v>
      </c>
      <c r="C587" s="3">
        <f t="shared" si="290"/>
        <v>5</v>
      </c>
      <c r="D587" s="3">
        <f>_xlfn.XLOOKUP(C587,等级中转!$E$7:$E$11,_xlfn.XLOOKUP(INT(RIGHT(B587,1)),等级中转!$F$5:$L$5,等级中转!$F$7:$L$11))</f>
        <v>201</v>
      </c>
      <c r="E587" s="3" t="str">
        <f>_xlfn.XLOOKUP(A587,中转!$D$10:$D$10006,中转!$Y$10:$Y$10006,"{}",0)</f>
        <v>{"AtkPower":2.7}</v>
      </c>
      <c r="F587" s="3" t="s">
        <v>35</v>
      </c>
      <c r="G587" s="3">
        <v>0</v>
      </c>
      <c r="H587" s="3">
        <v>0</v>
      </c>
      <c r="I587" s="3">
        <v>2.2000000000000002</v>
      </c>
      <c r="J587" s="18" t="str">
        <f t="shared" si="291"/>
        <v>Skill4010902</v>
      </c>
      <c r="K587" s="18" t="str">
        <f>IF($B587="","",IF($B587=0,"",K$1&amp;$A587))</f>
        <v>SkillDescDetail401090205</v>
      </c>
    </row>
    <row r="588" spans="1:11" s="17" customFormat="1" x14ac:dyDescent="0.15">
      <c r="A588" s="7" t="s">
        <v>45</v>
      </c>
      <c r="B588" s="5"/>
      <c r="C588" s="5"/>
      <c r="D588" s="5"/>
      <c r="E588" s="5" t="str">
        <f>_xlfn.XLOOKUP(A588,中转!$D$10:$D$10006,中转!$Y$10:$Y$10006,"{}",0)</f>
        <v/>
      </c>
      <c r="F588" s="5"/>
      <c r="G588" s="5"/>
      <c r="H588" s="5"/>
      <c r="I588" s="5"/>
      <c r="J588" s="20"/>
      <c r="K588" s="20"/>
    </row>
    <row r="589" spans="1:11" x14ac:dyDescent="0.15">
      <c r="A589" s="3">
        <f t="shared" ref="A589:A593" si="292">B589*100+C589</f>
        <v>401090301</v>
      </c>
      <c r="B589" s="3">
        <f t="shared" ref="B589:B593" si="293">B540+100</f>
        <v>4010903</v>
      </c>
      <c r="C589" s="3">
        <f t="shared" ref="C589:C593" si="294">C583</f>
        <v>1</v>
      </c>
      <c r="D589" s="3">
        <f>_xlfn.XLOOKUP(C589,等级中转!$E$7:$E$11,_xlfn.XLOOKUP(INT(RIGHT(B589,1)),等级中转!$F$5:$L$5,等级中转!$F$7:$L$11))</f>
        <v>1</v>
      </c>
      <c r="E589" s="3" t="str">
        <f>_xlfn.XLOOKUP(A589,中转!$D$10:$D$10006,中转!$Y$10:$Y$10006,"{}",0)</f>
        <v>{}</v>
      </c>
      <c r="F589" s="3" t="s">
        <v>35</v>
      </c>
      <c r="G589" s="3">
        <v>0</v>
      </c>
      <c r="H589" s="3">
        <v>0</v>
      </c>
      <c r="I589" s="3">
        <v>0</v>
      </c>
      <c r="K589" s="18" t="str">
        <f>IF($B589="","",IF($B589=0,"",K$1&amp;$A589))</f>
        <v>SkillDescDetail401090301</v>
      </c>
    </row>
    <row r="590" spans="1:11" x14ac:dyDescent="0.15">
      <c r="A590" s="3">
        <f t="shared" si="292"/>
        <v>401090302</v>
      </c>
      <c r="B590" s="3">
        <f t="shared" si="293"/>
        <v>4010903</v>
      </c>
      <c r="C590" s="3">
        <f t="shared" si="294"/>
        <v>2</v>
      </c>
      <c r="D590" s="3">
        <f>_xlfn.XLOOKUP(C590,等级中转!$E$7:$E$11,_xlfn.XLOOKUP(INT(RIGHT(B590,1)),等级中转!$F$5:$L$5,等级中转!$F$7:$L$11))</f>
        <v>75</v>
      </c>
      <c r="E590" s="3" t="str">
        <f>_xlfn.XLOOKUP(A590,中转!$D$10:$D$10006,中转!$Y$10:$Y$10006,"{}",0)</f>
        <v>{}</v>
      </c>
      <c r="F590" s="3" t="s">
        <v>35</v>
      </c>
      <c r="G590" s="3">
        <v>0</v>
      </c>
      <c r="H590" s="3">
        <v>0</v>
      </c>
      <c r="I590" s="3">
        <v>0</v>
      </c>
      <c r="K590" s="18" t="str">
        <f>IF($B590="","",IF($B590=0,"",K$1&amp;$A590))</f>
        <v>SkillDescDetail401090302</v>
      </c>
    </row>
    <row r="591" spans="1:11" x14ac:dyDescent="0.15">
      <c r="A591" s="3">
        <f t="shared" si="292"/>
        <v>401090303</v>
      </c>
      <c r="B591" s="3">
        <f t="shared" si="293"/>
        <v>4010903</v>
      </c>
      <c r="C591" s="3">
        <f t="shared" si="294"/>
        <v>3</v>
      </c>
      <c r="D591" s="3">
        <f>_xlfn.XLOOKUP(C591,等级中转!$E$7:$E$11,_xlfn.XLOOKUP(INT(RIGHT(B591,1)),等级中转!$F$5:$L$5,等级中转!$F$7:$L$11))</f>
        <v>125</v>
      </c>
      <c r="E591" s="3" t="str">
        <f>_xlfn.XLOOKUP(A591,中转!$D$10:$D$10006,中转!$Y$10:$Y$10006,"{}",0)</f>
        <v>{}</v>
      </c>
      <c r="F591" s="3" t="s">
        <v>35</v>
      </c>
      <c r="G591" s="3">
        <v>0</v>
      </c>
      <c r="H591" s="3">
        <v>0</v>
      </c>
      <c r="I591" s="3">
        <v>0</v>
      </c>
      <c r="K591" s="18" t="str">
        <f>IF($B591="","",IF($B591=0,"",K$1&amp;$A591))</f>
        <v>SkillDescDetail401090303</v>
      </c>
    </row>
    <row r="592" spans="1:11" x14ac:dyDescent="0.15">
      <c r="A592" s="3">
        <f t="shared" si="292"/>
        <v>401090304</v>
      </c>
      <c r="B592" s="3">
        <f t="shared" si="293"/>
        <v>4010903</v>
      </c>
      <c r="C592" s="3">
        <f t="shared" si="294"/>
        <v>4</v>
      </c>
      <c r="D592" s="3">
        <f>_xlfn.XLOOKUP(C592,等级中转!$E$7:$E$11,_xlfn.XLOOKUP(INT(RIGHT(B592,1)),等级中转!$F$5:$L$5,等级中转!$F$7:$L$11))</f>
        <v>175</v>
      </c>
      <c r="E592" s="3" t="str">
        <f>_xlfn.XLOOKUP(A592,中转!$D$10:$D$10006,中转!$Y$10:$Y$10006,"{}",0)</f>
        <v>{}</v>
      </c>
      <c r="F592" s="3" t="s">
        <v>35</v>
      </c>
      <c r="G592" s="3">
        <v>0</v>
      </c>
      <c r="H592" s="3">
        <v>0</v>
      </c>
      <c r="I592" s="3">
        <v>0</v>
      </c>
      <c r="K592" s="18" t="str">
        <f>IF($B592="","",IF($B592=0,"",K$1&amp;$A592))</f>
        <v>SkillDescDetail401090304</v>
      </c>
    </row>
    <row r="593" spans="1:11" x14ac:dyDescent="0.15">
      <c r="A593" s="3">
        <f t="shared" si="292"/>
        <v>401090305</v>
      </c>
      <c r="B593" s="3">
        <f t="shared" si="293"/>
        <v>4010903</v>
      </c>
      <c r="C593" s="3">
        <f t="shared" si="294"/>
        <v>5</v>
      </c>
      <c r="D593" s="3">
        <f>_xlfn.XLOOKUP(C593,等级中转!$E$7:$E$11,_xlfn.XLOOKUP(INT(RIGHT(B593,1)),等级中转!$F$5:$L$5,等级中转!$F$7:$L$11))</f>
        <v>225</v>
      </c>
      <c r="E593" s="3" t="str">
        <f>_xlfn.XLOOKUP(A593,中转!$D$10:$D$10006,中转!$Y$10:$Y$10006,"{}",0)</f>
        <v>{}</v>
      </c>
      <c r="F593" s="3" t="s">
        <v>35</v>
      </c>
      <c r="G593" s="3">
        <v>0</v>
      </c>
      <c r="H593" s="3">
        <v>0</v>
      </c>
      <c r="I593" s="3">
        <v>0</v>
      </c>
      <c r="K593" s="18" t="str">
        <f>IF($B593="","",IF($B593=0,"",K$1&amp;$A593))</f>
        <v>SkillDescDetail401090305</v>
      </c>
    </row>
    <row r="594" spans="1:11" s="17" customFormat="1" x14ac:dyDescent="0.15">
      <c r="A594" s="7" t="s">
        <v>46</v>
      </c>
      <c r="B594" s="5"/>
      <c r="C594" s="5"/>
      <c r="D594" s="5"/>
      <c r="E594" s="5" t="str">
        <f>_xlfn.XLOOKUP(A594,中转!$D$10:$D$10006,中转!$Y$10:$Y$10006,"{}",0)</f>
        <v/>
      </c>
      <c r="F594" s="5"/>
      <c r="G594" s="5"/>
      <c r="H594" s="5"/>
      <c r="I594" s="5"/>
      <c r="J594" s="20"/>
      <c r="K594" s="20"/>
    </row>
    <row r="595" spans="1:11" x14ac:dyDescent="0.15">
      <c r="A595" s="3">
        <f t="shared" ref="A595:A599" si="295">B595*100+C595</f>
        <v>401090401</v>
      </c>
      <c r="B595" s="3">
        <f t="shared" ref="B595:B599" si="296">B546+100</f>
        <v>4010904</v>
      </c>
      <c r="C595" s="3">
        <f t="shared" ref="C595:C599" si="297">C589</f>
        <v>1</v>
      </c>
      <c r="D595" s="3">
        <f>_xlfn.XLOOKUP(C595,等级中转!$E$7:$E$11,_xlfn.XLOOKUP(INT(RIGHT(B595,1)),等级中转!$F$5:$L$5,等级中转!$F$7:$L$11))</f>
        <v>1</v>
      </c>
      <c r="E595" s="3" t="str">
        <f ca="1">_xlfn.XLOOKUP(A595,中转!$D$10:$D$10006,中转!$Y$10:$Y$10006,"{}",0)</f>
        <v>{"AtkPower":0.12,"BuffPower":0.7}</v>
      </c>
      <c r="F595" s="3" t="s">
        <v>86</v>
      </c>
      <c r="G595" s="3">
        <v>0</v>
      </c>
      <c r="H595" s="3">
        <v>0</v>
      </c>
      <c r="I595" s="3">
        <v>0</v>
      </c>
      <c r="K595" s="18" t="str">
        <f>IF($B595="","",IF($B595=0,"",K$1&amp;$A595))</f>
        <v>SkillDescDetail401090401</v>
      </c>
    </row>
    <row r="596" spans="1:11" x14ac:dyDescent="0.15">
      <c r="A596" s="3">
        <f t="shared" si="295"/>
        <v>401090402</v>
      </c>
      <c r="B596" s="3">
        <f t="shared" si="296"/>
        <v>4010904</v>
      </c>
      <c r="C596" s="3">
        <f t="shared" si="297"/>
        <v>2</v>
      </c>
      <c r="D596" s="3">
        <f>_xlfn.XLOOKUP(C596,等级中转!$E$7:$E$11,_xlfn.XLOOKUP(INT(RIGHT(B596,1)),等级中转!$F$5:$L$5,等级中转!$F$7:$L$11))</f>
        <v>31</v>
      </c>
      <c r="E596" s="3" t="str">
        <f ca="1">_xlfn.XLOOKUP(A596,中转!$D$10:$D$10006,中转!$Y$10:$Y$10006,"{}",0)</f>
        <v>{"AtkPower":0.14,"BuffPower":0.75}</v>
      </c>
      <c r="F596" s="3" t="s">
        <v>86</v>
      </c>
      <c r="G596" s="3">
        <v>0</v>
      </c>
      <c r="H596" s="3">
        <v>0</v>
      </c>
      <c r="I596" s="3">
        <v>0</v>
      </c>
      <c r="K596" s="18" t="str">
        <f>IF($B596="","",IF($B596=0,"",K$1&amp;$A596))</f>
        <v>SkillDescDetail401090402</v>
      </c>
    </row>
    <row r="597" spans="1:11" x14ac:dyDescent="0.15">
      <c r="A597" s="3">
        <f t="shared" si="295"/>
        <v>401090403</v>
      </c>
      <c r="B597" s="3">
        <f t="shared" si="296"/>
        <v>4010904</v>
      </c>
      <c r="C597" s="3">
        <f t="shared" si="297"/>
        <v>3</v>
      </c>
      <c r="D597" s="3">
        <f>_xlfn.XLOOKUP(C597,等级中转!$E$7:$E$11,_xlfn.XLOOKUP(INT(RIGHT(B597,1)),等级中转!$F$5:$L$5,等级中转!$F$7:$L$11))</f>
        <v>71</v>
      </c>
      <c r="E597" s="3" t="str">
        <f ca="1">_xlfn.XLOOKUP(A597,中转!$D$10:$D$10006,中转!$Y$10:$Y$10006,"{}",0)</f>
        <v>{"AtkPower":0.16,"BuffPower":0.8}</v>
      </c>
      <c r="F597" s="3" t="s">
        <v>86</v>
      </c>
      <c r="G597" s="3">
        <v>0</v>
      </c>
      <c r="H597" s="3">
        <v>0</v>
      </c>
      <c r="I597" s="3">
        <v>0</v>
      </c>
      <c r="K597" s="18" t="str">
        <f>IF($B597="","",IF($B597=0,"",K$1&amp;$A597))</f>
        <v>SkillDescDetail401090403</v>
      </c>
    </row>
    <row r="598" spans="1:11" x14ac:dyDescent="0.15">
      <c r="A598" s="3">
        <f t="shared" si="295"/>
        <v>401090404</v>
      </c>
      <c r="B598" s="3">
        <f t="shared" si="296"/>
        <v>4010904</v>
      </c>
      <c r="C598" s="3">
        <f t="shared" si="297"/>
        <v>4</v>
      </c>
      <c r="D598" s="3">
        <f>_xlfn.XLOOKUP(C598,等级中转!$E$7:$E$11,_xlfn.XLOOKUP(INT(RIGHT(B598,1)),等级中转!$F$5:$L$5,等级中转!$F$7:$L$11))</f>
        <v>121</v>
      </c>
      <c r="E598" s="3" t="str">
        <f ca="1">_xlfn.XLOOKUP(A598,中转!$D$10:$D$10006,中转!$Y$10:$Y$10006,"{}",0)</f>
        <v>{"AtkPower":0.18,"BuffPower":0.9}</v>
      </c>
      <c r="F598" s="3" t="s">
        <v>86</v>
      </c>
      <c r="G598" s="3">
        <v>0</v>
      </c>
      <c r="H598" s="3">
        <v>0</v>
      </c>
      <c r="I598" s="3">
        <v>0</v>
      </c>
      <c r="K598" s="18" t="str">
        <f>IF($B598="","",IF($B598=0,"",K$1&amp;$A598))</f>
        <v>SkillDescDetail401090404</v>
      </c>
    </row>
    <row r="599" spans="1:11" x14ac:dyDescent="0.15">
      <c r="A599" s="3">
        <f t="shared" si="295"/>
        <v>401090405</v>
      </c>
      <c r="B599" s="3">
        <f t="shared" si="296"/>
        <v>4010904</v>
      </c>
      <c r="C599" s="3">
        <f t="shared" si="297"/>
        <v>5</v>
      </c>
      <c r="D599" s="3">
        <f>_xlfn.XLOOKUP(C599,等级中转!$E$7:$E$11,_xlfn.XLOOKUP(INT(RIGHT(B599,1)),等级中转!$F$5:$L$5,等级中转!$F$7:$L$11))</f>
        <v>171</v>
      </c>
      <c r="E599" s="3" t="str">
        <f>_xlfn.XLOOKUP(A599,中转!$D$10:$D$10006,中转!$Y$10:$Y$10006,"{}",0)</f>
        <v>{"AtkPower":0.2,"BuffPower":1}</v>
      </c>
      <c r="F599" s="3" t="s">
        <v>86</v>
      </c>
      <c r="G599" s="3">
        <v>0</v>
      </c>
      <c r="H599" s="3">
        <v>0</v>
      </c>
      <c r="I599" s="3">
        <v>0</v>
      </c>
      <c r="K599" s="18" t="str">
        <f>IF($B599="","",IF($B599=0,"",K$1&amp;$A599))</f>
        <v>SkillDescDetail401090405</v>
      </c>
    </row>
    <row r="600" spans="1:11" s="17" customFormat="1" x14ac:dyDescent="0.15">
      <c r="A600" s="7" t="s">
        <v>47</v>
      </c>
      <c r="B600" s="5"/>
      <c r="C600" s="5"/>
      <c r="D600" s="5"/>
      <c r="E600" s="5" t="str">
        <f>_xlfn.XLOOKUP(A600,中转!$D$10:$D$10006,中转!$Y$10:$Y$10006,"{}",0)</f>
        <v/>
      </c>
      <c r="F600" s="5"/>
      <c r="G600" s="5"/>
      <c r="H600" s="5"/>
      <c r="I600" s="5"/>
      <c r="J600" s="20"/>
      <c r="K600" s="20"/>
    </row>
    <row r="601" spans="1:11" x14ac:dyDescent="0.15">
      <c r="A601" s="3">
        <f t="shared" ref="A601:A605" si="298">B601*100+C601</f>
        <v>401090501</v>
      </c>
      <c r="B601" s="3">
        <f t="shared" ref="B601:B605" si="299">B552+100</f>
        <v>4010905</v>
      </c>
      <c r="C601" s="3">
        <f t="shared" ref="C601:C605" si="300">C595</f>
        <v>1</v>
      </c>
      <c r="D601" s="3">
        <f>_xlfn.XLOOKUP(C601,等级中转!$E$7:$E$11,_xlfn.XLOOKUP(INT(RIGHT(B601,1)),等级中转!$F$5:$L$5,等级中转!$F$7:$L$11))</f>
        <v>1</v>
      </c>
      <c r="E601" s="3" t="str">
        <f>_xlfn.XLOOKUP(A601,中转!$D$10:$D$10006,中转!$Y$10:$Y$10006,"{}",0)</f>
        <v>{}</v>
      </c>
      <c r="F601" s="3" t="s">
        <v>35</v>
      </c>
      <c r="G601" s="3">
        <v>0</v>
      </c>
      <c r="H601" s="3">
        <v>0</v>
      </c>
      <c r="I601" s="3">
        <v>0</v>
      </c>
      <c r="K601" s="18" t="str">
        <f>IF($B601="","",IF($B601=0,"",K$1&amp;$A601))</f>
        <v>SkillDescDetail401090501</v>
      </c>
    </row>
    <row r="602" spans="1:11" x14ac:dyDescent="0.15">
      <c r="A602" s="3">
        <f t="shared" si="298"/>
        <v>401090502</v>
      </c>
      <c r="B602" s="3">
        <f t="shared" si="299"/>
        <v>4010905</v>
      </c>
      <c r="C602" s="3">
        <f t="shared" si="300"/>
        <v>2</v>
      </c>
      <c r="D602" s="3">
        <f>_xlfn.XLOOKUP(C602,等级中转!$E$7:$E$11,_xlfn.XLOOKUP(INT(RIGHT(B602,1)),等级中转!$F$5:$L$5,等级中转!$F$7:$L$11))</f>
        <v>46</v>
      </c>
      <c r="E602" s="3" t="str">
        <f>_xlfn.XLOOKUP(A602,中转!$D$10:$D$10006,中转!$Y$10:$Y$10006,"{}",0)</f>
        <v>{}</v>
      </c>
      <c r="F602" s="3" t="s">
        <v>35</v>
      </c>
      <c r="G602" s="3">
        <v>0</v>
      </c>
      <c r="H602" s="3">
        <v>0</v>
      </c>
      <c r="I602" s="3">
        <v>0</v>
      </c>
      <c r="K602" s="18" t="str">
        <f>IF($B602="","",IF($B602=0,"",K$1&amp;$A602))</f>
        <v>SkillDescDetail401090502</v>
      </c>
    </row>
    <row r="603" spans="1:11" x14ac:dyDescent="0.15">
      <c r="A603" s="3">
        <f t="shared" si="298"/>
        <v>401090503</v>
      </c>
      <c r="B603" s="3">
        <f t="shared" si="299"/>
        <v>4010905</v>
      </c>
      <c r="C603" s="3">
        <f t="shared" si="300"/>
        <v>3</v>
      </c>
      <c r="D603" s="3">
        <f>_xlfn.XLOOKUP(C603,等级中转!$E$7:$E$11,_xlfn.XLOOKUP(INT(RIGHT(B603,1)),等级中转!$F$5:$L$5,等级中转!$F$7:$L$11))</f>
        <v>86</v>
      </c>
      <c r="E603" s="3" t="str">
        <f>_xlfn.XLOOKUP(A603,中转!$D$10:$D$10006,中转!$Y$10:$Y$10006,"{}",0)</f>
        <v>{}</v>
      </c>
      <c r="F603" s="3" t="s">
        <v>35</v>
      </c>
      <c r="G603" s="3">
        <v>0</v>
      </c>
      <c r="H603" s="3">
        <v>0</v>
      </c>
      <c r="I603" s="3">
        <v>0</v>
      </c>
      <c r="K603" s="18" t="str">
        <f>IF($B603="","",IF($B603=0,"",K$1&amp;$A603))</f>
        <v>SkillDescDetail401090503</v>
      </c>
    </row>
    <row r="604" spans="1:11" x14ac:dyDescent="0.15">
      <c r="A604" s="3">
        <f t="shared" si="298"/>
        <v>401090504</v>
      </c>
      <c r="B604" s="3">
        <f t="shared" si="299"/>
        <v>4010905</v>
      </c>
      <c r="C604" s="3">
        <f t="shared" si="300"/>
        <v>4</v>
      </c>
      <c r="D604" s="3">
        <f>_xlfn.XLOOKUP(C604,等级中转!$E$7:$E$11,_xlfn.XLOOKUP(INT(RIGHT(B604,1)),等级中转!$F$5:$L$5,等级中转!$F$7:$L$11))</f>
        <v>136</v>
      </c>
      <c r="E604" s="3" t="str">
        <f>_xlfn.XLOOKUP(A604,中转!$D$10:$D$10006,中转!$Y$10:$Y$10006,"{}",0)</f>
        <v>{}</v>
      </c>
      <c r="F604" s="3" t="s">
        <v>35</v>
      </c>
      <c r="G604" s="3">
        <v>0</v>
      </c>
      <c r="H604" s="3">
        <v>0</v>
      </c>
      <c r="I604" s="3">
        <v>0</v>
      </c>
      <c r="K604" s="18" t="str">
        <f>IF($B604="","",IF($B604=0,"",K$1&amp;$A604))</f>
        <v>SkillDescDetail401090504</v>
      </c>
    </row>
    <row r="605" spans="1:11" x14ac:dyDescent="0.15">
      <c r="A605" s="3">
        <f t="shared" si="298"/>
        <v>401090505</v>
      </c>
      <c r="B605" s="3">
        <f t="shared" si="299"/>
        <v>4010905</v>
      </c>
      <c r="C605" s="3">
        <f t="shared" si="300"/>
        <v>5</v>
      </c>
      <c r="D605" s="3">
        <f>_xlfn.XLOOKUP(C605,等级中转!$E$7:$E$11,_xlfn.XLOOKUP(INT(RIGHT(B605,1)),等级中转!$F$5:$L$5,等级中转!$F$7:$L$11))</f>
        <v>186</v>
      </c>
      <c r="E605" s="3" t="str">
        <f>_xlfn.XLOOKUP(A605,中转!$D$10:$D$10006,中转!$Y$10:$Y$10006,"{}",0)</f>
        <v>{}</v>
      </c>
      <c r="F605" s="3" t="s">
        <v>35</v>
      </c>
      <c r="G605" s="3">
        <v>0</v>
      </c>
      <c r="H605" s="3">
        <v>0</v>
      </c>
      <c r="I605" s="3">
        <v>0</v>
      </c>
      <c r="K605" s="18" t="str">
        <f>IF($B605="","",IF($B605=0,"",K$1&amp;$A605))</f>
        <v>SkillDescDetail401090505</v>
      </c>
    </row>
    <row r="606" spans="1:11" s="17" customFormat="1" x14ac:dyDescent="0.15">
      <c r="A606" s="7" t="s">
        <v>48</v>
      </c>
      <c r="B606" s="5"/>
      <c r="C606" s="5"/>
      <c r="D606" s="5"/>
      <c r="E606" s="5" t="str">
        <f>_xlfn.XLOOKUP(A606,中转!$D$10:$D$10006,中转!$Y$10:$Y$10006,"{}",0)</f>
        <v/>
      </c>
      <c r="F606" s="5"/>
      <c r="G606" s="5"/>
      <c r="H606" s="5"/>
      <c r="I606" s="5"/>
      <c r="J606" s="20"/>
      <c r="K606" s="20"/>
    </row>
    <row r="607" spans="1:11" x14ac:dyDescent="0.15">
      <c r="A607" s="3">
        <f t="shared" ref="A607:A611" si="301">B607*100+C607</f>
        <v>401090601</v>
      </c>
      <c r="B607" s="3">
        <f t="shared" ref="B607:B611" si="302">B558+100</f>
        <v>4010906</v>
      </c>
      <c r="C607" s="3">
        <f t="shared" ref="C607:C611" si="303">C601</f>
        <v>1</v>
      </c>
      <c r="D607" s="3">
        <f>_xlfn.XLOOKUP(C607,等级中转!$E$7:$E$11,_xlfn.XLOOKUP(INT(RIGHT(B607,1)),等级中转!$F$5:$L$5,等级中转!$F$7:$L$11))</f>
        <v>1</v>
      </c>
      <c r="E607" s="3" t="str">
        <f>_xlfn.XLOOKUP(A607,中转!$D$10:$D$10006,中转!$Y$10:$Y$10006,"{}",0)</f>
        <v>{}</v>
      </c>
      <c r="F607" s="3" t="s">
        <v>35</v>
      </c>
      <c r="G607" s="3">
        <v>0</v>
      </c>
      <c r="H607" s="3">
        <v>0</v>
      </c>
      <c r="I607" s="3">
        <v>0</v>
      </c>
      <c r="K607" s="18" t="str">
        <f>IF($B607="","",IF($B607=0,"",K$1&amp;$A607))</f>
        <v>SkillDescDetail401090601</v>
      </c>
    </row>
    <row r="608" spans="1:11" x14ac:dyDescent="0.15">
      <c r="A608" s="3">
        <f t="shared" si="301"/>
        <v>401090602</v>
      </c>
      <c r="B608" s="3">
        <f t="shared" si="302"/>
        <v>4010906</v>
      </c>
      <c r="C608" s="3">
        <f t="shared" si="303"/>
        <v>2</v>
      </c>
      <c r="D608" s="3">
        <f>_xlfn.XLOOKUP(C608,等级中转!$E$7:$E$11,_xlfn.XLOOKUP(INT(RIGHT(B608,1)),等级中转!$F$5:$L$5,等级中转!$F$7:$L$11))</f>
        <v>63</v>
      </c>
      <c r="E608" s="3" t="str">
        <f>_xlfn.XLOOKUP(A608,中转!$D$10:$D$10006,中转!$Y$10:$Y$10006,"{}",0)</f>
        <v>{}</v>
      </c>
      <c r="F608" s="3" t="s">
        <v>35</v>
      </c>
      <c r="G608" s="3">
        <v>0</v>
      </c>
      <c r="H608" s="3">
        <v>0</v>
      </c>
      <c r="I608" s="3">
        <v>0</v>
      </c>
      <c r="K608" s="18" t="str">
        <f>IF($B608="","",IF($B608=0,"",K$1&amp;$A608))</f>
        <v>SkillDescDetail401090602</v>
      </c>
    </row>
    <row r="609" spans="1:11" x14ac:dyDescent="0.15">
      <c r="A609" s="3">
        <f t="shared" si="301"/>
        <v>401090603</v>
      </c>
      <c r="B609" s="3">
        <f t="shared" si="302"/>
        <v>4010906</v>
      </c>
      <c r="C609" s="3">
        <f t="shared" si="303"/>
        <v>3</v>
      </c>
      <c r="D609" s="3">
        <f>_xlfn.XLOOKUP(C609,等级中转!$E$7:$E$11,_xlfn.XLOOKUP(INT(RIGHT(B609,1)),等级中转!$F$5:$L$5,等级中转!$F$7:$L$11))</f>
        <v>103</v>
      </c>
      <c r="E609" s="3" t="str">
        <f>_xlfn.XLOOKUP(A609,中转!$D$10:$D$10006,中转!$Y$10:$Y$10006,"{}",0)</f>
        <v>{}</v>
      </c>
      <c r="F609" s="3" t="s">
        <v>35</v>
      </c>
      <c r="G609" s="3">
        <v>0</v>
      </c>
      <c r="H609" s="3">
        <v>0</v>
      </c>
      <c r="I609" s="3">
        <v>0</v>
      </c>
      <c r="K609" s="18" t="str">
        <f>IF($B609="","",IF($B609=0,"",K$1&amp;$A609))</f>
        <v>SkillDescDetail401090603</v>
      </c>
    </row>
    <row r="610" spans="1:11" x14ac:dyDescent="0.15">
      <c r="A610" s="3">
        <f t="shared" si="301"/>
        <v>401090604</v>
      </c>
      <c r="B610" s="3">
        <f t="shared" si="302"/>
        <v>4010906</v>
      </c>
      <c r="C610" s="3">
        <f t="shared" si="303"/>
        <v>4</v>
      </c>
      <c r="D610" s="3">
        <f>_xlfn.XLOOKUP(C610,等级中转!$E$7:$E$11,_xlfn.XLOOKUP(INT(RIGHT(B610,1)),等级中转!$F$5:$L$5,等级中转!$F$7:$L$11))</f>
        <v>153</v>
      </c>
      <c r="E610" s="3" t="str">
        <f>_xlfn.XLOOKUP(A610,中转!$D$10:$D$10006,中转!$Y$10:$Y$10006,"{}",0)</f>
        <v>{}</v>
      </c>
      <c r="F610" s="3" t="s">
        <v>35</v>
      </c>
      <c r="G610" s="3">
        <v>0</v>
      </c>
      <c r="H610" s="3">
        <v>0</v>
      </c>
      <c r="I610" s="3">
        <v>0</v>
      </c>
      <c r="K610" s="18" t="str">
        <f>IF($B610="","",IF($B610=0,"",K$1&amp;$A610))</f>
        <v>SkillDescDetail401090604</v>
      </c>
    </row>
    <row r="611" spans="1:11" x14ac:dyDescent="0.15">
      <c r="A611" s="3">
        <f t="shared" si="301"/>
        <v>401090605</v>
      </c>
      <c r="B611" s="3">
        <f t="shared" si="302"/>
        <v>4010906</v>
      </c>
      <c r="C611" s="3">
        <f t="shared" si="303"/>
        <v>5</v>
      </c>
      <c r="D611" s="3">
        <f>_xlfn.XLOOKUP(C611,等级中转!$E$7:$E$11,_xlfn.XLOOKUP(INT(RIGHT(B611,1)),等级中转!$F$5:$L$5,等级中转!$F$7:$L$11))</f>
        <v>203</v>
      </c>
      <c r="E611" s="3" t="str">
        <f>_xlfn.XLOOKUP(A611,中转!$D$10:$D$10006,中转!$Y$10:$Y$10006,"{}",0)</f>
        <v>{}</v>
      </c>
      <c r="F611" s="3" t="s">
        <v>35</v>
      </c>
      <c r="G611" s="3">
        <v>0</v>
      </c>
      <c r="H611" s="3">
        <v>0</v>
      </c>
      <c r="I611" s="3">
        <v>0</v>
      </c>
      <c r="K611" s="18" t="str">
        <f>IF($B611="","",IF($B611=0,"",K$1&amp;$A611))</f>
        <v>SkillDescDetail401090605</v>
      </c>
    </row>
    <row r="612" spans="1:11" s="17" customFormat="1" x14ac:dyDescent="0.15">
      <c r="A612" s="7" t="s">
        <v>49</v>
      </c>
      <c r="B612" s="5"/>
      <c r="C612" s="5"/>
      <c r="D612" s="5"/>
      <c r="E612" s="5" t="str">
        <f>_xlfn.XLOOKUP(A612,中转!$D$10:$D$10006,中转!$Y$10:$Y$10006,"{}",0)</f>
        <v/>
      </c>
      <c r="F612" s="5"/>
      <c r="G612" s="5"/>
      <c r="H612" s="5"/>
      <c r="I612" s="5"/>
      <c r="J612" s="20"/>
      <c r="K612" s="20"/>
    </row>
    <row r="613" spans="1:11" x14ac:dyDescent="0.15">
      <c r="A613" s="3">
        <f t="shared" ref="A613:A617" si="304">B613*100+C613</f>
        <v>401090701</v>
      </c>
      <c r="B613" s="3">
        <f t="shared" ref="B613:B617" si="305">B564+100</f>
        <v>4010907</v>
      </c>
      <c r="C613" s="3">
        <f t="shared" ref="C613:C617" si="306">C607</f>
        <v>1</v>
      </c>
      <c r="D613" s="3">
        <f>_xlfn.XLOOKUP(C613,等级中转!$E$7:$E$11,_xlfn.XLOOKUP(INT(RIGHT(B613,1)),等级中转!$F$5:$L$5,等级中转!$F$7:$L$11))</f>
        <v>1</v>
      </c>
      <c r="E613" s="3" t="str">
        <f ca="1">_xlfn.XLOOKUP(A613,中转!$D$10:$D$10006,中转!$Y$10:$Y$10006,"{}",0)</f>
        <v>{"BuffPower":0.7}</v>
      </c>
      <c r="F613" s="3" t="s">
        <v>87</v>
      </c>
      <c r="G613" s="3">
        <v>0</v>
      </c>
      <c r="H613" s="3">
        <v>0</v>
      </c>
      <c r="I613" s="3">
        <v>0</v>
      </c>
      <c r="K613" s="18" t="str">
        <f>IF($B613="","",IF($B613=0,"",K$1&amp;$A613))</f>
        <v>SkillDescDetail401090701</v>
      </c>
    </row>
    <row r="614" spans="1:11" x14ac:dyDescent="0.15">
      <c r="A614" s="3">
        <f t="shared" si="304"/>
        <v>401090702</v>
      </c>
      <c r="B614" s="3">
        <f t="shared" si="305"/>
        <v>4010907</v>
      </c>
      <c r="C614" s="3">
        <f t="shared" si="306"/>
        <v>2</v>
      </c>
      <c r="D614" s="3">
        <f>_xlfn.XLOOKUP(C614,等级中转!$E$7:$E$11,_xlfn.XLOOKUP(INT(RIGHT(B614,1)),等级中转!$F$5:$L$5,等级中转!$F$7:$L$11))</f>
        <v>51</v>
      </c>
      <c r="E614" s="3" t="str">
        <f ca="1">_xlfn.XLOOKUP(A614,中转!$D$10:$D$10006,中转!$Y$10:$Y$10006,"{}",0)</f>
        <v>{"BuffPower":0.75}</v>
      </c>
      <c r="F614" s="3" t="s">
        <v>87</v>
      </c>
      <c r="G614" s="3">
        <v>0</v>
      </c>
      <c r="H614" s="3">
        <v>0</v>
      </c>
      <c r="I614" s="3">
        <v>0</v>
      </c>
      <c r="K614" s="18" t="str">
        <f>IF($B614="","",IF($B614=0,"",K$1&amp;$A614))</f>
        <v>SkillDescDetail401090702</v>
      </c>
    </row>
    <row r="615" spans="1:11" x14ac:dyDescent="0.15">
      <c r="A615" s="3">
        <f t="shared" si="304"/>
        <v>401090703</v>
      </c>
      <c r="B615" s="3">
        <f t="shared" si="305"/>
        <v>4010907</v>
      </c>
      <c r="C615" s="3">
        <f t="shared" si="306"/>
        <v>3</v>
      </c>
      <c r="D615" s="3">
        <f>_xlfn.XLOOKUP(C615,等级中转!$E$7:$E$11,_xlfn.XLOOKUP(INT(RIGHT(B615,1)),等级中转!$F$5:$L$5,等级中转!$F$7:$L$11))</f>
        <v>91</v>
      </c>
      <c r="E615" s="3" t="str">
        <f ca="1">_xlfn.XLOOKUP(A615,中转!$D$10:$D$10006,中转!$Y$10:$Y$10006,"{}",0)</f>
        <v>{"BuffPower":0.8}</v>
      </c>
      <c r="F615" s="3" t="s">
        <v>87</v>
      </c>
      <c r="G615" s="3">
        <v>0</v>
      </c>
      <c r="H615" s="3">
        <v>0</v>
      </c>
      <c r="I615" s="3">
        <v>0</v>
      </c>
      <c r="K615" s="18" t="str">
        <f>IF($B615="","",IF($B615=0,"",K$1&amp;$A615))</f>
        <v>SkillDescDetail401090703</v>
      </c>
    </row>
    <row r="616" spans="1:11" x14ac:dyDescent="0.15">
      <c r="A616" s="3">
        <f t="shared" si="304"/>
        <v>401090704</v>
      </c>
      <c r="B616" s="3">
        <f t="shared" si="305"/>
        <v>4010907</v>
      </c>
      <c r="C616" s="3">
        <f t="shared" si="306"/>
        <v>4</v>
      </c>
      <c r="D616" s="3">
        <f>_xlfn.XLOOKUP(C616,等级中转!$E$7:$E$11,_xlfn.XLOOKUP(INT(RIGHT(B616,1)),等级中转!$F$5:$L$5,等级中转!$F$7:$L$11))</f>
        <v>151</v>
      </c>
      <c r="E616" s="3" t="str">
        <f ca="1">_xlfn.XLOOKUP(A616,中转!$D$10:$D$10006,中转!$Y$10:$Y$10006,"{}",0)</f>
        <v>{"BuffPower":0.9}</v>
      </c>
      <c r="F616" s="3" t="s">
        <v>87</v>
      </c>
      <c r="G616" s="3">
        <v>0</v>
      </c>
      <c r="H616" s="3">
        <v>0</v>
      </c>
      <c r="I616" s="3">
        <v>0</v>
      </c>
      <c r="K616" s="18" t="str">
        <f>IF($B616="","",IF($B616=0,"",K$1&amp;$A616))</f>
        <v>SkillDescDetail401090704</v>
      </c>
    </row>
    <row r="617" spans="1:11" x14ac:dyDescent="0.15">
      <c r="A617" s="3">
        <f t="shared" si="304"/>
        <v>401090705</v>
      </c>
      <c r="B617" s="3">
        <f t="shared" si="305"/>
        <v>4010907</v>
      </c>
      <c r="C617" s="3">
        <f t="shared" si="306"/>
        <v>5</v>
      </c>
      <c r="D617" s="3">
        <f>_xlfn.XLOOKUP(C617,等级中转!$E$7:$E$11,_xlfn.XLOOKUP(INT(RIGHT(B617,1)),等级中转!$F$5:$L$5,等级中转!$F$7:$L$11))</f>
        <v>211</v>
      </c>
      <c r="E617" s="3" t="str">
        <f>_xlfn.XLOOKUP(A617,中转!$D$10:$D$10006,中转!$Y$10:$Y$10006,"{}",0)</f>
        <v>{"BuffPower":1}</v>
      </c>
      <c r="F617" s="3" t="s">
        <v>87</v>
      </c>
      <c r="G617" s="3">
        <v>0</v>
      </c>
      <c r="H617" s="3">
        <v>0</v>
      </c>
      <c r="I617" s="3">
        <v>0</v>
      </c>
      <c r="K617" s="18" t="str">
        <f>IF($B617="","",IF($B617=0,"",K$1&amp;$A617))</f>
        <v>SkillDescDetail401090705</v>
      </c>
    </row>
    <row r="618" spans="1:11" s="17" customFormat="1" x14ac:dyDescent="0.15">
      <c r="A618" s="7" t="s">
        <v>88</v>
      </c>
      <c r="B618" s="5"/>
      <c r="C618" s="5"/>
      <c r="D618" s="5"/>
      <c r="E618" s="5" t="str">
        <f>_xlfn.XLOOKUP(A618,中转!$D$10:$D$10006,中转!$Y$10:$Y$10006,"{}",0)</f>
        <v/>
      </c>
      <c r="F618" s="5"/>
      <c r="G618" s="5"/>
      <c r="H618" s="5"/>
      <c r="I618" s="5"/>
      <c r="J618" s="20"/>
      <c r="K618" s="20"/>
    </row>
    <row r="619" spans="1:11" s="17" customFormat="1" x14ac:dyDescent="0.15">
      <c r="A619" s="7" t="s">
        <v>33</v>
      </c>
      <c r="B619" s="5"/>
      <c r="C619" s="5"/>
      <c r="D619" s="5"/>
      <c r="E619" s="5" t="str">
        <f>_xlfn.XLOOKUP(A619,中转!$D$10:$D$10006,中转!$Y$10:$Y$10006,"{}",0)</f>
        <v/>
      </c>
      <c r="F619" s="5"/>
      <c r="G619" s="5"/>
      <c r="H619" s="5"/>
      <c r="I619" s="5"/>
      <c r="J619" s="20"/>
      <c r="K619" s="20"/>
    </row>
    <row r="620" spans="1:11" x14ac:dyDescent="0.15">
      <c r="A620" s="3">
        <v>401100101</v>
      </c>
      <c r="B620" s="3">
        <v>4011001</v>
      </c>
      <c r="C620" s="3">
        <v>1</v>
      </c>
      <c r="D620" s="3">
        <f>_xlfn.XLOOKUP(C620,等级中转!$E$7:$E$11,_xlfn.XLOOKUP(INT(RIGHT(B620,1)),等级中转!$F$5:$L$5,等级中转!$F$7:$L$11))</f>
        <v>1</v>
      </c>
      <c r="E620" s="3" t="str">
        <f ca="1">_xlfn.XLOOKUP(A620,中转!$D$10:$D$10006,中转!$Y$10:$Y$10006,"{}",0)</f>
        <v>{"AtkPower":1.5}</v>
      </c>
      <c r="F620" s="3" t="s">
        <v>35</v>
      </c>
      <c r="G620" s="3">
        <v>152</v>
      </c>
      <c r="H620" s="3">
        <v>0</v>
      </c>
      <c r="I620" s="3">
        <v>0</v>
      </c>
      <c r="J620" s="18" t="s">
        <v>89</v>
      </c>
      <c r="K620" s="18" t="str">
        <f>IF($B620="","",IF($B620=0,"",K$1&amp;$A620))</f>
        <v>SkillDescDetail401100101</v>
      </c>
    </row>
    <row r="621" spans="1:11" x14ac:dyDescent="0.15">
      <c r="A621" s="3">
        <v>401100102</v>
      </c>
      <c r="B621" s="3">
        <v>4011001</v>
      </c>
      <c r="C621" s="3">
        <v>2</v>
      </c>
      <c r="D621" s="3">
        <f>_xlfn.XLOOKUP(C621,等级中转!$E$7:$E$11,_xlfn.XLOOKUP(INT(RIGHT(B621,1)),等级中转!$F$5:$L$5,等级中转!$F$7:$L$11))</f>
        <v>21</v>
      </c>
      <c r="E621" s="3" t="str">
        <f ca="1">_xlfn.XLOOKUP(A621,中转!$D$10:$D$10006,中转!$Y$10:$Y$10006,"{}",0)</f>
        <v>{"AtkPower":1.6}</v>
      </c>
      <c r="F621" s="3" t="s">
        <v>35</v>
      </c>
      <c r="G621" s="3">
        <f t="shared" ref="G621:G624" si="307">G620</f>
        <v>152</v>
      </c>
      <c r="H621" s="3">
        <v>0</v>
      </c>
      <c r="I621" s="3">
        <v>0</v>
      </c>
      <c r="J621" s="18" t="s">
        <v>89</v>
      </c>
      <c r="K621" s="18" t="str">
        <f>IF($B621="","",IF($B621=0,"",K$1&amp;$A621))</f>
        <v>SkillDescDetail401100102</v>
      </c>
    </row>
    <row r="622" spans="1:11" x14ac:dyDescent="0.15">
      <c r="A622" s="3">
        <v>401100103</v>
      </c>
      <c r="B622" s="3">
        <v>4011001</v>
      </c>
      <c r="C622" s="3">
        <v>3</v>
      </c>
      <c r="D622" s="3">
        <f>_xlfn.XLOOKUP(C622,等级中转!$E$7:$E$11,_xlfn.XLOOKUP(INT(RIGHT(B622,1)),等级中转!$F$5:$L$5,等级中转!$F$7:$L$11))</f>
        <v>61</v>
      </c>
      <c r="E622" s="3" t="str">
        <f ca="1">_xlfn.XLOOKUP(A622,中转!$D$10:$D$10006,中转!$Y$10:$Y$10006,"{}",0)</f>
        <v>{"AtkPower":1.7}</v>
      </c>
      <c r="F622" s="3" t="s">
        <v>35</v>
      </c>
      <c r="G622" s="3">
        <f t="shared" si="307"/>
        <v>152</v>
      </c>
      <c r="H622" s="3">
        <v>0</v>
      </c>
      <c r="I622" s="3">
        <v>0</v>
      </c>
      <c r="J622" s="18" t="s">
        <v>89</v>
      </c>
      <c r="K622" s="18" t="str">
        <f>IF($B622="","",IF($B622=0,"",K$1&amp;$A622))</f>
        <v>SkillDescDetail401100103</v>
      </c>
    </row>
    <row r="623" spans="1:11" x14ac:dyDescent="0.15">
      <c r="A623" s="3">
        <v>401100104</v>
      </c>
      <c r="B623" s="3">
        <v>4011001</v>
      </c>
      <c r="C623" s="3">
        <v>4</v>
      </c>
      <c r="D623" s="3">
        <f>_xlfn.XLOOKUP(C623,等级中转!$E$7:$E$11,_xlfn.XLOOKUP(INT(RIGHT(B623,1)),等级中转!$F$5:$L$5,等级中转!$F$7:$L$11))</f>
        <v>111</v>
      </c>
      <c r="E623" s="3" t="str">
        <f ca="1">_xlfn.XLOOKUP(A623,中转!$D$10:$D$10006,中转!$Y$10:$Y$10006,"{}",0)</f>
        <v>{"AtkPower":1.95}</v>
      </c>
      <c r="F623" s="3" t="s">
        <v>35</v>
      </c>
      <c r="G623" s="3">
        <f t="shared" si="307"/>
        <v>152</v>
      </c>
      <c r="H623" s="3">
        <v>0</v>
      </c>
      <c r="I623" s="3">
        <v>0</v>
      </c>
      <c r="J623" s="18" t="s">
        <v>89</v>
      </c>
      <c r="K623" s="18" t="str">
        <f>IF($B623="","",IF($B623=0,"",K$1&amp;$A623))</f>
        <v>SkillDescDetail401100104</v>
      </c>
    </row>
    <row r="624" spans="1:11" x14ac:dyDescent="0.15">
      <c r="A624" s="3">
        <v>401100105</v>
      </c>
      <c r="B624" s="3">
        <v>4011001</v>
      </c>
      <c r="C624" s="3">
        <v>5</v>
      </c>
      <c r="D624" s="3">
        <f>_xlfn.XLOOKUP(C624,等级中转!$E$7:$E$11,_xlfn.XLOOKUP(INT(RIGHT(B624,1)),等级中转!$F$5:$L$5,等级中转!$F$7:$L$11))</f>
        <v>161</v>
      </c>
      <c r="E624" s="3" t="str">
        <f>_xlfn.XLOOKUP(A624,中转!$D$10:$D$10006,中转!$Y$10:$Y$10006,"{}",0)</f>
        <v>{"AtkPower":2.15}</v>
      </c>
      <c r="F624" s="3" t="s">
        <v>35</v>
      </c>
      <c r="G624" s="3">
        <f t="shared" si="307"/>
        <v>152</v>
      </c>
      <c r="H624" s="3">
        <v>0</v>
      </c>
      <c r="I624" s="3">
        <v>0</v>
      </c>
      <c r="J624" s="18" t="s">
        <v>89</v>
      </c>
      <c r="K624" s="18" t="str">
        <f>IF($B624="","",IF($B624=0,"",K$1&amp;$A624))</f>
        <v>SkillDescDetail401100105</v>
      </c>
    </row>
    <row r="625" spans="1:11" s="17" customFormat="1" x14ac:dyDescent="0.15">
      <c r="A625" s="7" t="s">
        <v>40</v>
      </c>
      <c r="B625" s="5"/>
      <c r="C625" s="5"/>
      <c r="D625" s="5"/>
      <c r="E625" s="5" t="str">
        <f>_xlfn.XLOOKUP(A625,中转!$D$10:$D$10006,中转!$Y$10:$Y$10006,"{}",0)</f>
        <v/>
      </c>
      <c r="F625" s="5"/>
      <c r="G625" s="5"/>
      <c r="H625" s="5"/>
      <c r="I625" s="5"/>
      <c r="J625" s="20"/>
      <c r="K625" s="20"/>
    </row>
    <row r="626" spans="1:11" x14ac:dyDescent="0.15">
      <c r="A626" s="3">
        <v>401100201</v>
      </c>
      <c r="B626" s="3">
        <v>4011002</v>
      </c>
      <c r="C626" s="3">
        <v>1</v>
      </c>
      <c r="D626" s="3">
        <f>_xlfn.XLOOKUP(C626,等级中转!$E$7:$E$11,_xlfn.XLOOKUP(INT(RIGHT(B626,1)),等级中转!$F$5:$L$5,等级中转!$F$7:$L$11))</f>
        <v>1</v>
      </c>
      <c r="E626" s="3" t="str">
        <f ca="1">_xlfn.XLOOKUP(A626,中转!$D$10:$D$10006,中转!$Y$10:$Y$10006,"{}",0)</f>
        <v>{"AtkPower":1.9}</v>
      </c>
      <c r="F626" s="3" t="s">
        <v>35</v>
      </c>
      <c r="G626" s="3">
        <v>0</v>
      </c>
      <c r="H626" s="3">
        <v>0</v>
      </c>
      <c r="I626" s="3">
        <v>2.6</v>
      </c>
      <c r="J626" s="18" t="s">
        <v>90</v>
      </c>
      <c r="K626" s="18" t="str">
        <f>IF($B626="","",IF($B626=0,"",K$1&amp;$A626))</f>
        <v>SkillDescDetail401100201</v>
      </c>
    </row>
    <row r="627" spans="1:11" x14ac:dyDescent="0.15">
      <c r="A627" s="3">
        <v>401100202</v>
      </c>
      <c r="B627" s="3">
        <v>4011002</v>
      </c>
      <c r="C627" s="3">
        <v>2</v>
      </c>
      <c r="D627" s="3">
        <f>_xlfn.XLOOKUP(C627,等级中转!$E$7:$E$11,_xlfn.XLOOKUP(INT(RIGHT(B627,1)),等级中转!$F$5:$L$5,等级中转!$F$7:$L$11))</f>
        <v>41</v>
      </c>
      <c r="E627" s="3" t="str">
        <f ca="1">_xlfn.XLOOKUP(A627,中转!$D$10:$D$10006,中转!$Y$10:$Y$10006,"{}",0)</f>
        <v>{"AtkPower":2.05}</v>
      </c>
      <c r="F627" s="3" t="s">
        <v>35</v>
      </c>
      <c r="G627" s="3">
        <v>0</v>
      </c>
      <c r="H627" s="3">
        <v>0</v>
      </c>
      <c r="I627" s="3">
        <f>I626</f>
        <v>2.6</v>
      </c>
      <c r="J627" s="18" t="s">
        <v>90</v>
      </c>
      <c r="K627" s="18" t="str">
        <f>IF($B627="","",IF($B627=0,"",K$1&amp;$A627))</f>
        <v>SkillDescDetail401100202</v>
      </c>
    </row>
    <row r="628" spans="1:11" x14ac:dyDescent="0.15">
      <c r="A628" s="3">
        <v>401100203</v>
      </c>
      <c r="B628" s="3">
        <v>4011002</v>
      </c>
      <c r="C628" s="3">
        <v>3</v>
      </c>
      <c r="D628" s="3">
        <f>_xlfn.XLOOKUP(C628,等级中转!$E$7:$E$11,_xlfn.XLOOKUP(INT(RIGHT(B628,1)),等级中转!$F$5:$L$5,等级中转!$F$7:$L$11))</f>
        <v>81</v>
      </c>
      <c r="E628" s="3" t="str">
        <f ca="1">_xlfn.XLOOKUP(A628,中转!$D$10:$D$10006,中转!$Y$10:$Y$10006,"{}",0)</f>
        <v>{"AtkPower":2.15}</v>
      </c>
      <c r="F628" s="3" t="s">
        <v>35</v>
      </c>
      <c r="G628" s="3">
        <v>0</v>
      </c>
      <c r="H628" s="3">
        <v>0</v>
      </c>
      <c r="I628" s="3">
        <f t="shared" ref="I628:I630" si="308">I627</f>
        <v>2.6</v>
      </c>
      <c r="J628" s="18" t="s">
        <v>90</v>
      </c>
      <c r="K628" s="18" t="str">
        <f>IF($B628="","",IF($B628=0,"",K$1&amp;$A628))</f>
        <v>SkillDescDetail401100203</v>
      </c>
    </row>
    <row r="629" spans="1:11" x14ac:dyDescent="0.15">
      <c r="A629" s="3">
        <v>401100204</v>
      </c>
      <c r="B629" s="3">
        <v>4011002</v>
      </c>
      <c r="C629" s="3">
        <v>4</v>
      </c>
      <c r="D629" s="3">
        <f>_xlfn.XLOOKUP(C629,等级中转!$E$7:$E$11,_xlfn.XLOOKUP(INT(RIGHT(B629,1)),等级中转!$F$5:$L$5,等级中转!$F$7:$L$11))</f>
        <v>141</v>
      </c>
      <c r="E629" s="3" t="str">
        <f ca="1">_xlfn.XLOOKUP(A629,中转!$D$10:$D$10006,中转!$Y$10:$Y$10006,"{}",0)</f>
        <v>{"AtkPower":2.45}</v>
      </c>
      <c r="F629" s="3" t="s">
        <v>35</v>
      </c>
      <c r="G629" s="3">
        <v>0</v>
      </c>
      <c r="H629" s="3">
        <v>0</v>
      </c>
      <c r="I629" s="3">
        <f t="shared" si="308"/>
        <v>2.6</v>
      </c>
      <c r="J629" s="18" t="s">
        <v>90</v>
      </c>
      <c r="K629" s="18" t="str">
        <f>IF($B629="","",IF($B629=0,"",K$1&amp;$A629))</f>
        <v>SkillDescDetail401100204</v>
      </c>
    </row>
    <row r="630" spans="1:11" x14ac:dyDescent="0.15">
      <c r="A630" s="3">
        <v>401100205</v>
      </c>
      <c r="B630" s="3">
        <v>4011002</v>
      </c>
      <c r="C630" s="3">
        <v>5</v>
      </c>
      <c r="D630" s="3">
        <f>_xlfn.XLOOKUP(C630,等级中转!$E$7:$E$11,_xlfn.XLOOKUP(INT(RIGHT(B630,1)),等级中转!$F$5:$L$5,等级中转!$F$7:$L$11))</f>
        <v>201</v>
      </c>
      <c r="E630" s="3" t="str">
        <f>_xlfn.XLOOKUP(A630,中转!$D$10:$D$10006,中转!$Y$10:$Y$10006,"{}",0)</f>
        <v>{"AtkPower":2.7}</v>
      </c>
      <c r="F630" s="3" t="s">
        <v>35</v>
      </c>
      <c r="G630" s="3">
        <v>0</v>
      </c>
      <c r="H630" s="3">
        <v>0</v>
      </c>
      <c r="I630" s="3">
        <f t="shared" si="308"/>
        <v>2.6</v>
      </c>
      <c r="J630" s="18" t="s">
        <v>90</v>
      </c>
      <c r="K630" s="18" t="str">
        <f>IF($B630="","",IF($B630=0,"",K$1&amp;$A630))</f>
        <v>SkillDescDetail401100205</v>
      </c>
    </row>
    <row r="631" spans="1:11" s="17" customFormat="1" x14ac:dyDescent="0.15">
      <c r="A631" s="7" t="s">
        <v>45</v>
      </c>
      <c r="B631" s="5"/>
      <c r="C631" s="5"/>
      <c r="D631" s="5"/>
      <c r="E631" s="5" t="str">
        <f>_xlfn.XLOOKUP(A631,中转!$D$10:$D$10006,中转!$Y$10:$Y$10006,"{}",0)</f>
        <v/>
      </c>
      <c r="F631" s="5"/>
      <c r="G631" s="5"/>
      <c r="H631" s="5"/>
      <c r="I631" s="5"/>
      <c r="J631" s="20"/>
      <c r="K631" s="20"/>
    </row>
    <row r="632" spans="1:11" x14ac:dyDescent="0.15">
      <c r="A632" s="3">
        <v>401100301</v>
      </c>
      <c r="B632" s="3">
        <v>4011003</v>
      </c>
      <c r="C632" s="3">
        <v>1</v>
      </c>
      <c r="D632" s="3">
        <f>_xlfn.XLOOKUP(C632,等级中转!$E$7:$E$11,_xlfn.XLOOKUP(INT(RIGHT(B632,1)),等级中转!$F$5:$L$5,等级中转!$F$7:$L$11))</f>
        <v>1</v>
      </c>
      <c r="E632" s="3" t="str">
        <f>_xlfn.XLOOKUP(A632,中转!$D$10:$D$10006,中转!$Y$10:$Y$10006,"{}",0)</f>
        <v>{}</v>
      </c>
      <c r="F632" s="3" t="s">
        <v>35</v>
      </c>
      <c r="G632" s="3">
        <v>0</v>
      </c>
      <c r="H632" s="3">
        <v>0</v>
      </c>
      <c r="I632" s="3">
        <v>0</v>
      </c>
      <c r="K632" s="18" t="str">
        <f>IF($B632="","",IF($B632=0,"",K$1&amp;$A632))</f>
        <v>SkillDescDetail401100301</v>
      </c>
    </row>
    <row r="633" spans="1:11" x14ac:dyDescent="0.15">
      <c r="A633" s="3">
        <v>401100302</v>
      </c>
      <c r="B633" s="3">
        <v>4011003</v>
      </c>
      <c r="C633" s="3">
        <v>2</v>
      </c>
      <c r="D633" s="3">
        <f>_xlfn.XLOOKUP(C633,等级中转!$E$7:$E$11,_xlfn.XLOOKUP(INT(RIGHT(B633,1)),等级中转!$F$5:$L$5,等级中转!$F$7:$L$11))</f>
        <v>75</v>
      </c>
      <c r="E633" s="3" t="str">
        <f>_xlfn.XLOOKUP(A633,中转!$D$10:$D$10006,中转!$Y$10:$Y$10006,"{}",0)</f>
        <v>{}</v>
      </c>
      <c r="F633" s="3" t="s">
        <v>35</v>
      </c>
      <c r="G633" s="3">
        <v>0</v>
      </c>
      <c r="H633" s="3">
        <v>0</v>
      </c>
      <c r="I633" s="3">
        <v>0</v>
      </c>
      <c r="K633" s="18" t="str">
        <f>IF($B633="","",IF($B633=0,"",K$1&amp;$A633))</f>
        <v>SkillDescDetail401100302</v>
      </c>
    </row>
    <row r="634" spans="1:11" x14ac:dyDescent="0.15">
      <c r="A634" s="3">
        <v>401100303</v>
      </c>
      <c r="B634" s="3">
        <v>4011003</v>
      </c>
      <c r="C634" s="3">
        <v>3</v>
      </c>
      <c r="D634" s="3">
        <f>_xlfn.XLOOKUP(C634,等级中转!$E$7:$E$11,_xlfn.XLOOKUP(INT(RIGHT(B634,1)),等级中转!$F$5:$L$5,等级中转!$F$7:$L$11))</f>
        <v>125</v>
      </c>
      <c r="E634" s="3" t="str">
        <f>_xlfn.XLOOKUP(A634,中转!$D$10:$D$10006,中转!$Y$10:$Y$10006,"{}",0)</f>
        <v>{}</v>
      </c>
      <c r="F634" s="3" t="s">
        <v>35</v>
      </c>
      <c r="G634" s="3">
        <v>0</v>
      </c>
      <c r="H634" s="3">
        <v>0</v>
      </c>
      <c r="I634" s="3">
        <v>0</v>
      </c>
      <c r="K634" s="18" t="str">
        <f>IF($B634="","",IF($B634=0,"",K$1&amp;$A634))</f>
        <v>SkillDescDetail401100303</v>
      </c>
    </row>
    <row r="635" spans="1:11" x14ac:dyDescent="0.15">
      <c r="A635" s="3">
        <v>401100304</v>
      </c>
      <c r="B635" s="3">
        <v>4011003</v>
      </c>
      <c r="C635" s="3">
        <v>4</v>
      </c>
      <c r="D635" s="3">
        <f>_xlfn.XLOOKUP(C635,等级中转!$E$7:$E$11,_xlfn.XLOOKUP(INT(RIGHT(B635,1)),等级中转!$F$5:$L$5,等级中转!$F$7:$L$11))</f>
        <v>175</v>
      </c>
      <c r="E635" s="3" t="str">
        <f>_xlfn.XLOOKUP(A635,中转!$D$10:$D$10006,中转!$Y$10:$Y$10006,"{}",0)</f>
        <v>{}</v>
      </c>
      <c r="F635" s="3" t="s">
        <v>35</v>
      </c>
      <c r="G635" s="3">
        <v>0</v>
      </c>
      <c r="H635" s="3">
        <v>0</v>
      </c>
      <c r="I635" s="3">
        <v>0</v>
      </c>
      <c r="K635" s="18" t="str">
        <f>IF($B635="","",IF($B635=0,"",K$1&amp;$A635))</f>
        <v>SkillDescDetail401100304</v>
      </c>
    </row>
    <row r="636" spans="1:11" x14ac:dyDescent="0.15">
      <c r="A636" s="3">
        <v>401100305</v>
      </c>
      <c r="B636" s="3">
        <v>4011003</v>
      </c>
      <c r="C636" s="3">
        <v>5</v>
      </c>
      <c r="D636" s="3">
        <f>_xlfn.XLOOKUP(C636,等级中转!$E$7:$E$11,_xlfn.XLOOKUP(INT(RIGHT(B636,1)),等级中转!$F$5:$L$5,等级中转!$F$7:$L$11))</f>
        <v>225</v>
      </c>
      <c r="E636" s="3" t="str">
        <f>_xlfn.XLOOKUP(A636,中转!$D$10:$D$10006,中转!$Y$10:$Y$10006,"{}",0)</f>
        <v>{}</v>
      </c>
      <c r="F636" s="3" t="s">
        <v>35</v>
      </c>
      <c r="G636" s="3">
        <v>0</v>
      </c>
      <c r="H636" s="3">
        <v>0</v>
      </c>
      <c r="I636" s="3">
        <v>0</v>
      </c>
      <c r="K636" s="18" t="str">
        <f>IF($B636="","",IF($B636=0,"",K$1&amp;$A636))</f>
        <v>SkillDescDetail401100305</v>
      </c>
    </row>
    <row r="637" spans="1:11" s="17" customFormat="1" x14ac:dyDescent="0.15">
      <c r="A637" s="7" t="s">
        <v>46</v>
      </c>
      <c r="B637" s="5"/>
      <c r="C637" s="5"/>
      <c r="D637" s="5"/>
      <c r="E637" s="5" t="str">
        <f>_xlfn.XLOOKUP(A637,中转!$D$10:$D$10006,中转!$Y$10:$Y$10006,"{}",0)</f>
        <v/>
      </c>
      <c r="F637" s="5"/>
      <c r="G637" s="5"/>
      <c r="H637" s="5"/>
      <c r="I637" s="5"/>
      <c r="J637" s="20"/>
      <c r="K637" s="20"/>
    </row>
    <row r="638" spans="1:11" x14ac:dyDescent="0.15">
      <c r="A638" s="3">
        <v>401100401</v>
      </c>
      <c r="B638" s="3">
        <v>4011004</v>
      </c>
      <c r="C638" s="3">
        <v>1</v>
      </c>
      <c r="D638" s="3">
        <f>_xlfn.XLOOKUP(C638,等级中转!$E$7:$E$11,_xlfn.XLOOKUP(INT(RIGHT(B638,1)),等级中转!$F$5:$L$5,等级中转!$F$7:$L$11))</f>
        <v>1</v>
      </c>
      <c r="E638" s="3" t="str">
        <f ca="1">_xlfn.XLOOKUP(A638,中转!$D$10:$D$10006,中转!$Y$10:$Y$10006,"{}",0)</f>
        <v>{"AtkPower":2.8}</v>
      </c>
      <c r="F638" s="3" t="s">
        <v>91</v>
      </c>
      <c r="G638" s="3">
        <v>0</v>
      </c>
      <c r="H638" s="3">
        <v>0</v>
      </c>
      <c r="I638" s="3">
        <v>0</v>
      </c>
      <c r="K638" s="18" t="str">
        <f>IF($B638="","",IF($B638=0,"",K$1&amp;$A638))</f>
        <v>SkillDescDetail401100401</v>
      </c>
    </row>
    <row r="639" spans="1:11" x14ac:dyDescent="0.15">
      <c r="A639" s="3">
        <v>401100402</v>
      </c>
      <c r="B639" s="3">
        <v>4011004</v>
      </c>
      <c r="C639" s="3">
        <v>2</v>
      </c>
      <c r="D639" s="3">
        <f>_xlfn.XLOOKUP(C639,等级中转!$E$7:$E$11,_xlfn.XLOOKUP(INT(RIGHT(B639,1)),等级中转!$F$5:$L$5,等级中转!$F$7:$L$11))</f>
        <v>31</v>
      </c>
      <c r="E639" s="3" t="str">
        <f ca="1">_xlfn.XLOOKUP(A639,中转!$D$10:$D$10006,中转!$Y$10:$Y$10006,"{}",0)</f>
        <v>{"AtkPower":3}</v>
      </c>
      <c r="F639" s="3" t="s">
        <v>91</v>
      </c>
      <c r="G639" s="3">
        <v>0</v>
      </c>
      <c r="H639" s="3">
        <v>0</v>
      </c>
      <c r="I639" s="3">
        <v>0</v>
      </c>
      <c r="K639" s="18" t="str">
        <f>IF($B639="","",IF($B639=0,"",K$1&amp;$A639))</f>
        <v>SkillDescDetail401100402</v>
      </c>
    </row>
    <row r="640" spans="1:11" x14ac:dyDescent="0.15">
      <c r="A640" s="3">
        <v>401100403</v>
      </c>
      <c r="B640" s="3">
        <v>4011004</v>
      </c>
      <c r="C640" s="3">
        <v>3</v>
      </c>
      <c r="D640" s="3">
        <f>_xlfn.XLOOKUP(C640,等级中转!$E$7:$E$11,_xlfn.XLOOKUP(INT(RIGHT(B640,1)),等级中转!$F$5:$L$5,等级中转!$F$7:$L$11))</f>
        <v>71</v>
      </c>
      <c r="E640" s="3" t="str">
        <f ca="1">_xlfn.XLOOKUP(A640,中转!$D$10:$D$10006,中转!$Y$10:$Y$10006,"{}",0)</f>
        <v>{"AtkPower":3.2}</v>
      </c>
      <c r="F640" s="3" t="s">
        <v>91</v>
      </c>
      <c r="G640" s="3">
        <v>0</v>
      </c>
      <c r="H640" s="3">
        <v>0</v>
      </c>
      <c r="I640" s="3">
        <v>0</v>
      </c>
      <c r="K640" s="18" t="str">
        <f>IF($B640="","",IF($B640=0,"",K$1&amp;$A640))</f>
        <v>SkillDescDetail401100403</v>
      </c>
    </row>
    <row r="641" spans="1:11" x14ac:dyDescent="0.15">
      <c r="A641" s="3">
        <v>401100404</v>
      </c>
      <c r="B641" s="3">
        <v>4011004</v>
      </c>
      <c r="C641" s="3">
        <v>4</v>
      </c>
      <c r="D641" s="3">
        <f>_xlfn.XLOOKUP(C641,等级中转!$E$7:$E$11,_xlfn.XLOOKUP(INT(RIGHT(B641,1)),等级中转!$F$5:$L$5,等级中转!$F$7:$L$11))</f>
        <v>121</v>
      </c>
      <c r="E641" s="3" t="str">
        <f ca="1">_xlfn.XLOOKUP(A641,中转!$D$10:$D$10006,中转!$Y$10:$Y$10006,"{}",0)</f>
        <v>{"AtkPower":3.6}</v>
      </c>
      <c r="F641" s="3" t="s">
        <v>91</v>
      </c>
      <c r="G641" s="3">
        <v>0</v>
      </c>
      <c r="H641" s="3">
        <v>0</v>
      </c>
      <c r="I641" s="3">
        <v>0</v>
      </c>
      <c r="K641" s="18" t="str">
        <f>IF($B641="","",IF($B641=0,"",K$1&amp;$A641))</f>
        <v>SkillDescDetail401100404</v>
      </c>
    </row>
    <row r="642" spans="1:11" x14ac:dyDescent="0.15">
      <c r="A642" s="3">
        <v>401100405</v>
      </c>
      <c r="B642" s="3">
        <v>4011004</v>
      </c>
      <c r="C642" s="3">
        <v>5</v>
      </c>
      <c r="D642" s="3">
        <f>_xlfn.XLOOKUP(C642,等级中转!$E$7:$E$11,_xlfn.XLOOKUP(INT(RIGHT(B642,1)),等级中转!$F$5:$L$5,等级中转!$F$7:$L$11))</f>
        <v>171</v>
      </c>
      <c r="E642" s="3" t="str">
        <f>_xlfn.XLOOKUP(A642,中转!$D$10:$D$10006,中转!$Y$10:$Y$10006,"{}",0)</f>
        <v>{"AtkPower":4}</v>
      </c>
      <c r="F642" s="3" t="s">
        <v>91</v>
      </c>
      <c r="G642" s="3">
        <v>0</v>
      </c>
      <c r="H642" s="3">
        <v>0</v>
      </c>
      <c r="I642" s="3">
        <v>0</v>
      </c>
      <c r="K642" s="18" t="str">
        <f>IF($B642="","",IF($B642=0,"",K$1&amp;$A642))</f>
        <v>SkillDescDetail401100405</v>
      </c>
    </row>
    <row r="643" spans="1:11" s="17" customFormat="1" x14ac:dyDescent="0.15">
      <c r="A643" s="7" t="s">
        <v>47</v>
      </c>
      <c r="B643" s="5"/>
      <c r="C643" s="5"/>
      <c r="D643" s="5"/>
      <c r="E643" s="5" t="str">
        <f>_xlfn.XLOOKUP(A643,中转!$D$10:$D$10006,中转!$Y$10:$Y$10006,"{}",0)</f>
        <v/>
      </c>
      <c r="F643" s="5"/>
      <c r="G643" s="5"/>
      <c r="H643" s="5"/>
      <c r="I643" s="5"/>
      <c r="J643" s="20"/>
      <c r="K643" s="20"/>
    </row>
    <row r="644" spans="1:11" x14ac:dyDescent="0.15">
      <c r="A644" s="3">
        <v>401100501</v>
      </c>
      <c r="B644" s="3">
        <v>4011005</v>
      </c>
      <c r="C644" s="3">
        <v>1</v>
      </c>
      <c r="D644" s="3">
        <f>_xlfn.XLOOKUP(C644,等级中转!$E$7:$E$11,_xlfn.XLOOKUP(INT(RIGHT(B644,1)),等级中转!$F$5:$L$5,等级中转!$F$7:$L$11))</f>
        <v>1</v>
      </c>
      <c r="E644" s="3" t="str">
        <f>_xlfn.XLOOKUP(A644,中转!$D$10:$D$10006,中转!$Y$10:$Y$10006,"{}",0)</f>
        <v>{}</v>
      </c>
      <c r="F644" s="3" t="s">
        <v>35</v>
      </c>
      <c r="G644" s="3">
        <v>0</v>
      </c>
      <c r="H644" s="3">
        <v>0</v>
      </c>
      <c r="I644" s="3">
        <v>0</v>
      </c>
      <c r="K644" s="18" t="str">
        <f>IF($B644="","",IF($B644=0,"",K$1&amp;$A644))</f>
        <v>SkillDescDetail401100501</v>
      </c>
    </row>
    <row r="645" spans="1:11" x14ac:dyDescent="0.15">
      <c r="A645" s="3">
        <v>401100502</v>
      </c>
      <c r="B645" s="3">
        <v>4011005</v>
      </c>
      <c r="C645" s="3">
        <v>2</v>
      </c>
      <c r="D645" s="3">
        <f>_xlfn.XLOOKUP(C645,等级中转!$E$7:$E$11,_xlfn.XLOOKUP(INT(RIGHT(B645,1)),等级中转!$F$5:$L$5,等级中转!$F$7:$L$11))</f>
        <v>46</v>
      </c>
      <c r="E645" s="3" t="str">
        <f>_xlfn.XLOOKUP(A645,中转!$D$10:$D$10006,中转!$Y$10:$Y$10006,"{}",0)</f>
        <v>{}</v>
      </c>
      <c r="F645" s="3" t="s">
        <v>35</v>
      </c>
      <c r="G645" s="3">
        <v>0</v>
      </c>
      <c r="H645" s="3">
        <v>0</v>
      </c>
      <c r="I645" s="3">
        <v>0</v>
      </c>
      <c r="K645" s="18" t="str">
        <f>IF($B645="","",IF($B645=0,"",K$1&amp;$A645))</f>
        <v>SkillDescDetail401100502</v>
      </c>
    </row>
    <row r="646" spans="1:11" x14ac:dyDescent="0.15">
      <c r="A646" s="3">
        <v>401100503</v>
      </c>
      <c r="B646" s="3">
        <v>4011005</v>
      </c>
      <c r="C646" s="3">
        <v>3</v>
      </c>
      <c r="D646" s="3">
        <f>_xlfn.XLOOKUP(C646,等级中转!$E$7:$E$11,_xlfn.XLOOKUP(INT(RIGHT(B646,1)),等级中转!$F$5:$L$5,等级中转!$F$7:$L$11))</f>
        <v>86</v>
      </c>
      <c r="E646" s="3" t="str">
        <f>_xlfn.XLOOKUP(A646,中转!$D$10:$D$10006,中转!$Y$10:$Y$10006,"{}",0)</f>
        <v>{}</v>
      </c>
      <c r="F646" s="3" t="s">
        <v>35</v>
      </c>
      <c r="G646" s="3">
        <v>0</v>
      </c>
      <c r="H646" s="3">
        <v>0</v>
      </c>
      <c r="I646" s="3">
        <v>0</v>
      </c>
      <c r="K646" s="18" t="str">
        <f>IF($B646="","",IF($B646=0,"",K$1&amp;$A646))</f>
        <v>SkillDescDetail401100503</v>
      </c>
    </row>
    <row r="647" spans="1:11" x14ac:dyDescent="0.15">
      <c r="A647" s="3">
        <v>401100504</v>
      </c>
      <c r="B647" s="3">
        <v>4011005</v>
      </c>
      <c r="C647" s="3">
        <v>4</v>
      </c>
      <c r="D647" s="3">
        <f>_xlfn.XLOOKUP(C647,等级中转!$E$7:$E$11,_xlfn.XLOOKUP(INT(RIGHT(B647,1)),等级中转!$F$5:$L$5,等级中转!$F$7:$L$11))</f>
        <v>136</v>
      </c>
      <c r="E647" s="3" t="str">
        <f>_xlfn.XLOOKUP(A647,中转!$D$10:$D$10006,中转!$Y$10:$Y$10006,"{}",0)</f>
        <v>{}</v>
      </c>
      <c r="F647" s="3" t="s">
        <v>35</v>
      </c>
      <c r="G647" s="3">
        <v>0</v>
      </c>
      <c r="H647" s="3">
        <v>0</v>
      </c>
      <c r="I647" s="3">
        <v>0</v>
      </c>
      <c r="K647" s="18" t="str">
        <f>IF($B647="","",IF($B647=0,"",K$1&amp;$A647))</f>
        <v>SkillDescDetail401100504</v>
      </c>
    </row>
    <row r="648" spans="1:11" x14ac:dyDescent="0.15">
      <c r="A648" s="3">
        <v>401100505</v>
      </c>
      <c r="B648" s="3">
        <v>4011005</v>
      </c>
      <c r="C648" s="3">
        <v>5</v>
      </c>
      <c r="D648" s="3">
        <f>_xlfn.XLOOKUP(C648,等级中转!$E$7:$E$11,_xlfn.XLOOKUP(INT(RIGHT(B648,1)),等级中转!$F$5:$L$5,等级中转!$F$7:$L$11))</f>
        <v>186</v>
      </c>
      <c r="E648" s="3" t="str">
        <f>_xlfn.XLOOKUP(A648,中转!$D$10:$D$10006,中转!$Y$10:$Y$10006,"{}",0)</f>
        <v>{}</v>
      </c>
      <c r="F648" s="3" t="s">
        <v>35</v>
      </c>
      <c r="G648" s="3">
        <v>0</v>
      </c>
      <c r="H648" s="3">
        <v>0</v>
      </c>
      <c r="I648" s="3">
        <v>0</v>
      </c>
      <c r="K648" s="18" t="str">
        <f>IF($B648="","",IF($B648=0,"",K$1&amp;$A648))</f>
        <v>SkillDescDetail401100505</v>
      </c>
    </row>
    <row r="649" spans="1:11" s="17" customFormat="1" x14ac:dyDescent="0.15">
      <c r="A649" s="7" t="s">
        <v>48</v>
      </c>
      <c r="B649" s="5"/>
      <c r="C649" s="5"/>
      <c r="D649" s="5"/>
      <c r="E649" s="5" t="str">
        <f>_xlfn.XLOOKUP(A649,中转!$D$10:$D$10006,中转!$Y$10:$Y$10006,"{}",0)</f>
        <v/>
      </c>
      <c r="F649" s="5"/>
      <c r="G649" s="5"/>
      <c r="H649" s="5"/>
      <c r="I649" s="5"/>
      <c r="J649" s="20"/>
      <c r="K649" s="20"/>
    </row>
    <row r="650" spans="1:11" x14ac:dyDescent="0.15">
      <c r="A650" s="3">
        <v>401100601</v>
      </c>
      <c r="B650" s="3">
        <v>4011006</v>
      </c>
      <c r="C650" s="3">
        <v>1</v>
      </c>
      <c r="D650" s="3">
        <f>_xlfn.XLOOKUP(C650,等级中转!$E$7:$E$11,_xlfn.XLOOKUP(INT(RIGHT(B650,1)),等级中转!$F$5:$L$5,等级中转!$F$7:$L$11))</f>
        <v>1</v>
      </c>
      <c r="E650" s="3" t="str">
        <f>_xlfn.XLOOKUP(A650,中转!$D$10:$D$10006,中转!$Y$10:$Y$10006,"{}",0)</f>
        <v>{}</v>
      </c>
      <c r="F650" s="3" t="s">
        <v>35</v>
      </c>
      <c r="G650" s="3">
        <v>0</v>
      </c>
      <c r="H650" s="3">
        <v>0</v>
      </c>
      <c r="I650" s="3">
        <v>0</v>
      </c>
      <c r="K650" s="18" t="str">
        <f>IF($B650="","",IF($B650=0,"",K$1&amp;$A650))</f>
        <v>SkillDescDetail401100601</v>
      </c>
    </row>
    <row r="651" spans="1:11" x14ac:dyDescent="0.15">
      <c r="A651" s="3">
        <v>401100602</v>
      </c>
      <c r="B651" s="3">
        <v>4011006</v>
      </c>
      <c r="C651" s="3">
        <v>2</v>
      </c>
      <c r="D651" s="3">
        <f>_xlfn.XLOOKUP(C651,等级中转!$E$7:$E$11,_xlfn.XLOOKUP(INT(RIGHT(B651,1)),等级中转!$F$5:$L$5,等级中转!$F$7:$L$11))</f>
        <v>63</v>
      </c>
      <c r="E651" s="3" t="str">
        <f>_xlfn.XLOOKUP(A651,中转!$D$10:$D$10006,中转!$Y$10:$Y$10006,"{}",0)</f>
        <v>{}</v>
      </c>
      <c r="F651" s="3" t="s">
        <v>35</v>
      </c>
      <c r="G651" s="3">
        <v>0</v>
      </c>
      <c r="H651" s="3">
        <v>0</v>
      </c>
      <c r="I651" s="3">
        <v>0</v>
      </c>
      <c r="K651" s="18" t="str">
        <f>IF($B651="","",IF($B651=0,"",K$1&amp;$A651))</f>
        <v>SkillDescDetail401100602</v>
      </c>
    </row>
    <row r="652" spans="1:11" x14ac:dyDescent="0.15">
      <c r="A652" s="3">
        <v>401100603</v>
      </c>
      <c r="B652" s="3">
        <v>4011006</v>
      </c>
      <c r="C652" s="3">
        <v>3</v>
      </c>
      <c r="D652" s="3">
        <f>_xlfn.XLOOKUP(C652,等级中转!$E$7:$E$11,_xlfn.XLOOKUP(INT(RIGHT(B652,1)),等级中转!$F$5:$L$5,等级中转!$F$7:$L$11))</f>
        <v>103</v>
      </c>
      <c r="E652" s="3" t="str">
        <f>_xlfn.XLOOKUP(A652,中转!$D$10:$D$10006,中转!$Y$10:$Y$10006,"{}",0)</f>
        <v>{}</v>
      </c>
      <c r="F652" s="3" t="s">
        <v>35</v>
      </c>
      <c r="G652" s="3">
        <v>0</v>
      </c>
      <c r="H652" s="3">
        <v>0</v>
      </c>
      <c r="I652" s="3">
        <v>0</v>
      </c>
      <c r="K652" s="18" t="str">
        <f>IF($B652="","",IF($B652=0,"",K$1&amp;$A652))</f>
        <v>SkillDescDetail401100603</v>
      </c>
    </row>
    <row r="653" spans="1:11" x14ac:dyDescent="0.15">
      <c r="A653" s="3">
        <v>401100604</v>
      </c>
      <c r="B653" s="3">
        <v>4011006</v>
      </c>
      <c r="C653" s="3">
        <v>4</v>
      </c>
      <c r="D653" s="3">
        <f>_xlfn.XLOOKUP(C653,等级中转!$E$7:$E$11,_xlfn.XLOOKUP(INT(RIGHT(B653,1)),等级中转!$F$5:$L$5,等级中转!$F$7:$L$11))</f>
        <v>153</v>
      </c>
      <c r="E653" s="3" t="str">
        <f>_xlfn.XLOOKUP(A653,中转!$D$10:$D$10006,中转!$Y$10:$Y$10006,"{}",0)</f>
        <v>{}</v>
      </c>
      <c r="F653" s="3" t="s">
        <v>35</v>
      </c>
      <c r="G653" s="3">
        <v>0</v>
      </c>
      <c r="H653" s="3">
        <v>0</v>
      </c>
      <c r="I653" s="3">
        <v>0</v>
      </c>
      <c r="K653" s="18" t="str">
        <f>IF($B653="","",IF($B653=0,"",K$1&amp;$A653))</f>
        <v>SkillDescDetail401100604</v>
      </c>
    </row>
    <row r="654" spans="1:11" x14ac:dyDescent="0.15">
      <c r="A654" s="3">
        <v>401100605</v>
      </c>
      <c r="B654" s="3">
        <v>4011006</v>
      </c>
      <c r="C654" s="3">
        <v>5</v>
      </c>
      <c r="D654" s="3">
        <f>_xlfn.XLOOKUP(C654,等级中转!$E$7:$E$11,_xlfn.XLOOKUP(INT(RIGHT(B654,1)),等级中转!$F$5:$L$5,等级中转!$F$7:$L$11))</f>
        <v>203</v>
      </c>
      <c r="E654" s="3" t="str">
        <f>_xlfn.XLOOKUP(A654,中转!$D$10:$D$10006,中转!$Y$10:$Y$10006,"{}",0)</f>
        <v>{}</v>
      </c>
      <c r="F654" s="3" t="s">
        <v>35</v>
      </c>
      <c r="G654" s="3">
        <v>0</v>
      </c>
      <c r="H654" s="3">
        <v>0</v>
      </c>
      <c r="I654" s="3">
        <v>0</v>
      </c>
      <c r="K654" s="18" t="str">
        <f>IF($B654="","",IF($B654=0,"",K$1&amp;$A654))</f>
        <v>SkillDescDetail401100605</v>
      </c>
    </row>
    <row r="655" spans="1:11" s="17" customFormat="1" x14ac:dyDescent="0.15">
      <c r="A655" s="7" t="s">
        <v>49</v>
      </c>
      <c r="B655" s="5"/>
      <c r="C655" s="5"/>
      <c r="D655" s="5"/>
      <c r="E655" s="5" t="str">
        <f>_xlfn.XLOOKUP(A655,中转!$D$10:$D$10006,中转!$Y$10:$Y$10006,"{}",0)</f>
        <v/>
      </c>
      <c r="F655" s="5"/>
      <c r="G655" s="5"/>
      <c r="H655" s="5"/>
      <c r="I655" s="5"/>
      <c r="J655" s="20"/>
      <c r="K655" s="20"/>
    </row>
    <row r="656" spans="1:11" x14ac:dyDescent="0.15">
      <c r="A656" s="3">
        <v>401100701</v>
      </c>
      <c r="B656" s="3">
        <v>4011007</v>
      </c>
      <c r="C656" s="3">
        <v>1</v>
      </c>
      <c r="D656" s="3">
        <f>_xlfn.XLOOKUP(C656,等级中转!$E$7:$E$11,_xlfn.XLOOKUP(INT(RIGHT(B656,1)),等级中转!$F$5:$L$5,等级中转!$F$7:$L$11))</f>
        <v>1</v>
      </c>
      <c r="E656" s="3" t="str">
        <f>_xlfn.XLOOKUP(A656,中转!$D$10:$D$10006,中转!$Y$10:$Y$10006,"{}",0)</f>
        <v>{}</v>
      </c>
      <c r="F656" s="3" t="s">
        <v>92</v>
      </c>
      <c r="G656" s="3">
        <v>0</v>
      </c>
      <c r="H656" s="3">
        <v>0</v>
      </c>
      <c r="I656" s="3">
        <v>0</v>
      </c>
      <c r="K656" s="18" t="str">
        <f>IF($B656="","",IF($B656=0,"",K$1&amp;$A656))</f>
        <v>SkillDescDetail401100701</v>
      </c>
    </row>
    <row r="657" spans="1:11" x14ac:dyDescent="0.15">
      <c r="A657" s="3">
        <v>401100702</v>
      </c>
      <c r="B657" s="3">
        <v>4011007</v>
      </c>
      <c r="C657" s="3">
        <v>2</v>
      </c>
      <c r="D657" s="3">
        <f>_xlfn.XLOOKUP(C657,等级中转!$E$7:$E$11,_xlfn.XLOOKUP(INT(RIGHT(B657,1)),等级中转!$F$5:$L$5,等级中转!$F$7:$L$11))</f>
        <v>51</v>
      </c>
      <c r="E657" s="3" t="str">
        <f>_xlfn.XLOOKUP(A657,中转!$D$10:$D$10006,中转!$Y$10:$Y$10006,"{}",0)</f>
        <v>{}</v>
      </c>
      <c r="F657" s="3" t="s">
        <v>92</v>
      </c>
      <c r="G657" s="3">
        <v>0</v>
      </c>
      <c r="H657" s="3">
        <v>0</v>
      </c>
      <c r="I657" s="3">
        <v>0</v>
      </c>
      <c r="K657" s="18" t="str">
        <f>IF($B657="","",IF($B657=0,"",K$1&amp;$A657))</f>
        <v>SkillDescDetail401100702</v>
      </c>
    </row>
    <row r="658" spans="1:11" x14ac:dyDescent="0.15">
      <c r="A658" s="3">
        <v>401100703</v>
      </c>
      <c r="B658" s="3">
        <v>4011007</v>
      </c>
      <c r="C658" s="3">
        <v>3</v>
      </c>
      <c r="D658" s="3">
        <f>_xlfn.XLOOKUP(C658,等级中转!$E$7:$E$11,_xlfn.XLOOKUP(INT(RIGHT(B658,1)),等级中转!$F$5:$L$5,等级中转!$F$7:$L$11))</f>
        <v>91</v>
      </c>
      <c r="E658" s="3" t="str">
        <f>_xlfn.XLOOKUP(A658,中转!$D$10:$D$10006,中转!$Y$10:$Y$10006,"{}",0)</f>
        <v>{}</v>
      </c>
      <c r="F658" s="3" t="s">
        <v>92</v>
      </c>
      <c r="G658" s="3">
        <v>0</v>
      </c>
      <c r="H658" s="3">
        <v>0</v>
      </c>
      <c r="I658" s="3">
        <v>0</v>
      </c>
      <c r="K658" s="18" t="str">
        <f>IF($B658="","",IF($B658=0,"",K$1&amp;$A658))</f>
        <v>SkillDescDetail401100703</v>
      </c>
    </row>
    <row r="659" spans="1:11" x14ac:dyDescent="0.15">
      <c r="A659" s="3">
        <v>401100704</v>
      </c>
      <c r="B659" s="3">
        <v>4011007</v>
      </c>
      <c r="C659" s="3">
        <v>4</v>
      </c>
      <c r="D659" s="3">
        <f>_xlfn.XLOOKUP(C659,等级中转!$E$7:$E$11,_xlfn.XLOOKUP(INT(RIGHT(B659,1)),等级中转!$F$5:$L$5,等级中转!$F$7:$L$11))</f>
        <v>151</v>
      </c>
      <c r="E659" s="3" t="str">
        <f>_xlfn.XLOOKUP(A659,中转!$D$10:$D$10006,中转!$Y$10:$Y$10006,"{}",0)</f>
        <v>{}</v>
      </c>
      <c r="F659" s="3" t="s">
        <v>92</v>
      </c>
      <c r="G659" s="3">
        <v>0</v>
      </c>
      <c r="H659" s="3">
        <v>0</v>
      </c>
      <c r="I659" s="3">
        <v>0</v>
      </c>
      <c r="K659" s="18" t="str">
        <f>IF($B659="","",IF($B659=0,"",K$1&amp;$A659))</f>
        <v>SkillDescDetail401100704</v>
      </c>
    </row>
    <row r="660" spans="1:11" x14ac:dyDescent="0.15">
      <c r="A660" s="3">
        <v>401100705</v>
      </c>
      <c r="B660" s="3">
        <v>4011007</v>
      </c>
      <c r="C660" s="3">
        <v>5</v>
      </c>
      <c r="D660" s="3">
        <f>_xlfn.XLOOKUP(C660,等级中转!$E$7:$E$11,_xlfn.XLOOKUP(INT(RIGHT(B660,1)),等级中转!$F$5:$L$5,等级中转!$F$7:$L$11))</f>
        <v>211</v>
      </c>
      <c r="E660" s="3" t="str">
        <f>_xlfn.XLOOKUP(A660,中转!$D$10:$D$10006,中转!$Y$10:$Y$10006,"{}",0)</f>
        <v>{}</v>
      </c>
      <c r="F660" s="3" t="s">
        <v>92</v>
      </c>
      <c r="G660" s="3">
        <v>0</v>
      </c>
      <c r="H660" s="3">
        <v>0</v>
      </c>
      <c r="I660" s="3">
        <v>0</v>
      </c>
      <c r="K660" s="18" t="str">
        <f>IF($B660="","",IF($B660=0,"",K$1&amp;$A660))</f>
        <v>SkillDescDetail401100705</v>
      </c>
    </row>
    <row r="661" spans="1:11" s="17" customFormat="1" x14ac:dyDescent="0.15">
      <c r="A661" s="7" t="s">
        <v>66</v>
      </c>
      <c r="B661" s="5"/>
      <c r="C661" s="5"/>
      <c r="D661" s="5"/>
      <c r="E661" s="5" t="str">
        <f>_xlfn.XLOOKUP(A661,中转!$D$10:$D$10006,中转!$Y$10:$Y$10006,"{}",0)</f>
        <v/>
      </c>
      <c r="F661" s="5"/>
      <c r="G661" s="5"/>
      <c r="H661" s="5"/>
      <c r="I661" s="5"/>
      <c r="J661" s="20"/>
      <c r="K661" s="20"/>
    </row>
    <row r="662" spans="1:11" s="17" customFormat="1" x14ac:dyDescent="0.15">
      <c r="A662" s="3">
        <v>401100801</v>
      </c>
      <c r="B662" s="3">
        <v>4011008</v>
      </c>
      <c r="C662" s="3">
        <v>1</v>
      </c>
      <c r="D662" s="3">
        <f>D620</f>
        <v>1</v>
      </c>
      <c r="E662" s="3" t="str">
        <f ca="1">_xlfn.XLOOKUP(A662,中转!$D$10:$D$10006,中转!$Y$10:$Y$10006,"{}",0)</f>
        <v>{"AtkPower":2.8}</v>
      </c>
      <c r="F662" s="3" t="s">
        <v>35</v>
      </c>
      <c r="G662" s="3">
        <v>182</v>
      </c>
      <c r="H662" s="3">
        <v>0</v>
      </c>
      <c r="I662" s="3">
        <v>0</v>
      </c>
      <c r="J662" s="18" t="s">
        <v>93</v>
      </c>
      <c r="K662" s="18"/>
    </row>
    <row r="663" spans="1:11" s="17" customFormat="1" x14ac:dyDescent="0.15">
      <c r="A663" s="3">
        <v>401100802</v>
      </c>
      <c r="B663" s="3">
        <v>4011008</v>
      </c>
      <c r="C663" s="3">
        <v>2</v>
      </c>
      <c r="D663" s="3">
        <f>D621</f>
        <v>21</v>
      </c>
      <c r="E663" s="3" t="str">
        <f ca="1">_xlfn.XLOOKUP(A663,中转!$D$10:$D$10006,中转!$Y$10:$Y$10006,"{}",0)</f>
        <v>{"AtkPower":3}</v>
      </c>
      <c r="F663" s="3" t="s">
        <v>35</v>
      </c>
      <c r="G663" s="3">
        <f t="shared" ref="G663:G666" si="309">G662</f>
        <v>182</v>
      </c>
      <c r="H663" s="3">
        <v>0</v>
      </c>
      <c r="I663" s="3">
        <v>0</v>
      </c>
      <c r="J663" s="18" t="s">
        <v>93</v>
      </c>
      <c r="K663" s="18"/>
    </row>
    <row r="664" spans="1:11" s="17" customFormat="1" x14ac:dyDescent="0.15">
      <c r="A664" s="3">
        <v>401100803</v>
      </c>
      <c r="B664" s="3">
        <v>4011008</v>
      </c>
      <c r="C664" s="3">
        <v>3</v>
      </c>
      <c r="D664" s="3">
        <f>D622</f>
        <v>61</v>
      </c>
      <c r="E664" s="3" t="str">
        <f ca="1">_xlfn.XLOOKUP(A664,中转!$D$10:$D$10006,中转!$Y$10:$Y$10006,"{}",0)</f>
        <v>{"AtkPower":3.2}</v>
      </c>
      <c r="F664" s="3" t="s">
        <v>35</v>
      </c>
      <c r="G664" s="3">
        <f t="shared" si="309"/>
        <v>182</v>
      </c>
      <c r="H664" s="3">
        <v>0</v>
      </c>
      <c r="I664" s="3">
        <v>0</v>
      </c>
      <c r="J664" s="18" t="s">
        <v>93</v>
      </c>
      <c r="K664" s="18"/>
    </row>
    <row r="665" spans="1:11" s="17" customFormat="1" x14ac:dyDescent="0.15">
      <c r="A665" s="3">
        <v>401100804</v>
      </c>
      <c r="B665" s="3">
        <v>4011008</v>
      </c>
      <c r="C665" s="3">
        <v>4</v>
      </c>
      <c r="D665" s="3">
        <f>D623</f>
        <v>111</v>
      </c>
      <c r="E665" s="3" t="str">
        <f ca="1">_xlfn.XLOOKUP(A665,中转!$D$10:$D$10006,中转!$Y$10:$Y$10006,"{}",0)</f>
        <v>{"AtkPower":3.6}</v>
      </c>
      <c r="F665" s="3" t="s">
        <v>35</v>
      </c>
      <c r="G665" s="3">
        <f t="shared" si="309"/>
        <v>182</v>
      </c>
      <c r="H665" s="3">
        <v>0</v>
      </c>
      <c r="I665" s="3">
        <v>0</v>
      </c>
      <c r="J665" s="18" t="s">
        <v>93</v>
      </c>
      <c r="K665" s="18"/>
    </row>
    <row r="666" spans="1:11" s="17" customFormat="1" x14ac:dyDescent="0.15">
      <c r="A666" s="3">
        <v>401100805</v>
      </c>
      <c r="B666" s="3">
        <v>4011008</v>
      </c>
      <c r="C666" s="3">
        <v>5</v>
      </c>
      <c r="D666" s="3">
        <f>D624</f>
        <v>161</v>
      </c>
      <c r="E666" s="3" t="str">
        <f>_xlfn.XLOOKUP(A666,中转!$D$10:$D$10006,中转!$Y$10:$Y$10006,"{}",0)</f>
        <v>{"AtkPower":4}</v>
      </c>
      <c r="F666" s="3" t="s">
        <v>35</v>
      </c>
      <c r="G666" s="3">
        <f t="shared" si="309"/>
        <v>182</v>
      </c>
      <c r="H666" s="3">
        <v>0</v>
      </c>
      <c r="I666" s="3">
        <v>0</v>
      </c>
      <c r="J666" s="18" t="s">
        <v>93</v>
      </c>
      <c r="K666" s="18"/>
    </row>
    <row r="667" spans="1:11" s="17" customFormat="1" x14ac:dyDescent="0.15">
      <c r="A667" s="7" t="s">
        <v>94</v>
      </c>
      <c r="B667" s="5"/>
      <c r="C667" s="5"/>
      <c r="D667" s="5"/>
      <c r="E667" s="5" t="str">
        <f>_xlfn.XLOOKUP(A667,中转!$D$10:$D$10006,中转!$Y$10:$Y$10006,"{}",0)</f>
        <v/>
      </c>
      <c r="F667" s="5"/>
      <c r="G667" s="5"/>
      <c r="H667" s="5"/>
      <c r="I667" s="5"/>
      <c r="J667" s="20"/>
      <c r="K667" s="20"/>
    </row>
    <row r="668" spans="1:11" s="17" customFormat="1" x14ac:dyDescent="0.15">
      <c r="A668" s="7" t="s">
        <v>33</v>
      </c>
      <c r="B668" s="5"/>
      <c r="C668" s="5"/>
      <c r="D668" s="5"/>
      <c r="E668" s="5" t="str">
        <f>_xlfn.XLOOKUP(A668,中转!$D$10:$D$10006,中转!$Y$10:$Y$10006,"{}",0)</f>
        <v/>
      </c>
      <c r="F668" s="5"/>
      <c r="G668" s="5"/>
      <c r="H668" s="5"/>
      <c r="I668" s="5"/>
      <c r="J668" s="20"/>
      <c r="K668" s="20"/>
    </row>
    <row r="669" spans="1:11" x14ac:dyDescent="0.15">
      <c r="A669" s="3">
        <f t="shared" ref="A669:A673" si="310">B669*100+C669</f>
        <v>401110101</v>
      </c>
      <c r="B669" s="3">
        <f t="shared" ref="B669:B673" si="311">B620+100</f>
        <v>4011101</v>
      </c>
      <c r="C669" s="3">
        <v>1</v>
      </c>
      <c r="D669" s="3">
        <f>_xlfn.XLOOKUP(C669,等级中转!$E$7:$E$11,_xlfn.XLOOKUP(INT(RIGHT(B669,1)),等级中转!$F$5:$L$5,等级中转!$F$7:$L$11))</f>
        <v>1</v>
      </c>
      <c r="E669" s="3" t="str">
        <f ca="1">_xlfn.XLOOKUP(A669,中转!$D$10:$D$10006,中转!$Y$10:$Y$10006,"{}",0)</f>
        <v>{"AtkPower":0.75}</v>
      </c>
      <c r="F669" s="3" t="s">
        <v>35</v>
      </c>
      <c r="G669" s="3">
        <v>72</v>
      </c>
      <c r="H669" s="3">
        <v>0</v>
      </c>
      <c r="I669" s="3">
        <v>0</v>
      </c>
      <c r="J669" s="18" t="str">
        <f t="shared" ref="J669:J673" si="312">"Skill"&amp;B669</f>
        <v>Skill4011101</v>
      </c>
      <c r="K669" s="18" t="str">
        <f>IF($B669="","",IF($B669=0,"",K$1&amp;$A669))</f>
        <v>SkillDescDetail401110101</v>
      </c>
    </row>
    <row r="670" spans="1:11" x14ac:dyDescent="0.15">
      <c r="A670" s="3">
        <f t="shared" si="310"/>
        <v>401110102</v>
      </c>
      <c r="B670" s="3">
        <f t="shared" si="311"/>
        <v>4011101</v>
      </c>
      <c r="C670" s="3">
        <v>2</v>
      </c>
      <c r="D670" s="3">
        <f>_xlfn.XLOOKUP(C670,等级中转!$E$7:$E$11,_xlfn.XLOOKUP(INT(RIGHT(B670,1)),等级中转!$F$5:$L$5,等级中转!$F$7:$L$11))</f>
        <v>21</v>
      </c>
      <c r="E670" s="3" t="str">
        <f ca="1">_xlfn.XLOOKUP(A670,中转!$D$10:$D$10006,中转!$Y$10:$Y$10006,"{}",0)</f>
        <v>{"AtkPower":0.85}</v>
      </c>
      <c r="F670" s="3" t="s">
        <v>35</v>
      </c>
      <c r="G670" s="3">
        <f t="shared" ref="G670:G673" si="313">G669</f>
        <v>72</v>
      </c>
      <c r="H670" s="3">
        <v>0</v>
      </c>
      <c r="I670" s="3">
        <v>0</v>
      </c>
      <c r="J670" s="18" t="str">
        <f t="shared" si="312"/>
        <v>Skill4011101</v>
      </c>
      <c r="K670" s="18" t="str">
        <f>IF($B670="","",IF($B670=0,"",K$1&amp;$A670))</f>
        <v>SkillDescDetail401110102</v>
      </c>
    </row>
    <row r="671" spans="1:11" x14ac:dyDescent="0.15">
      <c r="A671" s="3">
        <f t="shared" si="310"/>
        <v>401110103</v>
      </c>
      <c r="B671" s="3">
        <f t="shared" si="311"/>
        <v>4011101</v>
      </c>
      <c r="C671" s="3">
        <v>3</v>
      </c>
      <c r="D671" s="3">
        <f>_xlfn.XLOOKUP(C671,等级中转!$E$7:$E$11,_xlfn.XLOOKUP(INT(RIGHT(B671,1)),等级中转!$F$5:$L$5,等级中转!$F$7:$L$11))</f>
        <v>61</v>
      </c>
      <c r="E671" s="3" t="str">
        <f ca="1">_xlfn.XLOOKUP(A671,中转!$D$10:$D$10006,中转!$Y$10:$Y$10006,"{}",0)</f>
        <v>{"AtkPower":0.9}</v>
      </c>
      <c r="F671" s="3" t="s">
        <v>35</v>
      </c>
      <c r="G671" s="3">
        <f t="shared" si="313"/>
        <v>72</v>
      </c>
      <c r="H671" s="3">
        <v>0</v>
      </c>
      <c r="I671" s="3">
        <v>0</v>
      </c>
      <c r="J671" s="18" t="str">
        <f t="shared" si="312"/>
        <v>Skill4011101</v>
      </c>
      <c r="K671" s="18" t="str">
        <f>IF($B671="","",IF($B671=0,"",K$1&amp;$A671))</f>
        <v>SkillDescDetail401110103</v>
      </c>
    </row>
    <row r="672" spans="1:11" x14ac:dyDescent="0.15">
      <c r="A672" s="3">
        <f t="shared" si="310"/>
        <v>401110104</v>
      </c>
      <c r="B672" s="3">
        <f t="shared" si="311"/>
        <v>4011101</v>
      </c>
      <c r="C672" s="3">
        <v>4</v>
      </c>
      <c r="D672" s="3">
        <f>_xlfn.XLOOKUP(C672,等级中转!$E$7:$E$11,_xlfn.XLOOKUP(INT(RIGHT(B672,1)),等级中转!$F$5:$L$5,等级中转!$F$7:$L$11))</f>
        <v>111</v>
      </c>
      <c r="E672" s="3" t="str">
        <f ca="1">_xlfn.XLOOKUP(A672,中转!$D$10:$D$10006,中转!$Y$10:$Y$10006,"{}",0)</f>
        <v>{"AtkPower":1}</v>
      </c>
      <c r="F672" s="3" t="s">
        <v>35</v>
      </c>
      <c r="G672" s="3">
        <f t="shared" si="313"/>
        <v>72</v>
      </c>
      <c r="H672" s="3">
        <v>0</v>
      </c>
      <c r="I672" s="3">
        <v>0</v>
      </c>
      <c r="J672" s="18" t="str">
        <f t="shared" si="312"/>
        <v>Skill4011101</v>
      </c>
      <c r="K672" s="18" t="str">
        <f>IF($B672="","",IF($B672=0,"",K$1&amp;$A672))</f>
        <v>SkillDescDetail401110104</v>
      </c>
    </row>
    <row r="673" spans="1:11" x14ac:dyDescent="0.15">
      <c r="A673" s="3">
        <f t="shared" si="310"/>
        <v>401110105</v>
      </c>
      <c r="B673" s="3">
        <f t="shared" si="311"/>
        <v>4011101</v>
      </c>
      <c r="C673" s="3">
        <v>5</v>
      </c>
      <c r="D673" s="3">
        <f>_xlfn.XLOOKUP(C673,等级中转!$E$7:$E$11,_xlfn.XLOOKUP(INT(RIGHT(B673,1)),等级中转!$F$5:$L$5,等级中转!$F$7:$L$11))</f>
        <v>161</v>
      </c>
      <c r="E673" s="3" t="str">
        <f>_xlfn.XLOOKUP(A673,中转!$D$10:$D$10006,中转!$Y$10:$Y$10006,"{}",0)</f>
        <v>{"AtkPower":1.1}</v>
      </c>
      <c r="F673" s="3" t="s">
        <v>35</v>
      </c>
      <c r="G673" s="3">
        <f t="shared" si="313"/>
        <v>72</v>
      </c>
      <c r="H673" s="3">
        <v>0</v>
      </c>
      <c r="I673" s="3">
        <v>0</v>
      </c>
      <c r="J673" s="18" t="str">
        <f t="shared" si="312"/>
        <v>Skill4011101</v>
      </c>
      <c r="K673" s="18" t="str">
        <f>IF($B673="","",IF($B673=0,"",K$1&amp;$A673))</f>
        <v>SkillDescDetail401110105</v>
      </c>
    </row>
    <row r="674" spans="1:11" s="17" customFormat="1" x14ac:dyDescent="0.15">
      <c r="A674" s="7" t="s">
        <v>40</v>
      </c>
      <c r="B674" s="5"/>
      <c r="C674" s="5"/>
      <c r="D674" s="5"/>
      <c r="E674" s="5" t="str">
        <f>_xlfn.XLOOKUP(A674,中转!$D$10:$D$10006,中转!$Y$10:$Y$10006,"{}",0)</f>
        <v/>
      </c>
      <c r="F674" s="5"/>
      <c r="G674" s="5"/>
      <c r="H674" s="5"/>
      <c r="I674" s="5"/>
      <c r="J674" s="20"/>
      <c r="K674" s="20"/>
    </row>
    <row r="675" spans="1:11" x14ac:dyDescent="0.15">
      <c r="A675" s="3">
        <f t="shared" ref="A675:A679" si="314">B675*100+C675</f>
        <v>401110201</v>
      </c>
      <c r="B675" s="3">
        <f t="shared" ref="B675:B679" si="315">B626+100</f>
        <v>4011102</v>
      </c>
      <c r="C675" s="3">
        <f t="shared" ref="C675:C679" si="316">C669</f>
        <v>1</v>
      </c>
      <c r="D675" s="3">
        <f>_xlfn.XLOOKUP(C675,等级中转!$E$7:$E$11,_xlfn.XLOOKUP(INT(RIGHT(B675,1)),等级中转!$F$5:$L$5,等级中转!$F$7:$L$11))</f>
        <v>1</v>
      </c>
      <c r="E675" s="3" t="str">
        <f ca="1">_xlfn.XLOOKUP(A675,中转!$D$10:$D$10006,中转!$Y$10:$Y$10006,"{}",0)</f>
        <v>{"AtkPower":0.55}</v>
      </c>
      <c r="F675" s="3" t="s">
        <v>35</v>
      </c>
      <c r="G675" s="3">
        <v>0</v>
      </c>
      <c r="H675" s="3">
        <v>0</v>
      </c>
      <c r="I675" s="3">
        <v>1.1000000000000001</v>
      </c>
      <c r="J675" s="18" t="str">
        <f t="shared" ref="J675:J679" si="317">"Skill"&amp;B675</f>
        <v>Skill4011102</v>
      </c>
      <c r="K675" s="18" t="str">
        <f>IF($B675="","",IF($B675=0,"",K$1&amp;$A675))</f>
        <v>SkillDescDetail401110201</v>
      </c>
    </row>
    <row r="676" spans="1:11" x14ac:dyDescent="0.15">
      <c r="A676" s="3">
        <f t="shared" si="314"/>
        <v>401110202</v>
      </c>
      <c r="B676" s="3">
        <f t="shared" si="315"/>
        <v>4011102</v>
      </c>
      <c r="C676" s="3">
        <f t="shared" si="316"/>
        <v>2</v>
      </c>
      <c r="D676" s="3">
        <f>_xlfn.XLOOKUP(C676,等级中转!$E$7:$E$11,_xlfn.XLOOKUP(INT(RIGHT(B676,1)),等级中转!$F$5:$L$5,等级中转!$F$7:$L$11))</f>
        <v>41</v>
      </c>
      <c r="E676" s="3" t="str">
        <f ca="1">_xlfn.XLOOKUP(A676,中转!$D$10:$D$10006,中转!$Y$10:$Y$10006,"{}",0)</f>
        <v>{"AtkPower":0.6}</v>
      </c>
      <c r="F676" s="3" t="s">
        <v>35</v>
      </c>
      <c r="G676" s="3">
        <v>0</v>
      </c>
      <c r="H676" s="3">
        <v>0</v>
      </c>
      <c r="I676" s="3">
        <f>I675</f>
        <v>1.1000000000000001</v>
      </c>
      <c r="J676" s="18" t="str">
        <f t="shared" si="317"/>
        <v>Skill4011102</v>
      </c>
      <c r="K676" s="18" t="str">
        <f>IF($B676="","",IF($B676=0,"",K$1&amp;$A676))</f>
        <v>SkillDescDetail401110202</v>
      </c>
    </row>
    <row r="677" spans="1:11" x14ac:dyDescent="0.15">
      <c r="A677" s="3">
        <f t="shared" si="314"/>
        <v>401110203</v>
      </c>
      <c r="B677" s="3">
        <f t="shared" si="315"/>
        <v>4011102</v>
      </c>
      <c r="C677" s="3">
        <f t="shared" si="316"/>
        <v>3</v>
      </c>
      <c r="D677" s="3">
        <f>_xlfn.XLOOKUP(C677,等级中转!$E$7:$E$11,_xlfn.XLOOKUP(INT(RIGHT(B677,1)),等级中转!$F$5:$L$5,等级中转!$F$7:$L$11))</f>
        <v>81</v>
      </c>
      <c r="E677" s="3" t="str">
        <f ca="1">_xlfn.XLOOKUP(A677,中转!$D$10:$D$10006,中转!$Y$10:$Y$10006,"{}",0)</f>
        <v>{"AtkPower":0.65}</v>
      </c>
      <c r="F677" s="3" t="s">
        <v>35</v>
      </c>
      <c r="G677" s="3">
        <v>0</v>
      </c>
      <c r="H677" s="3">
        <v>0</v>
      </c>
      <c r="I677" s="3">
        <f t="shared" ref="I677:I679" si="318">I676</f>
        <v>1.1000000000000001</v>
      </c>
      <c r="J677" s="18" t="str">
        <f t="shared" si="317"/>
        <v>Skill4011102</v>
      </c>
      <c r="K677" s="18" t="str">
        <f>IF($B677="","",IF($B677=0,"",K$1&amp;$A677))</f>
        <v>SkillDescDetail401110203</v>
      </c>
    </row>
    <row r="678" spans="1:11" x14ac:dyDescent="0.15">
      <c r="A678" s="3">
        <f t="shared" si="314"/>
        <v>401110204</v>
      </c>
      <c r="B678" s="3">
        <f t="shared" si="315"/>
        <v>4011102</v>
      </c>
      <c r="C678" s="3">
        <f t="shared" si="316"/>
        <v>4</v>
      </c>
      <c r="D678" s="3">
        <f>_xlfn.XLOOKUP(C678,等级中转!$E$7:$E$11,_xlfn.XLOOKUP(INT(RIGHT(B678,1)),等级中转!$F$5:$L$5,等级中转!$F$7:$L$11))</f>
        <v>141</v>
      </c>
      <c r="E678" s="3" t="str">
        <f ca="1">_xlfn.XLOOKUP(A678,中转!$D$10:$D$10006,中转!$Y$10:$Y$10006,"{}",0)</f>
        <v>{"AtkPower":0.7}</v>
      </c>
      <c r="F678" s="3" t="s">
        <v>35</v>
      </c>
      <c r="G678" s="3">
        <v>0</v>
      </c>
      <c r="H678" s="3">
        <v>0</v>
      </c>
      <c r="I678" s="3">
        <f t="shared" si="318"/>
        <v>1.1000000000000001</v>
      </c>
      <c r="J678" s="18" t="str">
        <f t="shared" si="317"/>
        <v>Skill4011102</v>
      </c>
      <c r="K678" s="18" t="str">
        <f>IF($B678="","",IF($B678=0,"",K$1&amp;$A678))</f>
        <v>SkillDescDetail401110204</v>
      </c>
    </row>
    <row r="679" spans="1:11" x14ac:dyDescent="0.15">
      <c r="A679" s="3">
        <f t="shared" si="314"/>
        <v>401110205</v>
      </c>
      <c r="B679" s="3">
        <f t="shared" si="315"/>
        <v>4011102</v>
      </c>
      <c r="C679" s="3">
        <f t="shared" si="316"/>
        <v>5</v>
      </c>
      <c r="D679" s="3">
        <f>_xlfn.XLOOKUP(C679,等级中转!$E$7:$E$11,_xlfn.XLOOKUP(INT(RIGHT(B679,1)),等级中转!$F$5:$L$5,等级中转!$F$7:$L$11))</f>
        <v>201</v>
      </c>
      <c r="E679" s="3" t="str">
        <f>_xlfn.XLOOKUP(A679,中转!$D$10:$D$10006,中转!$Y$10:$Y$10006,"{}",0)</f>
        <v>{"AtkPower":0.8}</v>
      </c>
      <c r="F679" s="3" t="s">
        <v>35</v>
      </c>
      <c r="G679" s="3">
        <v>0</v>
      </c>
      <c r="H679" s="3">
        <v>0</v>
      </c>
      <c r="I679" s="3">
        <f t="shared" si="318"/>
        <v>1.1000000000000001</v>
      </c>
      <c r="J679" s="18" t="str">
        <f t="shared" si="317"/>
        <v>Skill4011102</v>
      </c>
      <c r="K679" s="18" t="str">
        <f>IF($B679="","",IF($B679=0,"",K$1&amp;$A679))</f>
        <v>SkillDescDetail401110205</v>
      </c>
    </row>
    <row r="680" spans="1:11" s="17" customFormat="1" x14ac:dyDescent="0.15">
      <c r="A680" s="7" t="s">
        <v>45</v>
      </c>
      <c r="B680" s="5"/>
      <c r="C680" s="5"/>
      <c r="D680" s="5"/>
      <c r="E680" s="5" t="str">
        <f>_xlfn.XLOOKUP(A680,中转!$D$10:$D$10006,中转!$Y$10:$Y$10006,"{}",0)</f>
        <v/>
      </c>
      <c r="F680" s="5"/>
      <c r="G680" s="5"/>
      <c r="H680" s="5"/>
      <c r="I680" s="5"/>
      <c r="J680" s="20"/>
      <c r="K680" s="20"/>
    </row>
    <row r="681" spans="1:11" x14ac:dyDescent="0.15">
      <c r="A681" s="3">
        <f t="shared" ref="A681:A685" si="319">B681*100+C681</f>
        <v>401110301</v>
      </c>
      <c r="B681" s="3">
        <f t="shared" ref="B681:B685" si="320">B632+100</f>
        <v>4011103</v>
      </c>
      <c r="C681" s="3">
        <f t="shared" ref="C681:C685" si="321">C675</f>
        <v>1</v>
      </c>
      <c r="D681" s="3">
        <f>_xlfn.XLOOKUP(C681,等级中转!$E$7:$E$11,_xlfn.XLOOKUP(INT(RIGHT(B681,1)),等级中转!$F$5:$L$5,等级中转!$F$7:$L$11))</f>
        <v>1</v>
      </c>
      <c r="E681" s="3" t="str">
        <f>_xlfn.XLOOKUP(A681,中转!$D$10:$D$10006,中转!$Y$10:$Y$10006,"{}",0)</f>
        <v>{}</v>
      </c>
      <c r="F681" s="3" t="s">
        <v>35</v>
      </c>
      <c r="G681" s="3">
        <v>0</v>
      </c>
      <c r="H681" s="3">
        <v>0</v>
      </c>
      <c r="I681" s="3">
        <v>0</v>
      </c>
      <c r="K681" s="18" t="str">
        <f>IF($B681="","",IF($B681=0,"",K$1&amp;$A681))</f>
        <v>SkillDescDetail401110301</v>
      </c>
    </row>
    <row r="682" spans="1:11" x14ac:dyDescent="0.15">
      <c r="A682" s="3">
        <f t="shared" si="319"/>
        <v>401110302</v>
      </c>
      <c r="B682" s="3">
        <f t="shared" si="320"/>
        <v>4011103</v>
      </c>
      <c r="C682" s="3">
        <f t="shared" si="321"/>
        <v>2</v>
      </c>
      <c r="D682" s="3">
        <f>_xlfn.XLOOKUP(C682,等级中转!$E$7:$E$11,_xlfn.XLOOKUP(INT(RIGHT(B682,1)),等级中转!$F$5:$L$5,等级中转!$F$7:$L$11))</f>
        <v>75</v>
      </c>
      <c r="E682" s="3" t="str">
        <f>_xlfn.XLOOKUP(A682,中转!$D$10:$D$10006,中转!$Y$10:$Y$10006,"{}",0)</f>
        <v>{}</v>
      </c>
      <c r="F682" s="3" t="s">
        <v>35</v>
      </c>
      <c r="G682" s="3">
        <v>0</v>
      </c>
      <c r="H682" s="3">
        <v>0</v>
      </c>
      <c r="I682" s="3">
        <v>0</v>
      </c>
      <c r="K682" s="18" t="str">
        <f>IF($B682="","",IF($B682=0,"",K$1&amp;$A682))</f>
        <v>SkillDescDetail401110302</v>
      </c>
    </row>
    <row r="683" spans="1:11" x14ac:dyDescent="0.15">
      <c r="A683" s="3">
        <f t="shared" si="319"/>
        <v>401110303</v>
      </c>
      <c r="B683" s="3">
        <f t="shared" si="320"/>
        <v>4011103</v>
      </c>
      <c r="C683" s="3">
        <f t="shared" si="321"/>
        <v>3</v>
      </c>
      <c r="D683" s="3">
        <f>_xlfn.XLOOKUP(C683,等级中转!$E$7:$E$11,_xlfn.XLOOKUP(INT(RIGHT(B683,1)),等级中转!$F$5:$L$5,等级中转!$F$7:$L$11))</f>
        <v>125</v>
      </c>
      <c r="E683" s="3" t="str">
        <f>_xlfn.XLOOKUP(A683,中转!$D$10:$D$10006,中转!$Y$10:$Y$10006,"{}",0)</f>
        <v>{}</v>
      </c>
      <c r="F683" s="3" t="s">
        <v>35</v>
      </c>
      <c r="G683" s="3">
        <v>0</v>
      </c>
      <c r="H683" s="3">
        <v>0</v>
      </c>
      <c r="I683" s="3">
        <v>0</v>
      </c>
      <c r="K683" s="18" t="str">
        <f>IF($B683="","",IF($B683=0,"",K$1&amp;$A683))</f>
        <v>SkillDescDetail401110303</v>
      </c>
    </row>
    <row r="684" spans="1:11" x14ac:dyDescent="0.15">
      <c r="A684" s="3">
        <f t="shared" si="319"/>
        <v>401110304</v>
      </c>
      <c r="B684" s="3">
        <f t="shared" si="320"/>
        <v>4011103</v>
      </c>
      <c r="C684" s="3">
        <f t="shared" si="321"/>
        <v>4</v>
      </c>
      <c r="D684" s="3">
        <f>_xlfn.XLOOKUP(C684,等级中转!$E$7:$E$11,_xlfn.XLOOKUP(INT(RIGHT(B684,1)),等级中转!$F$5:$L$5,等级中转!$F$7:$L$11))</f>
        <v>175</v>
      </c>
      <c r="E684" s="3" t="str">
        <f>_xlfn.XLOOKUP(A684,中转!$D$10:$D$10006,中转!$Y$10:$Y$10006,"{}",0)</f>
        <v>{}</v>
      </c>
      <c r="F684" s="3" t="s">
        <v>35</v>
      </c>
      <c r="G684" s="3">
        <v>0</v>
      </c>
      <c r="H684" s="3">
        <v>0</v>
      </c>
      <c r="I684" s="3">
        <v>0</v>
      </c>
      <c r="K684" s="18" t="str">
        <f>IF($B684="","",IF($B684=0,"",K$1&amp;$A684))</f>
        <v>SkillDescDetail401110304</v>
      </c>
    </row>
    <row r="685" spans="1:11" x14ac:dyDescent="0.15">
      <c r="A685" s="3">
        <f t="shared" si="319"/>
        <v>401110305</v>
      </c>
      <c r="B685" s="3">
        <f t="shared" si="320"/>
        <v>4011103</v>
      </c>
      <c r="C685" s="3">
        <f t="shared" si="321"/>
        <v>5</v>
      </c>
      <c r="D685" s="3">
        <f>_xlfn.XLOOKUP(C685,等级中转!$E$7:$E$11,_xlfn.XLOOKUP(INT(RIGHT(B685,1)),等级中转!$F$5:$L$5,等级中转!$F$7:$L$11))</f>
        <v>225</v>
      </c>
      <c r="E685" s="3" t="str">
        <f>_xlfn.XLOOKUP(A685,中转!$D$10:$D$10006,中转!$Y$10:$Y$10006,"{}",0)</f>
        <v>{}</v>
      </c>
      <c r="F685" s="3" t="s">
        <v>35</v>
      </c>
      <c r="G685" s="3">
        <v>0</v>
      </c>
      <c r="H685" s="3">
        <v>0</v>
      </c>
      <c r="I685" s="3">
        <v>0</v>
      </c>
      <c r="K685" s="18" t="str">
        <f>IF($B685="","",IF($B685=0,"",K$1&amp;$A685))</f>
        <v>SkillDescDetail401110305</v>
      </c>
    </row>
    <row r="686" spans="1:11" s="17" customFormat="1" x14ac:dyDescent="0.15">
      <c r="A686" s="7" t="s">
        <v>46</v>
      </c>
      <c r="B686" s="5"/>
      <c r="C686" s="5"/>
      <c r="D686" s="5"/>
      <c r="E686" s="5" t="str">
        <f>_xlfn.XLOOKUP(A686,中转!$D$10:$D$10006,中转!$Y$10:$Y$10006,"{}",0)</f>
        <v/>
      </c>
      <c r="F686" s="5"/>
      <c r="G686" s="5"/>
      <c r="H686" s="5"/>
      <c r="I686" s="5"/>
      <c r="J686" s="20"/>
      <c r="K686" s="20"/>
    </row>
    <row r="687" spans="1:11" x14ac:dyDescent="0.15">
      <c r="A687" s="3">
        <f t="shared" ref="A687:A691" si="322">B687*100+C687</f>
        <v>401110401</v>
      </c>
      <c r="B687" s="3">
        <f t="shared" ref="B687:B691" si="323">B638+100</f>
        <v>4011104</v>
      </c>
      <c r="C687" s="3">
        <f t="shared" ref="C687:C691" si="324">C681</f>
        <v>1</v>
      </c>
      <c r="D687" s="3">
        <f>_xlfn.XLOOKUP(C687,等级中转!$E$7:$E$11,_xlfn.XLOOKUP(INT(RIGHT(B687,1)),等级中转!$F$5:$L$5,等级中转!$F$7:$L$11))</f>
        <v>1</v>
      </c>
      <c r="E687" s="3" t="str">
        <f ca="1">_xlfn.XLOOKUP(A687,中转!$D$10:$D$10006,中转!$Y$10:$Y$10006,"{}",0)</f>
        <v>{"AtkPower":0.7}</v>
      </c>
      <c r="F687" s="3" t="s">
        <v>95</v>
      </c>
      <c r="G687" s="3">
        <v>0</v>
      </c>
      <c r="H687" s="3">
        <v>0</v>
      </c>
      <c r="I687" s="3">
        <v>0</v>
      </c>
      <c r="K687" s="18" t="str">
        <f>IF($B687="","",IF($B687=0,"",K$1&amp;$A687))</f>
        <v>SkillDescDetail401110401</v>
      </c>
    </row>
    <row r="688" spans="1:11" x14ac:dyDescent="0.15">
      <c r="A688" s="3">
        <f t="shared" si="322"/>
        <v>401110402</v>
      </c>
      <c r="B688" s="3">
        <f t="shared" si="323"/>
        <v>4011104</v>
      </c>
      <c r="C688" s="3">
        <f t="shared" si="324"/>
        <v>2</v>
      </c>
      <c r="D688" s="3">
        <f>_xlfn.XLOOKUP(C688,等级中转!$E$7:$E$11,_xlfn.XLOOKUP(INT(RIGHT(B688,1)),等级中转!$F$5:$L$5,等级中转!$F$7:$L$11))</f>
        <v>31</v>
      </c>
      <c r="E688" s="3" t="str">
        <f ca="1">_xlfn.XLOOKUP(A688,中转!$D$10:$D$10006,中转!$Y$10:$Y$10006,"{}",0)</f>
        <v>{"AtkPower":0.75}</v>
      </c>
      <c r="F688" s="3" t="s">
        <v>95</v>
      </c>
      <c r="G688" s="3">
        <v>0</v>
      </c>
      <c r="H688" s="3">
        <v>0</v>
      </c>
      <c r="I688" s="3">
        <v>0</v>
      </c>
      <c r="K688" s="18" t="str">
        <f>IF($B688="","",IF($B688=0,"",K$1&amp;$A688))</f>
        <v>SkillDescDetail401110402</v>
      </c>
    </row>
    <row r="689" spans="1:11" x14ac:dyDescent="0.15">
      <c r="A689" s="3">
        <f t="shared" si="322"/>
        <v>401110403</v>
      </c>
      <c r="B689" s="3">
        <f t="shared" si="323"/>
        <v>4011104</v>
      </c>
      <c r="C689" s="3">
        <f t="shared" si="324"/>
        <v>3</v>
      </c>
      <c r="D689" s="3">
        <f>_xlfn.XLOOKUP(C689,等级中转!$E$7:$E$11,_xlfn.XLOOKUP(INT(RIGHT(B689,1)),等级中转!$F$5:$L$5,等级中转!$F$7:$L$11))</f>
        <v>71</v>
      </c>
      <c r="E689" s="3" t="str">
        <f ca="1">_xlfn.XLOOKUP(A689,中转!$D$10:$D$10006,中转!$Y$10:$Y$10006,"{}",0)</f>
        <v>{"AtkPower":0.8}</v>
      </c>
      <c r="F689" s="3" t="s">
        <v>95</v>
      </c>
      <c r="G689" s="3">
        <v>0</v>
      </c>
      <c r="H689" s="3">
        <v>0</v>
      </c>
      <c r="I689" s="3">
        <v>0</v>
      </c>
      <c r="K689" s="18" t="str">
        <f>IF($B689="","",IF($B689=0,"",K$1&amp;$A689))</f>
        <v>SkillDescDetail401110403</v>
      </c>
    </row>
    <row r="690" spans="1:11" x14ac:dyDescent="0.15">
      <c r="A690" s="3">
        <f t="shared" si="322"/>
        <v>401110404</v>
      </c>
      <c r="B690" s="3">
        <f t="shared" si="323"/>
        <v>4011104</v>
      </c>
      <c r="C690" s="3">
        <f t="shared" si="324"/>
        <v>4</v>
      </c>
      <c r="D690" s="3">
        <f>_xlfn.XLOOKUP(C690,等级中转!$E$7:$E$11,_xlfn.XLOOKUP(INT(RIGHT(B690,1)),等级中转!$F$5:$L$5,等级中转!$F$7:$L$11))</f>
        <v>121</v>
      </c>
      <c r="E690" s="3" t="str">
        <f ca="1">_xlfn.XLOOKUP(A690,中转!$D$10:$D$10006,中转!$Y$10:$Y$10006,"{}",0)</f>
        <v>{"AtkPower":0.9}</v>
      </c>
      <c r="F690" s="3" t="s">
        <v>95</v>
      </c>
      <c r="G690" s="3">
        <v>0</v>
      </c>
      <c r="H690" s="3">
        <v>0</v>
      </c>
      <c r="I690" s="3">
        <v>0</v>
      </c>
      <c r="K690" s="18" t="str">
        <f>IF($B690="","",IF($B690=0,"",K$1&amp;$A690))</f>
        <v>SkillDescDetail401110404</v>
      </c>
    </row>
    <row r="691" spans="1:11" x14ac:dyDescent="0.15">
      <c r="A691" s="3">
        <f t="shared" si="322"/>
        <v>401110405</v>
      </c>
      <c r="B691" s="3">
        <f t="shared" si="323"/>
        <v>4011104</v>
      </c>
      <c r="C691" s="3">
        <f t="shared" si="324"/>
        <v>5</v>
      </c>
      <c r="D691" s="3">
        <f>_xlfn.XLOOKUP(C691,等级中转!$E$7:$E$11,_xlfn.XLOOKUP(INT(RIGHT(B691,1)),等级中转!$F$5:$L$5,等级中转!$F$7:$L$11))</f>
        <v>171</v>
      </c>
      <c r="E691" s="3" t="str">
        <f>_xlfn.XLOOKUP(A691,中转!$D$10:$D$10006,中转!$Y$10:$Y$10006,"{}",0)</f>
        <v>{"AtkPower":1}</v>
      </c>
      <c r="F691" s="3" t="s">
        <v>95</v>
      </c>
      <c r="G691" s="3">
        <v>0</v>
      </c>
      <c r="H691" s="3">
        <v>0</v>
      </c>
      <c r="I691" s="3">
        <v>0</v>
      </c>
      <c r="K691" s="18" t="str">
        <f>IF($B691="","",IF($B691=0,"",K$1&amp;$A691))</f>
        <v>SkillDescDetail401110405</v>
      </c>
    </row>
    <row r="692" spans="1:11" s="17" customFormat="1" x14ac:dyDescent="0.15">
      <c r="A692" s="7" t="s">
        <v>47</v>
      </c>
      <c r="B692" s="5"/>
      <c r="C692" s="5"/>
      <c r="D692" s="5"/>
      <c r="E692" s="5" t="str">
        <f>_xlfn.XLOOKUP(A692,中转!$D$10:$D$10006,中转!$Y$10:$Y$10006,"{}",0)</f>
        <v/>
      </c>
      <c r="F692" s="5"/>
      <c r="G692" s="5"/>
      <c r="H692" s="5"/>
      <c r="I692" s="5"/>
      <c r="J692" s="20"/>
      <c r="K692" s="20"/>
    </row>
    <row r="693" spans="1:11" x14ac:dyDescent="0.15">
      <c r="A693" s="3">
        <f t="shared" ref="A693:A697" si="325">B693*100+C693</f>
        <v>401110501</v>
      </c>
      <c r="B693" s="3">
        <f t="shared" ref="B693:B697" si="326">B644+100</f>
        <v>4011105</v>
      </c>
      <c r="C693" s="3">
        <f t="shared" ref="C693:C697" si="327">C687</f>
        <v>1</v>
      </c>
      <c r="D693" s="3">
        <f>_xlfn.XLOOKUP(C693,等级中转!$E$7:$E$11,_xlfn.XLOOKUP(INT(RIGHT(B693,1)),等级中转!$F$5:$L$5,等级中转!$F$7:$L$11))</f>
        <v>1</v>
      </c>
      <c r="E693" s="3" t="str">
        <f>_xlfn.XLOOKUP(A693,中转!$D$10:$D$10006,中转!$Y$10:$Y$10006,"{}",0)</f>
        <v>{}</v>
      </c>
      <c r="F693" s="3" t="s">
        <v>35</v>
      </c>
      <c r="G693" s="3">
        <v>0</v>
      </c>
      <c r="H693" s="3">
        <v>0</v>
      </c>
      <c r="I693" s="3">
        <v>0</v>
      </c>
      <c r="K693" s="18" t="str">
        <f>IF($B693="","",IF($B693=0,"",K$1&amp;$A693))</f>
        <v>SkillDescDetail401110501</v>
      </c>
    </row>
    <row r="694" spans="1:11" x14ac:dyDescent="0.15">
      <c r="A694" s="3">
        <f t="shared" si="325"/>
        <v>401110502</v>
      </c>
      <c r="B694" s="3">
        <f t="shared" si="326"/>
        <v>4011105</v>
      </c>
      <c r="C694" s="3">
        <f t="shared" si="327"/>
        <v>2</v>
      </c>
      <c r="D694" s="3">
        <f>_xlfn.XLOOKUP(C694,等级中转!$E$7:$E$11,_xlfn.XLOOKUP(INT(RIGHT(B694,1)),等级中转!$F$5:$L$5,等级中转!$F$7:$L$11))</f>
        <v>46</v>
      </c>
      <c r="E694" s="3" t="str">
        <f>_xlfn.XLOOKUP(A694,中转!$D$10:$D$10006,中转!$Y$10:$Y$10006,"{}",0)</f>
        <v>{}</v>
      </c>
      <c r="F694" s="3" t="s">
        <v>35</v>
      </c>
      <c r="G694" s="3">
        <v>0</v>
      </c>
      <c r="H694" s="3">
        <v>0</v>
      </c>
      <c r="I694" s="3">
        <v>0</v>
      </c>
      <c r="K694" s="18" t="str">
        <f>IF($B694="","",IF($B694=0,"",K$1&amp;$A694))</f>
        <v>SkillDescDetail401110502</v>
      </c>
    </row>
    <row r="695" spans="1:11" x14ac:dyDescent="0.15">
      <c r="A695" s="3">
        <f t="shared" si="325"/>
        <v>401110503</v>
      </c>
      <c r="B695" s="3">
        <f t="shared" si="326"/>
        <v>4011105</v>
      </c>
      <c r="C695" s="3">
        <f t="shared" si="327"/>
        <v>3</v>
      </c>
      <c r="D695" s="3">
        <f>_xlfn.XLOOKUP(C695,等级中转!$E$7:$E$11,_xlfn.XLOOKUP(INT(RIGHT(B695,1)),等级中转!$F$5:$L$5,等级中转!$F$7:$L$11))</f>
        <v>86</v>
      </c>
      <c r="E695" s="3" t="str">
        <f>_xlfn.XLOOKUP(A695,中转!$D$10:$D$10006,中转!$Y$10:$Y$10006,"{}",0)</f>
        <v>{}</v>
      </c>
      <c r="F695" s="3" t="s">
        <v>35</v>
      </c>
      <c r="G695" s="3">
        <v>0</v>
      </c>
      <c r="H695" s="3">
        <v>0</v>
      </c>
      <c r="I695" s="3">
        <v>0</v>
      </c>
      <c r="K695" s="18" t="str">
        <f>IF($B695="","",IF($B695=0,"",K$1&amp;$A695))</f>
        <v>SkillDescDetail401110503</v>
      </c>
    </row>
    <row r="696" spans="1:11" x14ac:dyDescent="0.15">
      <c r="A696" s="3">
        <f t="shared" si="325"/>
        <v>401110504</v>
      </c>
      <c r="B696" s="3">
        <f t="shared" si="326"/>
        <v>4011105</v>
      </c>
      <c r="C696" s="3">
        <f t="shared" si="327"/>
        <v>4</v>
      </c>
      <c r="D696" s="3">
        <f>_xlfn.XLOOKUP(C696,等级中转!$E$7:$E$11,_xlfn.XLOOKUP(INT(RIGHT(B696,1)),等级中转!$F$5:$L$5,等级中转!$F$7:$L$11))</f>
        <v>136</v>
      </c>
      <c r="E696" s="3" t="str">
        <f>_xlfn.XLOOKUP(A696,中转!$D$10:$D$10006,中转!$Y$10:$Y$10006,"{}",0)</f>
        <v>{}</v>
      </c>
      <c r="F696" s="3" t="s">
        <v>35</v>
      </c>
      <c r="G696" s="3">
        <v>0</v>
      </c>
      <c r="H696" s="3">
        <v>0</v>
      </c>
      <c r="I696" s="3">
        <v>0</v>
      </c>
      <c r="K696" s="18" t="str">
        <f>IF($B696="","",IF($B696=0,"",K$1&amp;$A696))</f>
        <v>SkillDescDetail401110504</v>
      </c>
    </row>
    <row r="697" spans="1:11" x14ac:dyDescent="0.15">
      <c r="A697" s="3">
        <f t="shared" si="325"/>
        <v>401110505</v>
      </c>
      <c r="B697" s="3">
        <f t="shared" si="326"/>
        <v>4011105</v>
      </c>
      <c r="C697" s="3">
        <f t="shared" si="327"/>
        <v>5</v>
      </c>
      <c r="D697" s="3">
        <f>_xlfn.XLOOKUP(C697,等级中转!$E$7:$E$11,_xlfn.XLOOKUP(INT(RIGHT(B697,1)),等级中转!$F$5:$L$5,等级中转!$F$7:$L$11))</f>
        <v>186</v>
      </c>
      <c r="E697" s="3" t="str">
        <f>_xlfn.XLOOKUP(A697,中转!$D$10:$D$10006,中转!$Y$10:$Y$10006,"{}",0)</f>
        <v>{}</v>
      </c>
      <c r="F697" s="3" t="s">
        <v>35</v>
      </c>
      <c r="G697" s="3">
        <v>0</v>
      </c>
      <c r="H697" s="3">
        <v>0</v>
      </c>
      <c r="I697" s="3">
        <v>0</v>
      </c>
      <c r="K697" s="18" t="str">
        <f>IF($B697="","",IF($B697=0,"",K$1&amp;$A697))</f>
        <v>SkillDescDetail401110505</v>
      </c>
    </row>
    <row r="698" spans="1:11" s="17" customFormat="1" x14ac:dyDescent="0.15">
      <c r="A698" s="7" t="s">
        <v>48</v>
      </c>
      <c r="B698" s="5"/>
      <c r="C698" s="5"/>
      <c r="D698" s="5"/>
      <c r="E698" s="5" t="str">
        <f>_xlfn.XLOOKUP(A698,中转!$D$10:$D$10006,中转!$Y$10:$Y$10006,"{}",0)</f>
        <v/>
      </c>
      <c r="F698" s="5"/>
      <c r="G698" s="5"/>
      <c r="H698" s="5"/>
      <c r="I698" s="5"/>
      <c r="J698" s="20"/>
      <c r="K698" s="20"/>
    </row>
    <row r="699" spans="1:11" x14ac:dyDescent="0.15">
      <c r="A699" s="3">
        <f t="shared" ref="A699:A703" si="328">B699*100+C699</f>
        <v>401110601</v>
      </c>
      <c r="B699" s="3">
        <f t="shared" ref="B699:B703" si="329">B650+100</f>
        <v>4011106</v>
      </c>
      <c r="C699" s="3">
        <f t="shared" ref="C699:C703" si="330">C693</f>
        <v>1</v>
      </c>
      <c r="D699" s="3">
        <f>_xlfn.XLOOKUP(C699,等级中转!$E$7:$E$11,_xlfn.XLOOKUP(INT(RIGHT(B699,1)),等级中转!$F$5:$L$5,等级中转!$F$7:$L$11))</f>
        <v>1</v>
      </c>
      <c r="E699" s="3" t="str">
        <f>_xlfn.XLOOKUP(A699,中转!$D$10:$D$10006,中转!$Y$10:$Y$10006,"{}",0)</f>
        <v>{}</v>
      </c>
      <c r="F699" s="3" t="s">
        <v>35</v>
      </c>
      <c r="G699" s="3">
        <v>0</v>
      </c>
      <c r="H699" s="3">
        <v>0</v>
      </c>
      <c r="I699" s="3">
        <v>0</v>
      </c>
      <c r="K699" s="18" t="str">
        <f>IF($B699="","",IF($B699=0,"",K$1&amp;$A699))</f>
        <v>SkillDescDetail401110601</v>
      </c>
    </row>
    <row r="700" spans="1:11" x14ac:dyDescent="0.15">
      <c r="A700" s="3">
        <f t="shared" si="328"/>
        <v>401110602</v>
      </c>
      <c r="B700" s="3">
        <f t="shared" si="329"/>
        <v>4011106</v>
      </c>
      <c r="C700" s="3">
        <f t="shared" si="330"/>
        <v>2</v>
      </c>
      <c r="D700" s="3">
        <f>_xlfn.XLOOKUP(C700,等级中转!$E$7:$E$11,_xlfn.XLOOKUP(INT(RIGHT(B700,1)),等级中转!$F$5:$L$5,等级中转!$F$7:$L$11))</f>
        <v>63</v>
      </c>
      <c r="E700" s="3" t="str">
        <f>_xlfn.XLOOKUP(A700,中转!$D$10:$D$10006,中转!$Y$10:$Y$10006,"{}",0)</f>
        <v>{}</v>
      </c>
      <c r="F700" s="3" t="s">
        <v>35</v>
      </c>
      <c r="G700" s="3">
        <v>0</v>
      </c>
      <c r="H700" s="3">
        <v>0</v>
      </c>
      <c r="I700" s="3">
        <v>0</v>
      </c>
      <c r="K700" s="18" t="str">
        <f>IF($B700="","",IF($B700=0,"",K$1&amp;$A700))</f>
        <v>SkillDescDetail401110602</v>
      </c>
    </row>
    <row r="701" spans="1:11" x14ac:dyDescent="0.15">
      <c r="A701" s="3">
        <f t="shared" si="328"/>
        <v>401110603</v>
      </c>
      <c r="B701" s="3">
        <f t="shared" si="329"/>
        <v>4011106</v>
      </c>
      <c r="C701" s="3">
        <f t="shared" si="330"/>
        <v>3</v>
      </c>
      <c r="D701" s="3">
        <f>_xlfn.XLOOKUP(C701,等级中转!$E$7:$E$11,_xlfn.XLOOKUP(INT(RIGHT(B701,1)),等级中转!$F$5:$L$5,等级中转!$F$7:$L$11))</f>
        <v>103</v>
      </c>
      <c r="E701" s="3" t="str">
        <f>_xlfn.XLOOKUP(A701,中转!$D$10:$D$10006,中转!$Y$10:$Y$10006,"{}",0)</f>
        <v>{}</v>
      </c>
      <c r="F701" s="3" t="s">
        <v>35</v>
      </c>
      <c r="G701" s="3">
        <v>0</v>
      </c>
      <c r="H701" s="3">
        <v>0</v>
      </c>
      <c r="I701" s="3">
        <v>0</v>
      </c>
      <c r="K701" s="18" t="str">
        <f>IF($B701="","",IF($B701=0,"",K$1&amp;$A701))</f>
        <v>SkillDescDetail401110603</v>
      </c>
    </row>
    <row r="702" spans="1:11" x14ac:dyDescent="0.15">
      <c r="A702" s="3">
        <f t="shared" si="328"/>
        <v>401110604</v>
      </c>
      <c r="B702" s="3">
        <f t="shared" si="329"/>
        <v>4011106</v>
      </c>
      <c r="C702" s="3">
        <f t="shared" si="330"/>
        <v>4</v>
      </c>
      <c r="D702" s="3">
        <f>_xlfn.XLOOKUP(C702,等级中转!$E$7:$E$11,_xlfn.XLOOKUP(INT(RIGHT(B702,1)),等级中转!$F$5:$L$5,等级中转!$F$7:$L$11))</f>
        <v>153</v>
      </c>
      <c r="E702" s="3" t="str">
        <f>_xlfn.XLOOKUP(A702,中转!$D$10:$D$10006,中转!$Y$10:$Y$10006,"{}",0)</f>
        <v>{}</v>
      </c>
      <c r="F702" s="3" t="s">
        <v>35</v>
      </c>
      <c r="G702" s="3">
        <v>0</v>
      </c>
      <c r="H702" s="3">
        <v>0</v>
      </c>
      <c r="I702" s="3">
        <v>0</v>
      </c>
      <c r="K702" s="18" t="str">
        <f>IF($B702="","",IF($B702=0,"",K$1&amp;$A702))</f>
        <v>SkillDescDetail401110604</v>
      </c>
    </row>
    <row r="703" spans="1:11" x14ac:dyDescent="0.15">
      <c r="A703" s="3">
        <f t="shared" si="328"/>
        <v>401110605</v>
      </c>
      <c r="B703" s="3">
        <f t="shared" si="329"/>
        <v>4011106</v>
      </c>
      <c r="C703" s="3">
        <f t="shared" si="330"/>
        <v>5</v>
      </c>
      <c r="D703" s="3">
        <f>_xlfn.XLOOKUP(C703,等级中转!$E$7:$E$11,_xlfn.XLOOKUP(INT(RIGHT(B703,1)),等级中转!$F$5:$L$5,等级中转!$F$7:$L$11))</f>
        <v>203</v>
      </c>
      <c r="E703" s="3" t="str">
        <f>_xlfn.XLOOKUP(A703,中转!$D$10:$D$10006,中转!$Y$10:$Y$10006,"{}",0)</f>
        <v>{}</v>
      </c>
      <c r="F703" s="3" t="s">
        <v>35</v>
      </c>
      <c r="G703" s="3">
        <v>0</v>
      </c>
      <c r="H703" s="3">
        <v>0</v>
      </c>
      <c r="I703" s="3">
        <v>0</v>
      </c>
      <c r="K703" s="18" t="str">
        <f>IF($B703="","",IF($B703=0,"",K$1&amp;$A703))</f>
        <v>SkillDescDetail401110605</v>
      </c>
    </row>
    <row r="704" spans="1:11" s="17" customFormat="1" x14ac:dyDescent="0.15">
      <c r="A704" s="7" t="s">
        <v>49</v>
      </c>
      <c r="B704" s="5"/>
      <c r="C704" s="5"/>
      <c r="D704" s="5"/>
      <c r="E704" s="5" t="str">
        <f>_xlfn.XLOOKUP(A704,中转!$D$10:$D$10006,中转!$Y$10:$Y$10006,"{}",0)</f>
        <v/>
      </c>
      <c r="F704" s="5"/>
      <c r="G704" s="5"/>
      <c r="H704" s="5"/>
      <c r="I704" s="5"/>
      <c r="J704" s="20"/>
      <c r="K704" s="20"/>
    </row>
    <row r="705" spans="1:11" x14ac:dyDescent="0.15">
      <c r="A705" s="3">
        <f t="shared" ref="A705:A709" si="331">B705*100+C705</f>
        <v>401110701</v>
      </c>
      <c r="B705" s="3">
        <f t="shared" ref="B705:B709" si="332">B656+100</f>
        <v>4011107</v>
      </c>
      <c r="C705" s="3">
        <f t="shared" ref="C705:C709" si="333">C699</f>
        <v>1</v>
      </c>
      <c r="D705" s="3">
        <f>_xlfn.XLOOKUP(C705,等级中转!$E$7:$E$11,_xlfn.XLOOKUP(INT(RIGHT(B705,1)),等级中转!$F$5:$L$5,等级中转!$F$7:$L$11))</f>
        <v>1</v>
      </c>
      <c r="E705" s="3" t="str">
        <f>_xlfn.XLOOKUP(A705,中转!$D$10:$D$10006,中转!$Y$10:$Y$10006,"{}",0)</f>
        <v>{}</v>
      </c>
      <c r="F705" s="3" t="s">
        <v>96</v>
      </c>
      <c r="G705" s="3">
        <v>0</v>
      </c>
      <c r="H705" s="3">
        <v>0</v>
      </c>
      <c r="I705" s="3">
        <v>0</v>
      </c>
      <c r="K705" s="18" t="str">
        <f>IF($B705="","",IF($B705=0,"",K$1&amp;$A705))</f>
        <v>SkillDescDetail401110701</v>
      </c>
    </row>
    <row r="706" spans="1:11" x14ac:dyDescent="0.15">
      <c r="A706" s="3">
        <f t="shared" si="331"/>
        <v>401110702</v>
      </c>
      <c r="B706" s="3">
        <f t="shared" si="332"/>
        <v>4011107</v>
      </c>
      <c r="C706" s="3">
        <f t="shared" si="333"/>
        <v>2</v>
      </c>
      <c r="D706" s="3">
        <f>_xlfn.XLOOKUP(C706,等级中转!$E$7:$E$11,_xlfn.XLOOKUP(INT(RIGHT(B706,1)),等级中转!$F$5:$L$5,等级中转!$F$7:$L$11))</f>
        <v>51</v>
      </c>
      <c r="E706" s="3" t="str">
        <f>_xlfn.XLOOKUP(A706,中转!$D$10:$D$10006,中转!$Y$10:$Y$10006,"{}",0)</f>
        <v>{}</v>
      </c>
      <c r="F706" s="3" t="s">
        <v>96</v>
      </c>
      <c r="G706" s="3">
        <v>0</v>
      </c>
      <c r="H706" s="3">
        <v>0</v>
      </c>
      <c r="I706" s="3">
        <v>0</v>
      </c>
      <c r="K706" s="18" t="str">
        <f>IF($B706="","",IF($B706=0,"",K$1&amp;$A706))</f>
        <v>SkillDescDetail401110702</v>
      </c>
    </row>
    <row r="707" spans="1:11" x14ac:dyDescent="0.15">
      <c r="A707" s="3">
        <f t="shared" si="331"/>
        <v>401110703</v>
      </c>
      <c r="B707" s="3">
        <f t="shared" si="332"/>
        <v>4011107</v>
      </c>
      <c r="C707" s="3">
        <f t="shared" si="333"/>
        <v>3</v>
      </c>
      <c r="D707" s="3">
        <f>_xlfn.XLOOKUP(C707,等级中转!$E$7:$E$11,_xlfn.XLOOKUP(INT(RIGHT(B707,1)),等级中转!$F$5:$L$5,等级中转!$F$7:$L$11))</f>
        <v>91</v>
      </c>
      <c r="E707" s="3" t="str">
        <f>_xlfn.XLOOKUP(A707,中转!$D$10:$D$10006,中转!$Y$10:$Y$10006,"{}",0)</f>
        <v>{}</v>
      </c>
      <c r="F707" s="3" t="s">
        <v>96</v>
      </c>
      <c r="G707" s="3">
        <v>0</v>
      </c>
      <c r="H707" s="3">
        <v>0</v>
      </c>
      <c r="I707" s="3">
        <v>0</v>
      </c>
      <c r="K707" s="18" t="str">
        <f>IF($B707="","",IF($B707=0,"",K$1&amp;$A707))</f>
        <v>SkillDescDetail401110703</v>
      </c>
    </row>
    <row r="708" spans="1:11" x14ac:dyDescent="0.15">
      <c r="A708" s="3">
        <f t="shared" si="331"/>
        <v>401110704</v>
      </c>
      <c r="B708" s="3">
        <f t="shared" si="332"/>
        <v>4011107</v>
      </c>
      <c r="C708" s="3">
        <f t="shared" si="333"/>
        <v>4</v>
      </c>
      <c r="D708" s="3">
        <f>_xlfn.XLOOKUP(C708,等级中转!$E$7:$E$11,_xlfn.XLOOKUP(INT(RIGHT(B708,1)),等级中转!$F$5:$L$5,等级中转!$F$7:$L$11))</f>
        <v>151</v>
      </c>
      <c r="E708" s="3" t="str">
        <f>_xlfn.XLOOKUP(A708,中转!$D$10:$D$10006,中转!$Y$10:$Y$10006,"{}",0)</f>
        <v>{}</v>
      </c>
      <c r="F708" s="3" t="s">
        <v>96</v>
      </c>
      <c r="G708" s="3">
        <v>0</v>
      </c>
      <c r="H708" s="3">
        <v>0</v>
      </c>
      <c r="I708" s="3">
        <v>0</v>
      </c>
      <c r="K708" s="18" t="str">
        <f>IF($B708="","",IF($B708=0,"",K$1&amp;$A708))</f>
        <v>SkillDescDetail401110704</v>
      </c>
    </row>
    <row r="709" spans="1:11" x14ac:dyDescent="0.15">
      <c r="A709" s="3">
        <f t="shared" si="331"/>
        <v>401110705</v>
      </c>
      <c r="B709" s="3">
        <f t="shared" si="332"/>
        <v>4011107</v>
      </c>
      <c r="C709" s="3">
        <f t="shared" si="333"/>
        <v>5</v>
      </c>
      <c r="D709" s="3">
        <f>_xlfn.XLOOKUP(C709,等级中转!$E$7:$E$11,_xlfn.XLOOKUP(INT(RIGHT(B709,1)),等级中转!$F$5:$L$5,等级中转!$F$7:$L$11))</f>
        <v>211</v>
      </c>
      <c r="E709" s="3" t="str">
        <f>_xlfn.XLOOKUP(A709,中转!$D$10:$D$10006,中转!$Y$10:$Y$10006,"{}",0)</f>
        <v>{}</v>
      </c>
      <c r="F709" s="3" t="s">
        <v>96</v>
      </c>
      <c r="G709" s="3">
        <v>0</v>
      </c>
      <c r="H709" s="3">
        <v>0</v>
      </c>
      <c r="I709" s="3">
        <v>0</v>
      </c>
      <c r="K709" s="18" t="str">
        <f>IF($B709="","",IF($B709=0,"",K$1&amp;$A709))</f>
        <v>SkillDescDetail401110705</v>
      </c>
    </row>
    <row r="710" spans="1:11" s="17" customFormat="1" x14ac:dyDescent="0.15">
      <c r="A710" s="7" t="s">
        <v>97</v>
      </c>
      <c r="B710" s="5"/>
      <c r="C710" s="5"/>
      <c r="D710" s="5"/>
      <c r="E710" s="5" t="str">
        <f>_xlfn.XLOOKUP(A710,中转!$D$10:$D$10006,中转!$Y$10:$Y$10006,"{}",0)</f>
        <v/>
      </c>
      <c r="F710" s="5"/>
      <c r="G710" s="5"/>
      <c r="H710" s="5"/>
      <c r="I710" s="5"/>
      <c r="J710" s="20"/>
      <c r="K710" s="20"/>
    </row>
    <row r="711" spans="1:11" s="17" customFormat="1" x14ac:dyDescent="0.15">
      <c r="A711" s="7" t="s">
        <v>33</v>
      </c>
      <c r="B711" s="5"/>
      <c r="C711" s="5"/>
      <c r="D711" s="5"/>
      <c r="E711" s="5" t="str">
        <f>_xlfn.XLOOKUP(A711,中转!$D$10:$D$10006,中转!$Y$10:$Y$10006,"{}",0)</f>
        <v/>
      </c>
      <c r="F711" s="5"/>
      <c r="G711" s="5"/>
      <c r="H711" s="5"/>
      <c r="I711" s="5"/>
      <c r="J711" s="20"/>
      <c r="K711" s="20"/>
    </row>
    <row r="712" spans="1:11" x14ac:dyDescent="0.15">
      <c r="A712" s="3">
        <f t="shared" ref="A712:A716" si="334">B712*100+C712</f>
        <v>401120101</v>
      </c>
      <c r="B712" s="3">
        <f t="shared" ref="B712:B716" si="335">B669+100</f>
        <v>4011201</v>
      </c>
      <c r="C712" s="3">
        <v>1</v>
      </c>
      <c r="D712" s="3">
        <f>_xlfn.XLOOKUP(C712,等级中转!$E$7:$E$11,_xlfn.XLOOKUP(INT(RIGHT(B712,1)),等级中转!$F$5:$L$5,等级中转!$F$7:$L$11))</f>
        <v>1</v>
      </c>
      <c r="E712" s="3" t="str">
        <f ca="1">_xlfn.XLOOKUP(A712,中转!$D$10:$D$10006,中转!$Y$10:$Y$10006,"{}",0)</f>
        <v>{"AtkPower":0.95}</v>
      </c>
      <c r="F712" s="3" t="s">
        <v>35</v>
      </c>
      <c r="G712" s="3">
        <v>95</v>
      </c>
      <c r="H712" s="3">
        <v>0</v>
      </c>
      <c r="I712" s="3">
        <v>0</v>
      </c>
      <c r="J712" s="18" t="str">
        <f t="shared" ref="J712:J716" si="336">"Skill"&amp;B712</f>
        <v>Skill4011201</v>
      </c>
      <c r="K712" s="18" t="str">
        <f>IF($B712="","",IF($B712=0,"",K$1&amp;$A712))</f>
        <v>SkillDescDetail401120101</v>
      </c>
    </row>
    <row r="713" spans="1:11" x14ac:dyDescent="0.15">
      <c r="A713" s="3">
        <f t="shared" si="334"/>
        <v>401120102</v>
      </c>
      <c r="B713" s="3">
        <f t="shared" si="335"/>
        <v>4011201</v>
      </c>
      <c r="C713" s="3">
        <v>2</v>
      </c>
      <c r="D713" s="3">
        <f>_xlfn.XLOOKUP(C713,等级中转!$E$7:$E$11,_xlfn.XLOOKUP(INT(RIGHT(B713,1)),等级中转!$F$5:$L$5,等级中转!$F$7:$L$11))</f>
        <v>21</v>
      </c>
      <c r="E713" s="3" t="str">
        <f ca="1">_xlfn.XLOOKUP(A713,中转!$D$10:$D$10006,中转!$Y$10:$Y$10006,"{}",0)</f>
        <v>{"AtkPower":1}</v>
      </c>
      <c r="F713" s="3" t="s">
        <v>35</v>
      </c>
      <c r="G713" s="3">
        <f t="shared" ref="G713:G716" si="337">G712</f>
        <v>95</v>
      </c>
      <c r="H713" s="3">
        <v>0</v>
      </c>
      <c r="I713" s="3">
        <v>0</v>
      </c>
      <c r="J713" s="18" t="str">
        <f t="shared" si="336"/>
        <v>Skill4011201</v>
      </c>
      <c r="K713" s="18" t="str">
        <f>IF($B713="","",IF($B713=0,"",K$1&amp;$A713))</f>
        <v>SkillDescDetail401120102</v>
      </c>
    </row>
    <row r="714" spans="1:11" x14ac:dyDescent="0.15">
      <c r="A714" s="3">
        <f t="shared" si="334"/>
        <v>401120103</v>
      </c>
      <c r="B714" s="3">
        <f t="shared" si="335"/>
        <v>4011201</v>
      </c>
      <c r="C714" s="3">
        <v>3</v>
      </c>
      <c r="D714" s="3">
        <f>_xlfn.XLOOKUP(C714,等级中转!$E$7:$E$11,_xlfn.XLOOKUP(INT(RIGHT(B714,1)),等级中转!$F$5:$L$5,等级中转!$F$7:$L$11))</f>
        <v>61</v>
      </c>
      <c r="E714" s="3" t="str">
        <f ca="1">_xlfn.XLOOKUP(A714,中转!$D$10:$D$10006,中转!$Y$10:$Y$10006,"{}",0)</f>
        <v>{"AtkPower":1.1}</v>
      </c>
      <c r="F714" s="3" t="s">
        <v>35</v>
      </c>
      <c r="G714" s="3">
        <f t="shared" si="337"/>
        <v>95</v>
      </c>
      <c r="H714" s="3">
        <v>0</v>
      </c>
      <c r="I714" s="3">
        <v>0</v>
      </c>
      <c r="J714" s="18" t="str">
        <f t="shared" si="336"/>
        <v>Skill4011201</v>
      </c>
      <c r="K714" s="18" t="str">
        <f>IF($B714="","",IF($B714=0,"",K$1&amp;$A714))</f>
        <v>SkillDescDetail401120103</v>
      </c>
    </row>
    <row r="715" spans="1:11" x14ac:dyDescent="0.15">
      <c r="A715" s="3">
        <f t="shared" si="334"/>
        <v>401120104</v>
      </c>
      <c r="B715" s="3">
        <f t="shared" si="335"/>
        <v>4011201</v>
      </c>
      <c r="C715" s="3">
        <v>4</v>
      </c>
      <c r="D715" s="3">
        <f>_xlfn.XLOOKUP(C715,等级中转!$E$7:$E$11,_xlfn.XLOOKUP(INT(RIGHT(B715,1)),等级中转!$F$5:$L$5,等级中转!$F$7:$L$11))</f>
        <v>111</v>
      </c>
      <c r="E715" s="3" t="str">
        <f ca="1">_xlfn.XLOOKUP(A715,中转!$D$10:$D$10006,中转!$Y$10:$Y$10006,"{}",0)</f>
        <v>{"AtkPower":1.2}</v>
      </c>
      <c r="F715" s="3" t="s">
        <v>35</v>
      </c>
      <c r="G715" s="3">
        <f t="shared" si="337"/>
        <v>95</v>
      </c>
      <c r="H715" s="3">
        <v>0</v>
      </c>
      <c r="I715" s="3">
        <v>0</v>
      </c>
      <c r="J715" s="18" t="str">
        <f t="shared" si="336"/>
        <v>Skill4011201</v>
      </c>
      <c r="K715" s="18" t="str">
        <f>IF($B715="","",IF($B715=0,"",K$1&amp;$A715))</f>
        <v>SkillDescDetail401120104</v>
      </c>
    </row>
    <row r="716" spans="1:11" x14ac:dyDescent="0.15">
      <c r="A716" s="3">
        <f t="shared" si="334"/>
        <v>401120105</v>
      </c>
      <c r="B716" s="3">
        <f t="shared" si="335"/>
        <v>4011201</v>
      </c>
      <c r="C716" s="3">
        <v>5</v>
      </c>
      <c r="D716" s="3">
        <f>_xlfn.XLOOKUP(C716,等级中转!$E$7:$E$11,_xlfn.XLOOKUP(INT(RIGHT(B716,1)),等级中转!$F$5:$L$5,等级中转!$F$7:$L$11))</f>
        <v>161</v>
      </c>
      <c r="E716" s="3" t="str">
        <f>_xlfn.XLOOKUP(A716,中转!$D$10:$D$10006,中转!$Y$10:$Y$10006,"{}",0)</f>
        <v>{"AtkPower":1.35}</v>
      </c>
      <c r="F716" s="3" t="s">
        <v>35</v>
      </c>
      <c r="G716" s="3">
        <f t="shared" si="337"/>
        <v>95</v>
      </c>
      <c r="H716" s="3">
        <v>0</v>
      </c>
      <c r="I716" s="3">
        <v>0</v>
      </c>
      <c r="J716" s="18" t="str">
        <f t="shared" si="336"/>
        <v>Skill4011201</v>
      </c>
      <c r="K716" s="18" t="str">
        <f>IF($B716="","",IF($B716=0,"",K$1&amp;$A716))</f>
        <v>SkillDescDetail401120105</v>
      </c>
    </row>
    <row r="717" spans="1:11" s="17" customFormat="1" x14ac:dyDescent="0.15">
      <c r="A717" s="7" t="s">
        <v>40</v>
      </c>
      <c r="B717" s="5"/>
      <c r="C717" s="5"/>
      <c r="D717" s="5"/>
      <c r="E717" s="5" t="str">
        <f>_xlfn.XLOOKUP(A717,中转!$D$10:$D$10006,中转!$Y$10:$Y$10006,"{}",0)</f>
        <v/>
      </c>
      <c r="F717" s="5"/>
      <c r="G717" s="5"/>
      <c r="H717" s="5"/>
      <c r="I717" s="5"/>
      <c r="J717" s="20"/>
      <c r="K717" s="20"/>
    </row>
    <row r="718" spans="1:11" x14ac:dyDescent="0.15">
      <c r="A718" s="3">
        <f t="shared" ref="A718:A722" si="338">B718*100+C718</f>
        <v>401120201</v>
      </c>
      <c r="B718" s="3">
        <f t="shared" ref="B718:B722" si="339">B675+100</f>
        <v>4011202</v>
      </c>
      <c r="C718" s="3">
        <f t="shared" ref="C718:C722" si="340">C712</f>
        <v>1</v>
      </c>
      <c r="D718" s="3">
        <f>_xlfn.XLOOKUP(C718,等级中转!$E$7:$E$11,_xlfn.XLOOKUP(INT(RIGHT(B718,1)),等级中转!$F$5:$L$5,等级中转!$F$7:$L$11))</f>
        <v>1</v>
      </c>
      <c r="E718" s="3" t="str">
        <f ca="1">_xlfn.XLOOKUP(A718,中转!$D$10:$D$10006,中转!$Y$10:$Y$10006,"{}",0)</f>
        <v>{"AtkPower":0.65}</v>
      </c>
      <c r="F718" s="3" t="s">
        <v>35</v>
      </c>
      <c r="G718" s="3">
        <v>0</v>
      </c>
      <c r="H718" s="3">
        <v>0</v>
      </c>
      <c r="I718" s="3">
        <v>1.4</v>
      </c>
      <c r="J718" s="18" t="str">
        <f t="shared" ref="J718:J722" si="341">"Skill"&amp;B718</f>
        <v>Skill4011202</v>
      </c>
      <c r="K718" s="18" t="str">
        <f>IF($B718="","",IF($B718=0,"",K$1&amp;$A718))</f>
        <v>SkillDescDetail401120201</v>
      </c>
    </row>
    <row r="719" spans="1:11" x14ac:dyDescent="0.15">
      <c r="A719" s="3">
        <f t="shared" si="338"/>
        <v>401120202</v>
      </c>
      <c r="B719" s="3">
        <f t="shared" si="339"/>
        <v>4011202</v>
      </c>
      <c r="C719" s="3">
        <f t="shared" si="340"/>
        <v>2</v>
      </c>
      <c r="D719" s="3">
        <f>_xlfn.XLOOKUP(C719,等级中转!$E$7:$E$11,_xlfn.XLOOKUP(INT(RIGHT(B719,1)),等级中转!$F$5:$L$5,等级中转!$F$7:$L$11))</f>
        <v>41</v>
      </c>
      <c r="E719" s="3" t="str">
        <f ca="1">_xlfn.XLOOKUP(A719,中转!$D$10:$D$10006,中转!$Y$10:$Y$10006,"{}",0)</f>
        <v>{"AtkPower":0.7}</v>
      </c>
      <c r="F719" s="3" t="s">
        <v>35</v>
      </c>
      <c r="G719" s="3">
        <v>0</v>
      </c>
      <c r="H719" s="3">
        <v>0</v>
      </c>
      <c r="I719" s="3">
        <f>I718</f>
        <v>1.4</v>
      </c>
      <c r="J719" s="18" t="str">
        <f t="shared" si="341"/>
        <v>Skill4011202</v>
      </c>
      <c r="K719" s="18" t="str">
        <f>IF($B719="","",IF($B719=0,"",K$1&amp;$A719))</f>
        <v>SkillDescDetail401120202</v>
      </c>
    </row>
    <row r="720" spans="1:11" x14ac:dyDescent="0.15">
      <c r="A720" s="3">
        <f t="shared" si="338"/>
        <v>401120203</v>
      </c>
      <c r="B720" s="3">
        <f t="shared" si="339"/>
        <v>4011202</v>
      </c>
      <c r="C720" s="3">
        <f t="shared" si="340"/>
        <v>3</v>
      </c>
      <c r="D720" s="3">
        <f>_xlfn.XLOOKUP(C720,等级中转!$E$7:$E$11,_xlfn.XLOOKUP(INT(RIGHT(B720,1)),等级中转!$F$5:$L$5,等级中转!$F$7:$L$11))</f>
        <v>81</v>
      </c>
      <c r="E720" s="3" t="str">
        <f>_xlfn.XLOOKUP(A720,中转!$D$10:$D$10006,中转!$Y$10:$Y$10006,"{}",0)</f>
        <v>{"AtkPower":0.75}</v>
      </c>
      <c r="F720" s="3" t="s">
        <v>35</v>
      </c>
      <c r="G720" s="3">
        <v>0</v>
      </c>
      <c r="H720" s="3">
        <v>0</v>
      </c>
      <c r="I720" s="3">
        <f t="shared" ref="I720:I722" si="342">I719</f>
        <v>1.4</v>
      </c>
      <c r="J720" s="18" t="str">
        <f t="shared" si="341"/>
        <v>Skill4011202</v>
      </c>
      <c r="K720" s="18" t="str">
        <f>IF($B720="","",IF($B720=0,"",K$1&amp;$A720))</f>
        <v>SkillDescDetail401120203</v>
      </c>
    </row>
    <row r="721" spans="1:11" x14ac:dyDescent="0.15">
      <c r="A721" s="3">
        <f t="shared" si="338"/>
        <v>401120204</v>
      </c>
      <c r="B721" s="3">
        <f t="shared" si="339"/>
        <v>4011202</v>
      </c>
      <c r="C721" s="3">
        <f t="shared" si="340"/>
        <v>4</v>
      </c>
      <c r="D721" s="3">
        <f>_xlfn.XLOOKUP(C721,等级中转!$E$7:$E$11,_xlfn.XLOOKUP(INT(RIGHT(B721,1)),等级中转!$F$5:$L$5,等级中转!$F$7:$L$11))</f>
        <v>141</v>
      </c>
      <c r="E721" s="3" t="str">
        <f ca="1">_xlfn.XLOOKUP(A721,中转!$D$10:$D$10006,中转!$Y$10:$Y$10006,"{}",0)</f>
        <v>{"AtkPower":0.8}</v>
      </c>
      <c r="F721" s="3" t="s">
        <v>35</v>
      </c>
      <c r="G721" s="3">
        <v>0</v>
      </c>
      <c r="H721" s="3">
        <v>0</v>
      </c>
      <c r="I721" s="3">
        <f t="shared" si="342"/>
        <v>1.4</v>
      </c>
      <c r="J721" s="18" t="str">
        <f t="shared" si="341"/>
        <v>Skill4011202</v>
      </c>
      <c r="K721" s="18" t="str">
        <f>IF($B721="","",IF($B721=0,"",K$1&amp;$A721))</f>
        <v>SkillDescDetail401120204</v>
      </c>
    </row>
    <row r="722" spans="1:11" x14ac:dyDescent="0.15">
      <c r="A722" s="3">
        <f t="shared" si="338"/>
        <v>401120205</v>
      </c>
      <c r="B722" s="3">
        <f t="shared" si="339"/>
        <v>4011202</v>
      </c>
      <c r="C722" s="3">
        <f t="shared" si="340"/>
        <v>5</v>
      </c>
      <c r="D722" s="3">
        <f>_xlfn.XLOOKUP(C722,等级中转!$E$7:$E$11,_xlfn.XLOOKUP(INT(RIGHT(B722,1)),等级中转!$F$5:$L$5,等级中转!$F$7:$L$11))</f>
        <v>201</v>
      </c>
      <c r="E722" s="3" t="str">
        <f>_xlfn.XLOOKUP(A722,中转!$D$10:$D$10006,中转!$Y$10:$Y$10006,"{}",0)</f>
        <v>{"AtkPower":0.9}</v>
      </c>
      <c r="F722" s="3" t="s">
        <v>35</v>
      </c>
      <c r="G722" s="3">
        <v>0</v>
      </c>
      <c r="H722" s="3">
        <v>0</v>
      </c>
      <c r="I722" s="3">
        <f t="shared" si="342"/>
        <v>1.4</v>
      </c>
      <c r="J722" s="18" t="str">
        <f t="shared" si="341"/>
        <v>Skill4011202</v>
      </c>
      <c r="K722" s="18" t="str">
        <f>IF($B722="","",IF($B722=0,"",K$1&amp;$A722))</f>
        <v>SkillDescDetail401120205</v>
      </c>
    </row>
    <row r="723" spans="1:11" s="17" customFormat="1" x14ac:dyDescent="0.15">
      <c r="A723" s="7" t="s">
        <v>45</v>
      </c>
      <c r="B723" s="5"/>
      <c r="C723" s="5"/>
      <c r="D723" s="5"/>
      <c r="E723" s="5" t="str">
        <f>_xlfn.XLOOKUP(A723,中转!$D$10:$D$10006,中转!$Y$10:$Y$10006,"{}",0)</f>
        <v/>
      </c>
      <c r="F723" s="5"/>
      <c r="G723" s="5"/>
      <c r="H723" s="5"/>
      <c r="I723" s="5"/>
      <c r="J723" s="20"/>
      <c r="K723" s="20"/>
    </row>
    <row r="724" spans="1:11" x14ac:dyDescent="0.15">
      <c r="A724" s="3">
        <f t="shared" ref="A724:A728" si="343">B724*100+C724</f>
        <v>401120301</v>
      </c>
      <c r="B724" s="3">
        <f t="shared" ref="B724:B728" si="344">B681+100</f>
        <v>4011203</v>
      </c>
      <c r="C724" s="3">
        <f t="shared" ref="C724:C728" si="345">C718</f>
        <v>1</v>
      </c>
      <c r="D724" s="3">
        <f>_xlfn.XLOOKUP(C724,等级中转!$E$7:$E$11,_xlfn.XLOOKUP(INT(RIGHT(B724,1)),等级中转!$F$5:$L$5,等级中转!$F$7:$L$11))</f>
        <v>1</v>
      </c>
      <c r="E724" s="3" t="str">
        <f>_xlfn.XLOOKUP(A724,中转!$D$10:$D$10006,中转!$Y$10:$Y$10006,"{}",0)</f>
        <v>{}</v>
      </c>
      <c r="F724" s="3" t="s">
        <v>35</v>
      </c>
      <c r="G724" s="3">
        <v>0</v>
      </c>
      <c r="H724" s="3">
        <v>0</v>
      </c>
      <c r="I724" s="3">
        <v>0</v>
      </c>
      <c r="K724" s="18" t="str">
        <f>IF($B724="","",IF($B724=0,"",K$1&amp;$A724))</f>
        <v>SkillDescDetail401120301</v>
      </c>
    </row>
    <row r="725" spans="1:11" x14ac:dyDescent="0.15">
      <c r="A725" s="3">
        <f t="shared" si="343"/>
        <v>401120302</v>
      </c>
      <c r="B725" s="3">
        <f t="shared" si="344"/>
        <v>4011203</v>
      </c>
      <c r="C725" s="3">
        <f t="shared" si="345"/>
        <v>2</v>
      </c>
      <c r="D725" s="3">
        <f>_xlfn.XLOOKUP(C725,等级中转!$E$7:$E$11,_xlfn.XLOOKUP(INT(RIGHT(B725,1)),等级中转!$F$5:$L$5,等级中转!$F$7:$L$11))</f>
        <v>75</v>
      </c>
      <c r="E725" s="3" t="str">
        <f>_xlfn.XLOOKUP(A725,中转!$D$10:$D$10006,中转!$Y$10:$Y$10006,"{}",0)</f>
        <v>{}</v>
      </c>
      <c r="F725" s="3" t="s">
        <v>35</v>
      </c>
      <c r="G725" s="3">
        <v>0</v>
      </c>
      <c r="H725" s="3">
        <v>0</v>
      </c>
      <c r="I725" s="3">
        <v>0</v>
      </c>
      <c r="K725" s="18" t="str">
        <f>IF($B725="","",IF($B725=0,"",K$1&amp;$A725))</f>
        <v>SkillDescDetail401120302</v>
      </c>
    </row>
    <row r="726" spans="1:11" x14ac:dyDescent="0.15">
      <c r="A726" s="3">
        <f t="shared" si="343"/>
        <v>401120303</v>
      </c>
      <c r="B726" s="3">
        <f t="shared" si="344"/>
        <v>4011203</v>
      </c>
      <c r="C726" s="3">
        <f t="shared" si="345"/>
        <v>3</v>
      </c>
      <c r="D726" s="3">
        <f>_xlfn.XLOOKUP(C726,等级中转!$E$7:$E$11,_xlfn.XLOOKUP(INT(RIGHT(B726,1)),等级中转!$F$5:$L$5,等级中转!$F$7:$L$11))</f>
        <v>125</v>
      </c>
      <c r="E726" s="3" t="str">
        <f>_xlfn.XLOOKUP(A726,中转!$D$10:$D$10006,中转!$Y$10:$Y$10006,"{}",0)</f>
        <v>{}</v>
      </c>
      <c r="F726" s="3" t="s">
        <v>35</v>
      </c>
      <c r="G726" s="3">
        <v>0</v>
      </c>
      <c r="H726" s="3">
        <v>0</v>
      </c>
      <c r="I726" s="3">
        <v>0</v>
      </c>
      <c r="K726" s="18" t="str">
        <f>IF($B726="","",IF($B726=0,"",K$1&amp;$A726))</f>
        <v>SkillDescDetail401120303</v>
      </c>
    </row>
    <row r="727" spans="1:11" x14ac:dyDescent="0.15">
      <c r="A727" s="3">
        <f t="shared" si="343"/>
        <v>401120304</v>
      </c>
      <c r="B727" s="3">
        <f t="shared" si="344"/>
        <v>4011203</v>
      </c>
      <c r="C727" s="3">
        <f t="shared" si="345"/>
        <v>4</v>
      </c>
      <c r="D727" s="3">
        <f>_xlfn.XLOOKUP(C727,等级中转!$E$7:$E$11,_xlfn.XLOOKUP(INT(RIGHT(B727,1)),等级中转!$F$5:$L$5,等级中转!$F$7:$L$11))</f>
        <v>175</v>
      </c>
      <c r="E727" s="3" t="str">
        <f>_xlfn.XLOOKUP(A727,中转!$D$10:$D$10006,中转!$Y$10:$Y$10006,"{}",0)</f>
        <v>{}</v>
      </c>
      <c r="F727" s="3" t="s">
        <v>35</v>
      </c>
      <c r="G727" s="3">
        <v>0</v>
      </c>
      <c r="H727" s="3">
        <v>0</v>
      </c>
      <c r="I727" s="3">
        <v>0</v>
      </c>
      <c r="K727" s="18" t="str">
        <f>IF($B727="","",IF($B727=0,"",K$1&amp;$A727))</f>
        <v>SkillDescDetail401120304</v>
      </c>
    </row>
    <row r="728" spans="1:11" x14ac:dyDescent="0.15">
      <c r="A728" s="3">
        <f t="shared" si="343"/>
        <v>401120305</v>
      </c>
      <c r="B728" s="3">
        <f t="shared" si="344"/>
        <v>4011203</v>
      </c>
      <c r="C728" s="3">
        <f t="shared" si="345"/>
        <v>5</v>
      </c>
      <c r="D728" s="3">
        <f>_xlfn.XLOOKUP(C728,等级中转!$E$7:$E$11,_xlfn.XLOOKUP(INT(RIGHT(B728,1)),等级中转!$F$5:$L$5,等级中转!$F$7:$L$11))</f>
        <v>225</v>
      </c>
      <c r="E728" s="3" t="str">
        <f>_xlfn.XLOOKUP(A728,中转!$D$10:$D$10006,中转!$Y$10:$Y$10006,"{}",0)</f>
        <v>{}</v>
      </c>
      <c r="F728" s="3" t="s">
        <v>35</v>
      </c>
      <c r="G728" s="3">
        <v>0</v>
      </c>
      <c r="H728" s="3">
        <v>0</v>
      </c>
      <c r="I728" s="3">
        <v>0</v>
      </c>
      <c r="K728" s="18" t="str">
        <f>IF($B728="","",IF($B728=0,"",K$1&amp;$A728))</f>
        <v>SkillDescDetail401120305</v>
      </c>
    </row>
    <row r="729" spans="1:11" s="17" customFormat="1" x14ac:dyDescent="0.15">
      <c r="A729" s="7" t="s">
        <v>46</v>
      </c>
      <c r="B729" s="5"/>
      <c r="C729" s="5"/>
      <c r="D729" s="5"/>
      <c r="E729" s="5" t="str">
        <f>_xlfn.XLOOKUP(A729,中转!$D$10:$D$10006,中转!$Y$10:$Y$10006,"{}",0)</f>
        <v/>
      </c>
      <c r="F729" s="5"/>
      <c r="G729" s="5"/>
      <c r="H729" s="5"/>
      <c r="I729" s="5"/>
      <c r="J729" s="20"/>
      <c r="K729" s="20"/>
    </row>
    <row r="730" spans="1:11" x14ac:dyDescent="0.15">
      <c r="A730" s="3">
        <f t="shared" ref="A730:A734" si="346">B730*100+C730</f>
        <v>401120401</v>
      </c>
      <c r="B730" s="3">
        <f t="shared" ref="B730:B734" si="347">B687+100</f>
        <v>4011204</v>
      </c>
      <c r="C730" s="3">
        <f t="shared" ref="C730:C734" si="348">C724</f>
        <v>1</v>
      </c>
      <c r="D730" s="3">
        <f>_xlfn.XLOOKUP(C730,等级中转!$E$7:$E$11,_xlfn.XLOOKUP(INT(RIGHT(B730,1)),等级中转!$F$5:$L$5,等级中转!$F$7:$L$11))</f>
        <v>1</v>
      </c>
      <c r="E730" s="3" t="str">
        <f>_xlfn.XLOOKUP(A730,中转!$D$10:$D$10006,中转!$Y$10:$Y$10006,"{}",0)</f>
        <v>{"AtkPower":0.012,"BuffPower":1}</v>
      </c>
      <c r="F730" s="3" t="s">
        <v>98</v>
      </c>
      <c r="G730" s="3">
        <v>0</v>
      </c>
      <c r="H730" s="3">
        <v>0</v>
      </c>
      <c r="I730" s="3">
        <v>0</v>
      </c>
      <c r="K730" s="18" t="str">
        <f>IF($B730="","",IF($B730=0,"",K$1&amp;$A730))</f>
        <v>SkillDescDetail401120401</v>
      </c>
    </row>
    <row r="731" spans="1:11" x14ac:dyDescent="0.15">
      <c r="A731" s="3">
        <f t="shared" si="346"/>
        <v>401120402</v>
      </c>
      <c r="B731" s="3">
        <f t="shared" si="347"/>
        <v>4011204</v>
      </c>
      <c r="C731" s="3">
        <f t="shared" si="348"/>
        <v>2</v>
      </c>
      <c r="D731" s="3">
        <f>_xlfn.XLOOKUP(C731,等级中转!$E$7:$E$11,_xlfn.XLOOKUP(INT(RIGHT(B731,1)),等级中转!$F$5:$L$5,等级中转!$F$7:$L$11))</f>
        <v>31</v>
      </c>
      <c r="E731" s="3" t="str">
        <f>_xlfn.XLOOKUP(A731,中转!$D$10:$D$10006,中转!$Y$10:$Y$10006,"{}",0)</f>
        <v>{"AtkPower":0.015,"BuffPower":1}</v>
      </c>
      <c r="F731" s="3" t="s">
        <v>98</v>
      </c>
      <c r="G731" s="3">
        <v>0</v>
      </c>
      <c r="H731" s="3">
        <v>0</v>
      </c>
      <c r="I731" s="3">
        <v>0</v>
      </c>
      <c r="K731" s="18" t="str">
        <f>IF($B731="","",IF($B731=0,"",K$1&amp;$A731))</f>
        <v>SkillDescDetail401120402</v>
      </c>
    </row>
    <row r="732" spans="1:11" x14ac:dyDescent="0.15">
      <c r="A732" s="3">
        <f t="shared" si="346"/>
        <v>401120403</v>
      </c>
      <c r="B732" s="3">
        <f t="shared" si="347"/>
        <v>4011204</v>
      </c>
      <c r="C732" s="3">
        <f t="shared" si="348"/>
        <v>3</v>
      </c>
      <c r="D732" s="3">
        <f>_xlfn.XLOOKUP(C732,等级中转!$E$7:$E$11,_xlfn.XLOOKUP(INT(RIGHT(B732,1)),等级中转!$F$5:$L$5,等级中转!$F$7:$L$11))</f>
        <v>71</v>
      </c>
      <c r="E732" s="3" t="str">
        <f>_xlfn.XLOOKUP(A732,中转!$D$10:$D$10006,中转!$Y$10:$Y$10006,"{}",0)</f>
        <v>{"AtkPower":0.018,"BuffPower":1}</v>
      </c>
      <c r="F732" s="3" t="s">
        <v>98</v>
      </c>
      <c r="G732" s="3">
        <v>0</v>
      </c>
      <c r="H732" s="3">
        <v>0</v>
      </c>
      <c r="I732" s="3">
        <v>0</v>
      </c>
      <c r="K732" s="18" t="str">
        <f>IF($B732="","",IF($B732=0,"",K$1&amp;$A732))</f>
        <v>SkillDescDetail401120403</v>
      </c>
    </row>
    <row r="733" spans="1:11" x14ac:dyDescent="0.15">
      <c r="A733" s="3">
        <f t="shared" si="346"/>
        <v>401120404</v>
      </c>
      <c r="B733" s="3">
        <f t="shared" si="347"/>
        <v>4011204</v>
      </c>
      <c r="C733" s="3">
        <f t="shared" si="348"/>
        <v>4</v>
      </c>
      <c r="D733" s="3">
        <f>_xlfn.XLOOKUP(C733,等级中转!$E$7:$E$11,_xlfn.XLOOKUP(INT(RIGHT(B733,1)),等级中转!$F$5:$L$5,等级中转!$F$7:$L$11))</f>
        <v>121</v>
      </c>
      <c r="E733" s="3" t="str">
        <f>_xlfn.XLOOKUP(A733,中转!$D$10:$D$10006,中转!$Y$10:$Y$10006,"{}",0)</f>
        <v>{"AtkPower":0.021,"BuffPower":1}</v>
      </c>
      <c r="F733" s="3" t="s">
        <v>98</v>
      </c>
      <c r="G733" s="3">
        <v>0</v>
      </c>
      <c r="H733" s="3">
        <v>0</v>
      </c>
      <c r="I733" s="3">
        <v>0</v>
      </c>
      <c r="K733" s="18" t="str">
        <f>IF($B733="","",IF($B733=0,"",K$1&amp;$A733))</f>
        <v>SkillDescDetail401120404</v>
      </c>
    </row>
    <row r="734" spans="1:11" x14ac:dyDescent="0.15">
      <c r="A734" s="3">
        <f t="shared" si="346"/>
        <v>401120405</v>
      </c>
      <c r="B734" s="3">
        <f t="shared" si="347"/>
        <v>4011204</v>
      </c>
      <c r="C734" s="3">
        <f t="shared" si="348"/>
        <v>5</v>
      </c>
      <c r="D734" s="3">
        <f>_xlfn.XLOOKUP(C734,等级中转!$E$7:$E$11,_xlfn.XLOOKUP(INT(RIGHT(B734,1)),等级中转!$F$5:$L$5,等级中转!$F$7:$L$11))</f>
        <v>171</v>
      </c>
      <c r="E734" s="3" t="str">
        <f>_xlfn.XLOOKUP(A734,中转!$D$10:$D$10006,中转!$Y$10:$Y$10006,"{}",0)</f>
        <v>{"AtkPower":0.025,"BuffPower":1}</v>
      </c>
      <c r="F734" s="3" t="s">
        <v>98</v>
      </c>
      <c r="G734" s="3">
        <v>0</v>
      </c>
      <c r="H734" s="3">
        <v>0</v>
      </c>
      <c r="I734" s="3">
        <v>0</v>
      </c>
      <c r="K734" s="18" t="str">
        <f>IF($B734="","",IF($B734=0,"",K$1&amp;$A734))</f>
        <v>SkillDescDetail401120405</v>
      </c>
    </row>
    <row r="735" spans="1:11" s="17" customFormat="1" x14ac:dyDescent="0.15">
      <c r="A735" s="7" t="s">
        <v>47</v>
      </c>
      <c r="B735" s="5"/>
      <c r="C735" s="5"/>
      <c r="D735" s="5"/>
      <c r="E735" s="5" t="str">
        <f>_xlfn.XLOOKUP(A735,中转!$D$10:$D$10006,中转!$Y$10:$Y$10006,"{}",0)</f>
        <v/>
      </c>
      <c r="F735" s="5"/>
      <c r="G735" s="5"/>
      <c r="H735" s="5"/>
      <c r="I735" s="5"/>
      <c r="J735" s="20"/>
      <c r="K735" s="20"/>
    </row>
    <row r="736" spans="1:11" x14ac:dyDescent="0.15">
      <c r="A736" s="3">
        <f t="shared" ref="A736:A740" si="349">B736*100+C736</f>
        <v>401120501</v>
      </c>
      <c r="B736" s="3">
        <f t="shared" ref="B736:B740" si="350">B693+100</f>
        <v>4011205</v>
      </c>
      <c r="C736" s="3">
        <f t="shared" ref="C736:C740" si="351">C730</f>
        <v>1</v>
      </c>
      <c r="D736" s="3">
        <f>_xlfn.XLOOKUP(C736,等级中转!$E$7:$E$11,_xlfn.XLOOKUP(INT(RIGHT(B736,1)),等级中转!$F$5:$L$5,等级中转!$F$7:$L$11))</f>
        <v>1</v>
      </c>
      <c r="E736" s="3" t="str">
        <f>_xlfn.XLOOKUP(A736,中转!$D$10:$D$10006,中转!$Y$10:$Y$10006,"{}",0)</f>
        <v>{}</v>
      </c>
      <c r="F736" s="3" t="s">
        <v>35</v>
      </c>
      <c r="G736" s="3">
        <v>0</v>
      </c>
      <c r="H736" s="3">
        <v>0</v>
      </c>
      <c r="I736" s="3">
        <v>0</v>
      </c>
      <c r="K736" s="18" t="str">
        <f>IF($B736="","",IF($B736=0,"",K$1&amp;$A736))</f>
        <v>SkillDescDetail401120501</v>
      </c>
    </row>
    <row r="737" spans="1:11" x14ac:dyDescent="0.15">
      <c r="A737" s="3">
        <f t="shared" si="349"/>
        <v>401120502</v>
      </c>
      <c r="B737" s="3">
        <f t="shared" si="350"/>
        <v>4011205</v>
      </c>
      <c r="C737" s="3">
        <f t="shared" si="351"/>
        <v>2</v>
      </c>
      <c r="D737" s="3">
        <f>_xlfn.XLOOKUP(C737,等级中转!$E$7:$E$11,_xlfn.XLOOKUP(INT(RIGHT(B737,1)),等级中转!$F$5:$L$5,等级中转!$F$7:$L$11))</f>
        <v>46</v>
      </c>
      <c r="E737" s="3" t="str">
        <f>_xlfn.XLOOKUP(A737,中转!$D$10:$D$10006,中转!$Y$10:$Y$10006,"{}",0)</f>
        <v>{}</v>
      </c>
      <c r="F737" s="3" t="s">
        <v>35</v>
      </c>
      <c r="G737" s="3">
        <v>0</v>
      </c>
      <c r="H737" s="3">
        <v>0</v>
      </c>
      <c r="I737" s="3">
        <v>0</v>
      </c>
      <c r="K737" s="18" t="str">
        <f>IF($B737="","",IF($B737=0,"",K$1&amp;$A737))</f>
        <v>SkillDescDetail401120502</v>
      </c>
    </row>
    <row r="738" spans="1:11" x14ac:dyDescent="0.15">
      <c r="A738" s="3">
        <f t="shared" si="349"/>
        <v>401120503</v>
      </c>
      <c r="B738" s="3">
        <f t="shared" si="350"/>
        <v>4011205</v>
      </c>
      <c r="C738" s="3">
        <f t="shared" si="351"/>
        <v>3</v>
      </c>
      <c r="D738" s="3">
        <f>_xlfn.XLOOKUP(C738,等级中转!$E$7:$E$11,_xlfn.XLOOKUP(INT(RIGHT(B738,1)),等级中转!$F$5:$L$5,等级中转!$F$7:$L$11))</f>
        <v>86</v>
      </c>
      <c r="E738" s="3" t="str">
        <f>_xlfn.XLOOKUP(A738,中转!$D$10:$D$10006,中转!$Y$10:$Y$10006,"{}",0)</f>
        <v>{}</v>
      </c>
      <c r="F738" s="3" t="s">
        <v>35</v>
      </c>
      <c r="G738" s="3">
        <v>0</v>
      </c>
      <c r="H738" s="3">
        <v>0</v>
      </c>
      <c r="I738" s="3">
        <v>0</v>
      </c>
      <c r="K738" s="18" t="str">
        <f>IF($B738="","",IF($B738=0,"",K$1&amp;$A738))</f>
        <v>SkillDescDetail401120503</v>
      </c>
    </row>
    <row r="739" spans="1:11" x14ac:dyDescent="0.15">
      <c r="A739" s="3">
        <f t="shared" si="349"/>
        <v>401120504</v>
      </c>
      <c r="B739" s="3">
        <f t="shared" si="350"/>
        <v>4011205</v>
      </c>
      <c r="C739" s="3">
        <f t="shared" si="351"/>
        <v>4</v>
      </c>
      <c r="D739" s="3">
        <f>_xlfn.XLOOKUP(C739,等级中转!$E$7:$E$11,_xlfn.XLOOKUP(INT(RIGHT(B739,1)),等级中转!$F$5:$L$5,等级中转!$F$7:$L$11))</f>
        <v>136</v>
      </c>
      <c r="E739" s="3" t="str">
        <f>_xlfn.XLOOKUP(A739,中转!$D$10:$D$10006,中转!$Y$10:$Y$10006,"{}",0)</f>
        <v>{}</v>
      </c>
      <c r="F739" s="3" t="s">
        <v>35</v>
      </c>
      <c r="G739" s="3">
        <v>0</v>
      </c>
      <c r="H739" s="3">
        <v>0</v>
      </c>
      <c r="I739" s="3">
        <v>0</v>
      </c>
      <c r="K739" s="18" t="str">
        <f>IF($B739="","",IF($B739=0,"",K$1&amp;$A739))</f>
        <v>SkillDescDetail401120504</v>
      </c>
    </row>
    <row r="740" spans="1:11" x14ac:dyDescent="0.15">
      <c r="A740" s="3">
        <f t="shared" si="349"/>
        <v>401120505</v>
      </c>
      <c r="B740" s="3">
        <f t="shared" si="350"/>
        <v>4011205</v>
      </c>
      <c r="C740" s="3">
        <f t="shared" si="351"/>
        <v>5</v>
      </c>
      <c r="D740" s="3">
        <f>_xlfn.XLOOKUP(C740,等级中转!$E$7:$E$11,_xlfn.XLOOKUP(INT(RIGHT(B740,1)),等级中转!$F$5:$L$5,等级中转!$F$7:$L$11))</f>
        <v>186</v>
      </c>
      <c r="E740" s="3" t="str">
        <f>_xlfn.XLOOKUP(A740,中转!$D$10:$D$10006,中转!$Y$10:$Y$10006,"{}",0)</f>
        <v>{}</v>
      </c>
      <c r="F740" s="3" t="s">
        <v>35</v>
      </c>
      <c r="G740" s="3">
        <v>0</v>
      </c>
      <c r="H740" s="3">
        <v>0</v>
      </c>
      <c r="I740" s="3">
        <v>0</v>
      </c>
      <c r="K740" s="18" t="str">
        <f>IF($B740="","",IF($B740=0,"",K$1&amp;$A740))</f>
        <v>SkillDescDetail401120505</v>
      </c>
    </row>
    <row r="741" spans="1:11" s="17" customFormat="1" x14ac:dyDescent="0.15">
      <c r="A741" s="7" t="s">
        <v>48</v>
      </c>
      <c r="B741" s="5"/>
      <c r="C741" s="5"/>
      <c r="D741" s="5"/>
      <c r="E741" s="5" t="str">
        <f>_xlfn.XLOOKUP(A741,中转!$D$10:$D$10006,中转!$Y$10:$Y$10006,"{}",0)</f>
        <v/>
      </c>
      <c r="F741" s="5"/>
      <c r="G741" s="5"/>
      <c r="H741" s="5"/>
      <c r="I741" s="5"/>
      <c r="J741" s="20"/>
      <c r="K741" s="20"/>
    </row>
    <row r="742" spans="1:11" x14ac:dyDescent="0.15">
      <c r="A742" s="3">
        <f t="shared" ref="A742:A746" si="352">B742*100+C742</f>
        <v>401120601</v>
      </c>
      <c r="B742" s="3">
        <f t="shared" ref="B742:B746" si="353">B699+100</f>
        <v>4011206</v>
      </c>
      <c r="C742" s="3">
        <f t="shared" ref="C742:C746" si="354">C736</f>
        <v>1</v>
      </c>
      <c r="D742" s="3">
        <f>_xlfn.XLOOKUP(C742,等级中转!$E$7:$E$11,_xlfn.XLOOKUP(INT(RIGHT(B742,1)),等级中转!$F$5:$L$5,等级中转!$F$7:$L$11))</f>
        <v>1</v>
      </c>
      <c r="E742" s="3" t="str">
        <f>_xlfn.XLOOKUP(A742,中转!$D$10:$D$10006,中转!$Y$10:$Y$10006,"{}",0)</f>
        <v>{}</v>
      </c>
      <c r="F742" s="3" t="s">
        <v>35</v>
      </c>
      <c r="G742" s="3">
        <v>0</v>
      </c>
      <c r="H742" s="3">
        <v>0</v>
      </c>
      <c r="I742" s="3">
        <v>0</v>
      </c>
      <c r="K742" s="18" t="str">
        <f>IF($B742="","",IF($B742=0,"",K$1&amp;$A742))</f>
        <v>SkillDescDetail401120601</v>
      </c>
    </row>
    <row r="743" spans="1:11" x14ac:dyDescent="0.15">
      <c r="A743" s="3">
        <f t="shared" si="352"/>
        <v>401120602</v>
      </c>
      <c r="B743" s="3">
        <f t="shared" si="353"/>
        <v>4011206</v>
      </c>
      <c r="C743" s="3">
        <f t="shared" si="354"/>
        <v>2</v>
      </c>
      <c r="D743" s="3">
        <f>_xlfn.XLOOKUP(C743,等级中转!$E$7:$E$11,_xlfn.XLOOKUP(INT(RIGHT(B743,1)),等级中转!$F$5:$L$5,等级中转!$F$7:$L$11))</f>
        <v>63</v>
      </c>
      <c r="E743" s="3" t="str">
        <f>_xlfn.XLOOKUP(A743,中转!$D$10:$D$10006,中转!$Y$10:$Y$10006,"{}",0)</f>
        <v>{}</v>
      </c>
      <c r="F743" s="3" t="s">
        <v>35</v>
      </c>
      <c r="G743" s="3">
        <v>0</v>
      </c>
      <c r="H743" s="3">
        <v>0</v>
      </c>
      <c r="I743" s="3">
        <v>0</v>
      </c>
      <c r="K743" s="18" t="str">
        <f>IF($B743="","",IF($B743=0,"",K$1&amp;$A743))</f>
        <v>SkillDescDetail401120602</v>
      </c>
    </row>
    <row r="744" spans="1:11" x14ac:dyDescent="0.15">
      <c r="A744" s="3">
        <f t="shared" si="352"/>
        <v>401120603</v>
      </c>
      <c r="B744" s="3">
        <f t="shared" si="353"/>
        <v>4011206</v>
      </c>
      <c r="C744" s="3">
        <f t="shared" si="354"/>
        <v>3</v>
      </c>
      <c r="D744" s="3">
        <f>_xlfn.XLOOKUP(C744,等级中转!$E$7:$E$11,_xlfn.XLOOKUP(INT(RIGHT(B744,1)),等级中转!$F$5:$L$5,等级中转!$F$7:$L$11))</f>
        <v>103</v>
      </c>
      <c r="E744" s="3" t="str">
        <f>_xlfn.XLOOKUP(A744,中转!$D$10:$D$10006,中转!$Y$10:$Y$10006,"{}",0)</f>
        <v>{}</v>
      </c>
      <c r="F744" s="3" t="s">
        <v>35</v>
      </c>
      <c r="G744" s="3">
        <v>0</v>
      </c>
      <c r="H744" s="3">
        <v>0</v>
      </c>
      <c r="I744" s="3">
        <v>0</v>
      </c>
      <c r="K744" s="18" t="str">
        <f>IF($B744="","",IF($B744=0,"",K$1&amp;$A744))</f>
        <v>SkillDescDetail401120603</v>
      </c>
    </row>
    <row r="745" spans="1:11" x14ac:dyDescent="0.15">
      <c r="A745" s="3">
        <f t="shared" si="352"/>
        <v>401120604</v>
      </c>
      <c r="B745" s="3">
        <f t="shared" si="353"/>
        <v>4011206</v>
      </c>
      <c r="C745" s="3">
        <f t="shared" si="354"/>
        <v>4</v>
      </c>
      <c r="D745" s="3">
        <f>_xlfn.XLOOKUP(C745,等级中转!$E$7:$E$11,_xlfn.XLOOKUP(INT(RIGHT(B745,1)),等级中转!$F$5:$L$5,等级中转!$F$7:$L$11))</f>
        <v>153</v>
      </c>
      <c r="E745" s="3" t="str">
        <f>_xlfn.XLOOKUP(A745,中转!$D$10:$D$10006,中转!$Y$10:$Y$10006,"{}",0)</f>
        <v>{}</v>
      </c>
      <c r="F745" s="3" t="s">
        <v>35</v>
      </c>
      <c r="G745" s="3">
        <v>0</v>
      </c>
      <c r="H745" s="3">
        <v>0</v>
      </c>
      <c r="I745" s="3">
        <v>0</v>
      </c>
      <c r="K745" s="18" t="str">
        <f>IF($B745="","",IF($B745=0,"",K$1&amp;$A745))</f>
        <v>SkillDescDetail401120604</v>
      </c>
    </row>
    <row r="746" spans="1:11" x14ac:dyDescent="0.15">
      <c r="A746" s="3">
        <f t="shared" si="352"/>
        <v>401120605</v>
      </c>
      <c r="B746" s="3">
        <f t="shared" si="353"/>
        <v>4011206</v>
      </c>
      <c r="C746" s="3">
        <f t="shared" si="354"/>
        <v>5</v>
      </c>
      <c r="D746" s="3">
        <f>_xlfn.XLOOKUP(C746,等级中转!$E$7:$E$11,_xlfn.XLOOKUP(INT(RIGHT(B746,1)),等级中转!$F$5:$L$5,等级中转!$F$7:$L$11))</f>
        <v>203</v>
      </c>
      <c r="E746" s="3" t="str">
        <f>_xlfn.XLOOKUP(A746,中转!$D$10:$D$10006,中转!$Y$10:$Y$10006,"{}",0)</f>
        <v>{}</v>
      </c>
      <c r="F746" s="3" t="s">
        <v>35</v>
      </c>
      <c r="G746" s="3">
        <v>0</v>
      </c>
      <c r="H746" s="3">
        <v>0</v>
      </c>
      <c r="I746" s="3">
        <v>0</v>
      </c>
      <c r="K746" s="18" t="str">
        <f>IF($B746="","",IF($B746=0,"",K$1&amp;$A746))</f>
        <v>SkillDescDetail401120605</v>
      </c>
    </row>
    <row r="747" spans="1:11" s="17" customFormat="1" x14ac:dyDescent="0.15">
      <c r="A747" s="7" t="s">
        <v>49</v>
      </c>
      <c r="B747" s="5"/>
      <c r="C747" s="5"/>
      <c r="D747" s="5"/>
      <c r="E747" s="5" t="str">
        <f>_xlfn.XLOOKUP(A747,中转!$D$10:$D$10006,中转!$Y$10:$Y$10006,"{}",0)</f>
        <v/>
      </c>
      <c r="F747" s="5"/>
      <c r="G747" s="5"/>
      <c r="H747" s="5"/>
      <c r="I747" s="5"/>
      <c r="J747" s="20"/>
      <c r="K747" s="20"/>
    </row>
    <row r="748" spans="1:11" x14ac:dyDescent="0.15">
      <c r="A748" s="3">
        <f t="shared" ref="A748:A752" si="355">B748*100+C748</f>
        <v>401120701</v>
      </c>
      <c r="B748" s="3">
        <f t="shared" ref="B748:B752" si="356">B705+100</f>
        <v>4011207</v>
      </c>
      <c r="C748" s="3">
        <f t="shared" ref="C748:C752" si="357">C742</f>
        <v>1</v>
      </c>
      <c r="D748" s="3">
        <f>_xlfn.XLOOKUP(C748,等级中转!$E$7:$E$11,_xlfn.XLOOKUP(INT(RIGHT(B748,1)),等级中转!$F$5:$L$5,等级中转!$F$7:$L$11))</f>
        <v>1</v>
      </c>
      <c r="E748" s="3" t="str">
        <f>_xlfn.XLOOKUP(A748,中转!$D$10:$D$10006,中转!$Y$10:$Y$10006,"{}",0)</f>
        <v>{"AtkPower":0.021,"BuffPower":1}</v>
      </c>
      <c r="F748" s="3" t="s">
        <v>99</v>
      </c>
      <c r="G748" s="3">
        <v>0</v>
      </c>
      <c r="H748" s="3">
        <v>0</v>
      </c>
      <c r="I748" s="3">
        <v>0</v>
      </c>
      <c r="K748" s="18" t="str">
        <f>IF($B748="","",IF($B748=0,"",K$1&amp;$A748))</f>
        <v>SkillDescDetail401120701</v>
      </c>
    </row>
    <row r="749" spans="1:11" x14ac:dyDescent="0.15">
      <c r="A749" s="3">
        <f t="shared" si="355"/>
        <v>401120702</v>
      </c>
      <c r="B749" s="3">
        <f t="shared" si="356"/>
        <v>4011207</v>
      </c>
      <c r="C749" s="3">
        <f t="shared" si="357"/>
        <v>2</v>
      </c>
      <c r="D749" s="3">
        <f>_xlfn.XLOOKUP(C749,等级中转!$E$7:$E$11,_xlfn.XLOOKUP(INT(RIGHT(B749,1)),等级中转!$F$5:$L$5,等级中转!$F$7:$L$11))</f>
        <v>51</v>
      </c>
      <c r="E749" s="3" t="str">
        <f>_xlfn.XLOOKUP(A749,中转!$D$10:$D$10006,中转!$Y$10:$Y$10006,"{}",0)</f>
        <v>{"BuffPower":1}</v>
      </c>
      <c r="F749" s="3" t="s">
        <v>99</v>
      </c>
      <c r="G749" s="3">
        <v>0</v>
      </c>
      <c r="H749" s="3">
        <v>0</v>
      </c>
      <c r="I749" s="3">
        <v>0</v>
      </c>
      <c r="K749" s="18" t="str">
        <f>IF($B749="","",IF($B749=0,"",K$1&amp;$A749))</f>
        <v>SkillDescDetail401120702</v>
      </c>
    </row>
    <row r="750" spans="1:11" x14ac:dyDescent="0.15">
      <c r="A750" s="3">
        <f t="shared" si="355"/>
        <v>401120703</v>
      </c>
      <c r="B750" s="3">
        <f t="shared" si="356"/>
        <v>4011207</v>
      </c>
      <c r="C750" s="3">
        <f t="shared" si="357"/>
        <v>3</v>
      </c>
      <c r="D750" s="3">
        <f>_xlfn.XLOOKUP(C750,等级中转!$E$7:$E$11,_xlfn.XLOOKUP(INT(RIGHT(B750,1)),等级中转!$F$5:$L$5,等级中转!$F$7:$L$11))</f>
        <v>91</v>
      </c>
      <c r="E750" s="3" t="str">
        <f>_xlfn.XLOOKUP(A750,中转!$D$10:$D$10006,中转!$Y$10:$Y$10006,"{}",0)</f>
        <v>{"BuffPower":1}</v>
      </c>
      <c r="F750" s="3" t="s">
        <v>99</v>
      </c>
      <c r="G750" s="3">
        <v>0</v>
      </c>
      <c r="H750" s="3">
        <v>0</v>
      </c>
      <c r="I750" s="3">
        <v>0</v>
      </c>
      <c r="K750" s="18" t="str">
        <f>IF($B750="","",IF($B750=0,"",K$1&amp;$A750))</f>
        <v>SkillDescDetail401120703</v>
      </c>
    </row>
    <row r="751" spans="1:11" x14ac:dyDescent="0.15">
      <c r="A751" s="3">
        <f t="shared" si="355"/>
        <v>401120704</v>
      </c>
      <c r="B751" s="3">
        <f t="shared" si="356"/>
        <v>4011207</v>
      </c>
      <c r="C751" s="3">
        <f t="shared" si="357"/>
        <v>4</v>
      </c>
      <c r="D751" s="3">
        <f>_xlfn.XLOOKUP(C751,等级中转!$E$7:$E$11,_xlfn.XLOOKUP(INT(RIGHT(B751,1)),等级中转!$F$5:$L$5,等级中转!$F$7:$L$11))</f>
        <v>151</v>
      </c>
      <c r="E751" s="3" t="str">
        <f>_xlfn.XLOOKUP(A751,中转!$D$10:$D$10006,中转!$Y$10:$Y$10006,"{}",0)</f>
        <v>{"BuffPower":1}</v>
      </c>
      <c r="F751" s="3" t="s">
        <v>99</v>
      </c>
      <c r="G751" s="3">
        <v>0</v>
      </c>
      <c r="H751" s="3">
        <v>0</v>
      </c>
      <c r="I751" s="3">
        <v>0</v>
      </c>
      <c r="K751" s="18" t="str">
        <f>IF($B751="","",IF($B751=0,"",K$1&amp;$A751))</f>
        <v>SkillDescDetail401120704</v>
      </c>
    </row>
    <row r="752" spans="1:11" x14ac:dyDescent="0.15">
      <c r="A752" s="3">
        <f t="shared" si="355"/>
        <v>401120705</v>
      </c>
      <c r="B752" s="3">
        <f t="shared" si="356"/>
        <v>4011207</v>
      </c>
      <c r="C752" s="3">
        <f t="shared" si="357"/>
        <v>5</v>
      </c>
      <c r="D752" s="3">
        <f>_xlfn.XLOOKUP(C752,等级中转!$E$7:$E$11,_xlfn.XLOOKUP(INT(RIGHT(B752,1)),等级中转!$F$5:$L$5,等级中转!$F$7:$L$11))</f>
        <v>211</v>
      </c>
      <c r="E752" s="3" t="str">
        <f>_xlfn.XLOOKUP(A752,中转!$D$10:$D$10006,中转!$Y$10:$Y$10006,"{}",0)</f>
        <v>{"BuffPower":1}</v>
      </c>
      <c r="F752" s="3" t="s">
        <v>99</v>
      </c>
      <c r="G752" s="3">
        <v>0</v>
      </c>
      <c r="H752" s="3">
        <v>0</v>
      </c>
      <c r="I752" s="3">
        <v>0</v>
      </c>
      <c r="K752" s="18" t="str">
        <f>IF($B752="","",IF($B752=0,"",K$1&amp;$A752))</f>
        <v>SkillDescDetail401120705</v>
      </c>
    </row>
    <row r="753" spans="1:11" s="17" customFormat="1" x14ac:dyDescent="0.15">
      <c r="A753" s="7" t="s">
        <v>100</v>
      </c>
      <c r="B753" s="5"/>
      <c r="C753" s="5"/>
      <c r="D753" s="5"/>
      <c r="E753" s="5" t="str">
        <f>_xlfn.XLOOKUP(A753,中转!$D$10:$D$10006,中转!$Y$10:$Y$10006,"{}",0)</f>
        <v/>
      </c>
      <c r="F753" s="5"/>
      <c r="G753" s="5"/>
      <c r="H753" s="5"/>
      <c r="I753" s="5"/>
      <c r="J753" s="20"/>
      <c r="K753" s="20"/>
    </row>
    <row r="754" spans="1:11" s="17" customFormat="1" x14ac:dyDescent="0.15">
      <c r="A754" s="7" t="s">
        <v>33</v>
      </c>
      <c r="B754" s="5"/>
      <c r="C754" s="5"/>
      <c r="D754" s="5"/>
      <c r="E754" s="5" t="str">
        <f>_xlfn.XLOOKUP(A754,中转!$D$10:$D$10006,中转!$Y$10:$Y$10006,"{}",0)</f>
        <v/>
      </c>
      <c r="F754" s="5"/>
      <c r="G754" s="5"/>
      <c r="H754" s="5"/>
      <c r="I754" s="5"/>
      <c r="J754" s="20"/>
      <c r="K754" s="20"/>
    </row>
    <row r="755" spans="1:11" x14ac:dyDescent="0.15">
      <c r="A755" s="3">
        <f t="shared" ref="A755:A759" si="358">B755*100+C755</f>
        <v>401130101</v>
      </c>
      <c r="B755" s="3">
        <f t="shared" ref="B755:B759" si="359">B712+100</f>
        <v>4011301</v>
      </c>
      <c r="C755" s="3">
        <v>1</v>
      </c>
      <c r="D755" s="3">
        <f>_xlfn.XLOOKUP(C755,等级中转!$E$7:$E$11,_xlfn.XLOOKUP(INT(RIGHT(B755,1)),等级中转!$F$5:$L$5,等级中转!$F$7:$L$11))</f>
        <v>1</v>
      </c>
      <c r="E755" s="3" t="str">
        <f ca="1">_xlfn.XLOOKUP(A755,中转!$D$10:$D$10006,中转!$Y$10:$Y$10006,"{}",0)</f>
        <v>{"AtkPower":2.65}</v>
      </c>
      <c r="F755" s="3" t="s">
        <v>35</v>
      </c>
      <c r="G755" s="3">
        <v>267</v>
      </c>
      <c r="H755" s="3">
        <v>0</v>
      </c>
      <c r="I755" s="3">
        <v>0</v>
      </c>
      <c r="J755" s="18" t="str">
        <f t="shared" ref="J755:J759" si="360">"Skill"&amp;B755</f>
        <v>Skill4011301</v>
      </c>
      <c r="K755" s="18" t="str">
        <f>IF($B755="","",IF($B755=0,"",K$1&amp;$A755))</f>
        <v>SkillDescDetail401130101</v>
      </c>
    </row>
    <row r="756" spans="1:11" x14ac:dyDescent="0.15">
      <c r="A756" s="3">
        <f t="shared" si="358"/>
        <v>401130102</v>
      </c>
      <c r="B756" s="3">
        <f t="shared" si="359"/>
        <v>4011301</v>
      </c>
      <c r="C756" s="3">
        <v>2</v>
      </c>
      <c r="D756" s="3">
        <f>_xlfn.XLOOKUP(C756,等级中转!$E$7:$E$11,_xlfn.XLOOKUP(INT(RIGHT(B756,1)),等级中转!$F$5:$L$5,等级中转!$F$7:$L$11))</f>
        <v>21</v>
      </c>
      <c r="E756" s="3" t="str">
        <f ca="1">_xlfn.XLOOKUP(A756,中转!$D$10:$D$10006,中转!$Y$10:$Y$10006,"{}",0)</f>
        <v>{"AtkPower":2.8}</v>
      </c>
      <c r="F756" s="3" t="s">
        <v>35</v>
      </c>
      <c r="G756" s="3">
        <f>G755</f>
        <v>267</v>
      </c>
      <c r="H756" s="3">
        <v>0</v>
      </c>
      <c r="I756" s="3">
        <v>0</v>
      </c>
      <c r="J756" s="18" t="str">
        <f t="shared" si="360"/>
        <v>Skill4011301</v>
      </c>
      <c r="K756" s="18" t="str">
        <f>IF($B756="","",IF($B756=0,"",K$1&amp;$A756))</f>
        <v>SkillDescDetail401130102</v>
      </c>
    </row>
    <row r="757" spans="1:11" x14ac:dyDescent="0.15">
      <c r="A757" s="3">
        <f t="shared" si="358"/>
        <v>401130103</v>
      </c>
      <c r="B757" s="3">
        <f t="shared" si="359"/>
        <v>4011301</v>
      </c>
      <c r="C757" s="3">
        <v>3</v>
      </c>
      <c r="D757" s="3">
        <f>_xlfn.XLOOKUP(C757,等级中转!$E$7:$E$11,_xlfn.XLOOKUP(INT(RIGHT(B757,1)),等级中转!$F$5:$L$5,等级中转!$F$7:$L$11))</f>
        <v>61</v>
      </c>
      <c r="E757" s="3" t="str">
        <f ca="1">_xlfn.XLOOKUP(A757,中转!$D$10:$D$10006,中转!$Y$10:$Y$10006,"{}",0)</f>
        <v>{"AtkPower":3}</v>
      </c>
      <c r="F757" s="3" t="s">
        <v>35</v>
      </c>
      <c r="G757" s="3">
        <f>G756</f>
        <v>267</v>
      </c>
      <c r="H757" s="3">
        <v>0</v>
      </c>
      <c r="I757" s="3">
        <v>0</v>
      </c>
      <c r="J757" s="18" t="str">
        <f t="shared" si="360"/>
        <v>Skill4011301</v>
      </c>
      <c r="K757" s="18" t="str">
        <f>IF($B757="","",IF($B757=0,"",K$1&amp;$A757))</f>
        <v>SkillDescDetail401130103</v>
      </c>
    </row>
    <row r="758" spans="1:11" x14ac:dyDescent="0.15">
      <c r="A758" s="3">
        <f t="shared" si="358"/>
        <v>401130104</v>
      </c>
      <c r="B758" s="3">
        <f t="shared" si="359"/>
        <v>4011301</v>
      </c>
      <c r="C758" s="3">
        <v>4</v>
      </c>
      <c r="D758" s="3">
        <f>_xlfn.XLOOKUP(C758,等级中转!$E$7:$E$11,_xlfn.XLOOKUP(INT(RIGHT(B758,1)),等级中转!$F$5:$L$5,等级中转!$F$7:$L$11))</f>
        <v>111</v>
      </c>
      <c r="E758" s="3" t="str">
        <f ca="1">_xlfn.XLOOKUP(A758,中转!$D$10:$D$10006,中转!$Y$10:$Y$10006,"{}",0)</f>
        <v>{"AtkPower":3.4}</v>
      </c>
      <c r="F758" s="3" t="s">
        <v>35</v>
      </c>
      <c r="G758" s="3">
        <f>G757</f>
        <v>267</v>
      </c>
      <c r="H758" s="3">
        <v>0</v>
      </c>
      <c r="I758" s="3">
        <v>0</v>
      </c>
      <c r="J758" s="18" t="str">
        <f t="shared" si="360"/>
        <v>Skill4011301</v>
      </c>
      <c r="K758" s="18" t="str">
        <f>IF($B758="","",IF($B758=0,"",K$1&amp;$A758))</f>
        <v>SkillDescDetail401130104</v>
      </c>
    </row>
    <row r="759" spans="1:11" x14ac:dyDescent="0.15">
      <c r="A759" s="3">
        <f t="shared" si="358"/>
        <v>401130105</v>
      </c>
      <c r="B759" s="3">
        <f t="shared" si="359"/>
        <v>4011301</v>
      </c>
      <c r="C759" s="3">
        <v>5</v>
      </c>
      <c r="D759" s="3">
        <f>_xlfn.XLOOKUP(C759,等级中转!$E$7:$E$11,_xlfn.XLOOKUP(INT(RIGHT(B759,1)),等级中转!$F$5:$L$5,等级中转!$F$7:$L$11))</f>
        <v>161</v>
      </c>
      <c r="E759" s="3" t="str">
        <f>_xlfn.XLOOKUP(A759,中转!$D$10:$D$10006,中转!$Y$10:$Y$10006,"{}",0)</f>
        <v>{"AtkPower":3.75}</v>
      </c>
      <c r="F759" s="3" t="s">
        <v>35</v>
      </c>
      <c r="G759" s="3">
        <f>G758</f>
        <v>267</v>
      </c>
      <c r="H759" s="3">
        <v>0</v>
      </c>
      <c r="I759" s="3">
        <v>0</v>
      </c>
      <c r="J759" s="18" t="str">
        <f t="shared" si="360"/>
        <v>Skill4011301</v>
      </c>
      <c r="K759" s="18" t="str">
        <f>IF($B759="","",IF($B759=0,"",K$1&amp;$A759))</f>
        <v>SkillDescDetail401130105</v>
      </c>
    </row>
    <row r="760" spans="1:11" s="17" customFormat="1" x14ac:dyDescent="0.15">
      <c r="A760" s="7" t="s">
        <v>40</v>
      </c>
      <c r="B760" s="5"/>
      <c r="C760" s="5"/>
      <c r="D760" s="5"/>
      <c r="E760" s="5" t="str">
        <f>_xlfn.XLOOKUP(A760,中转!$D$10:$D$10006,中转!$Y$10:$Y$10006,"{}",0)</f>
        <v/>
      </c>
      <c r="F760" s="5"/>
      <c r="G760" s="5"/>
      <c r="H760" s="5"/>
      <c r="I760" s="5"/>
      <c r="J760" s="20"/>
      <c r="K760" s="20"/>
    </row>
    <row r="761" spans="1:11" x14ac:dyDescent="0.15">
      <c r="A761" s="3">
        <f t="shared" ref="A761:A765" si="361">B761*100+C761</f>
        <v>401130201</v>
      </c>
      <c r="B761" s="3">
        <f t="shared" ref="B761:B765" si="362">B718+100</f>
        <v>4011302</v>
      </c>
      <c r="C761" s="3">
        <f t="shared" ref="C761:C765" si="363">C755</f>
        <v>1</v>
      </c>
      <c r="D761" s="3">
        <f>_xlfn.XLOOKUP(C761,等级中转!$E$7:$E$11,_xlfn.XLOOKUP(INT(RIGHT(B761,1)),等级中转!$F$5:$L$5,等级中转!$F$7:$L$11))</f>
        <v>1</v>
      </c>
      <c r="E761" s="3" t="str">
        <f ca="1">_xlfn.XLOOKUP(A761,中转!$D$10:$D$10006,中转!$Y$10:$Y$10006,"{}",0)</f>
        <v>{"AtkPower":3.2}</v>
      </c>
      <c r="F761" s="3" t="s">
        <v>35</v>
      </c>
      <c r="G761" s="3">
        <v>0</v>
      </c>
      <c r="H761" s="3">
        <v>0</v>
      </c>
      <c r="I761" s="3">
        <v>3</v>
      </c>
      <c r="J761" s="18" t="str">
        <f t="shared" ref="J761:J765" si="364">"Skill"&amp;B761</f>
        <v>Skill4011302</v>
      </c>
      <c r="K761" s="18" t="str">
        <f>IF($B761="","",IF($B761=0,"",K$1&amp;$A761))</f>
        <v>SkillDescDetail401130201</v>
      </c>
    </row>
    <row r="762" spans="1:11" x14ac:dyDescent="0.15">
      <c r="A762" s="3">
        <f t="shared" si="361"/>
        <v>401130202</v>
      </c>
      <c r="B762" s="3">
        <f t="shared" si="362"/>
        <v>4011302</v>
      </c>
      <c r="C762" s="3">
        <f t="shared" si="363"/>
        <v>2</v>
      </c>
      <c r="D762" s="3">
        <f>_xlfn.XLOOKUP(C762,等级中转!$E$7:$E$11,_xlfn.XLOOKUP(INT(RIGHT(B762,1)),等级中转!$F$5:$L$5,等级中转!$F$7:$L$11))</f>
        <v>41</v>
      </c>
      <c r="E762" s="3" t="str">
        <f ca="1">_xlfn.XLOOKUP(A762,中转!$D$10:$D$10006,中转!$Y$10:$Y$10006,"{}",0)</f>
        <v>{"AtkPower":3.45}</v>
      </c>
      <c r="F762" s="3" t="s">
        <v>35</v>
      </c>
      <c r="G762" s="3">
        <v>0</v>
      </c>
      <c r="H762" s="3">
        <v>0</v>
      </c>
      <c r="I762" s="3">
        <f>I761</f>
        <v>3</v>
      </c>
      <c r="J762" s="18" t="str">
        <f t="shared" si="364"/>
        <v>Skill4011302</v>
      </c>
      <c r="K762" s="18" t="str">
        <f>IF($B762="","",IF($B762=0,"",K$1&amp;$A762))</f>
        <v>SkillDescDetail401130202</v>
      </c>
    </row>
    <row r="763" spans="1:11" x14ac:dyDescent="0.15">
      <c r="A763" s="3">
        <f t="shared" si="361"/>
        <v>401130203</v>
      </c>
      <c r="B763" s="3">
        <f t="shared" si="362"/>
        <v>4011302</v>
      </c>
      <c r="C763" s="3">
        <f t="shared" si="363"/>
        <v>3</v>
      </c>
      <c r="D763" s="3">
        <f>_xlfn.XLOOKUP(C763,等级中转!$E$7:$E$11,_xlfn.XLOOKUP(INT(RIGHT(B763,1)),等级中转!$F$5:$L$5,等级中转!$F$7:$L$11))</f>
        <v>81</v>
      </c>
      <c r="E763" s="3" t="str">
        <f ca="1">_xlfn.XLOOKUP(A763,中转!$D$10:$D$10006,中转!$Y$10:$Y$10006,"{}",0)</f>
        <v>{"AtkPower":3.7}</v>
      </c>
      <c r="F763" s="3" t="s">
        <v>35</v>
      </c>
      <c r="G763" s="3">
        <v>0</v>
      </c>
      <c r="H763" s="3">
        <v>0</v>
      </c>
      <c r="I763" s="3">
        <f t="shared" ref="I763:I765" si="365">I762</f>
        <v>3</v>
      </c>
      <c r="J763" s="18" t="str">
        <f t="shared" si="364"/>
        <v>Skill4011302</v>
      </c>
      <c r="K763" s="18" t="str">
        <f>IF($B763="","",IF($B763=0,"",K$1&amp;$A763))</f>
        <v>SkillDescDetail401130203</v>
      </c>
    </row>
    <row r="764" spans="1:11" x14ac:dyDescent="0.15">
      <c r="A764" s="3">
        <f t="shared" si="361"/>
        <v>401130204</v>
      </c>
      <c r="B764" s="3">
        <f t="shared" si="362"/>
        <v>4011302</v>
      </c>
      <c r="C764" s="3">
        <f t="shared" si="363"/>
        <v>4</v>
      </c>
      <c r="D764" s="3">
        <f>_xlfn.XLOOKUP(C764,等级中转!$E$7:$E$11,_xlfn.XLOOKUP(INT(RIGHT(B764,1)),等级中转!$F$5:$L$5,等级中转!$F$7:$L$11))</f>
        <v>141</v>
      </c>
      <c r="E764" s="3" t="str">
        <f ca="1">_xlfn.XLOOKUP(A764,中转!$D$10:$D$10006,中转!$Y$10:$Y$10006,"{}",0)</f>
        <v>{"AtkPower":4.15}</v>
      </c>
      <c r="F764" s="3" t="s">
        <v>35</v>
      </c>
      <c r="G764" s="3">
        <v>0</v>
      </c>
      <c r="H764" s="3">
        <v>0</v>
      </c>
      <c r="I764" s="3">
        <f t="shared" si="365"/>
        <v>3</v>
      </c>
      <c r="J764" s="18" t="str">
        <f t="shared" si="364"/>
        <v>Skill4011302</v>
      </c>
      <c r="K764" s="18" t="str">
        <f>IF($B764="","",IF($B764=0,"",K$1&amp;$A764))</f>
        <v>SkillDescDetail401130204</v>
      </c>
    </row>
    <row r="765" spans="1:11" x14ac:dyDescent="0.15">
      <c r="A765" s="3">
        <f t="shared" si="361"/>
        <v>401130205</v>
      </c>
      <c r="B765" s="3">
        <f t="shared" si="362"/>
        <v>4011302</v>
      </c>
      <c r="C765" s="3">
        <f t="shared" si="363"/>
        <v>5</v>
      </c>
      <c r="D765" s="3">
        <f>_xlfn.XLOOKUP(C765,等级中转!$E$7:$E$11,_xlfn.XLOOKUP(INT(RIGHT(B765,1)),等级中转!$F$5:$L$5,等级中转!$F$7:$L$11))</f>
        <v>201</v>
      </c>
      <c r="E765" s="3" t="str">
        <f>_xlfn.XLOOKUP(A765,中转!$D$10:$D$10006,中转!$Y$10:$Y$10006,"{}",0)</f>
        <v>{"AtkPower":4.6}</v>
      </c>
      <c r="F765" s="3" t="s">
        <v>35</v>
      </c>
      <c r="G765" s="3">
        <v>0</v>
      </c>
      <c r="H765" s="3">
        <v>0</v>
      </c>
      <c r="I765" s="3">
        <f t="shared" si="365"/>
        <v>3</v>
      </c>
      <c r="J765" s="18" t="str">
        <f t="shared" si="364"/>
        <v>Skill4011302</v>
      </c>
      <c r="K765" s="18" t="str">
        <f>IF($B765="","",IF($B765=0,"",K$1&amp;$A765))</f>
        <v>SkillDescDetail401130205</v>
      </c>
    </row>
    <row r="766" spans="1:11" s="17" customFormat="1" x14ac:dyDescent="0.15">
      <c r="A766" s="7" t="s">
        <v>45</v>
      </c>
      <c r="B766" s="5"/>
      <c r="C766" s="5"/>
      <c r="D766" s="5"/>
      <c r="E766" s="5" t="str">
        <f>_xlfn.XLOOKUP(A766,中转!$D$10:$D$10006,中转!$Y$10:$Y$10006,"{}",0)</f>
        <v/>
      </c>
      <c r="F766" s="5"/>
      <c r="G766" s="5"/>
      <c r="H766" s="5"/>
      <c r="I766" s="5"/>
      <c r="J766" s="20"/>
      <c r="K766" s="20"/>
    </row>
    <row r="767" spans="1:11" x14ac:dyDescent="0.15">
      <c r="A767" s="3">
        <f t="shared" ref="A767:A771" si="366">B767*100+C767</f>
        <v>401130301</v>
      </c>
      <c r="B767" s="3">
        <f t="shared" ref="B767:B771" si="367">B724+100</f>
        <v>4011303</v>
      </c>
      <c r="C767" s="3">
        <f t="shared" ref="C767:C771" si="368">C761</f>
        <v>1</v>
      </c>
      <c r="D767" s="3">
        <f>_xlfn.XLOOKUP(C767,等级中转!$E$7:$E$11,_xlfn.XLOOKUP(INT(RIGHT(B767,1)),等级中转!$F$5:$L$5,等级中转!$F$7:$L$11))</f>
        <v>1</v>
      </c>
      <c r="E767" s="3" t="str">
        <f>_xlfn.XLOOKUP(A767,中转!$D$10:$D$10006,中转!$Y$10:$Y$10006,"{}",0)</f>
        <v>{}</v>
      </c>
      <c r="F767" s="3" t="s">
        <v>35</v>
      </c>
      <c r="G767" s="3">
        <v>0</v>
      </c>
      <c r="H767" s="3">
        <v>0</v>
      </c>
      <c r="I767" s="3">
        <v>0</v>
      </c>
      <c r="K767" s="18" t="str">
        <f>IF($B767="","",IF($B767=0,"",K$1&amp;$A767))</f>
        <v>SkillDescDetail401130301</v>
      </c>
    </row>
    <row r="768" spans="1:11" x14ac:dyDescent="0.15">
      <c r="A768" s="3">
        <f t="shared" si="366"/>
        <v>401130302</v>
      </c>
      <c r="B768" s="3">
        <f t="shared" si="367"/>
        <v>4011303</v>
      </c>
      <c r="C768" s="3">
        <f t="shared" si="368"/>
        <v>2</v>
      </c>
      <c r="D768" s="3">
        <f>_xlfn.XLOOKUP(C768,等级中转!$E$7:$E$11,_xlfn.XLOOKUP(INT(RIGHT(B768,1)),等级中转!$F$5:$L$5,等级中转!$F$7:$L$11))</f>
        <v>75</v>
      </c>
      <c r="E768" s="3" t="str">
        <f>_xlfn.XLOOKUP(A768,中转!$D$10:$D$10006,中转!$Y$10:$Y$10006,"{}",0)</f>
        <v>{}</v>
      </c>
      <c r="F768" s="3" t="s">
        <v>35</v>
      </c>
      <c r="G768" s="3">
        <v>0</v>
      </c>
      <c r="H768" s="3">
        <v>0</v>
      </c>
      <c r="I768" s="3">
        <v>0</v>
      </c>
      <c r="K768" s="18" t="str">
        <f>IF($B768="","",IF($B768=0,"",K$1&amp;$A768))</f>
        <v>SkillDescDetail401130302</v>
      </c>
    </row>
    <row r="769" spans="1:11" x14ac:dyDescent="0.15">
      <c r="A769" s="3">
        <f t="shared" si="366"/>
        <v>401130303</v>
      </c>
      <c r="B769" s="3">
        <f t="shared" si="367"/>
        <v>4011303</v>
      </c>
      <c r="C769" s="3">
        <f t="shared" si="368"/>
        <v>3</v>
      </c>
      <c r="D769" s="3">
        <f>_xlfn.XLOOKUP(C769,等级中转!$E$7:$E$11,_xlfn.XLOOKUP(INT(RIGHT(B769,1)),等级中转!$F$5:$L$5,等级中转!$F$7:$L$11))</f>
        <v>125</v>
      </c>
      <c r="E769" s="3" t="str">
        <f>_xlfn.XLOOKUP(A769,中转!$D$10:$D$10006,中转!$Y$10:$Y$10006,"{}",0)</f>
        <v>{}</v>
      </c>
      <c r="F769" s="3" t="s">
        <v>35</v>
      </c>
      <c r="G769" s="3">
        <v>0</v>
      </c>
      <c r="H769" s="3">
        <v>0</v>
      </c>
      <c r="I769" s="3">
        <v>0</v>
      </c>
      <c r="K769" s="18" t="str">
        <f>IF($B769="","",IF($B769=0,"",K$1&amp;$A769))</f>
        <v>SkillDescDetail401130303</v>
      </c>
    </row>
    <row r="770" spans="1:11" x14ac:dyDescent="0.15">
      <c r="A770" s="3">
        <f t="shared" si="366"/>
        <v>401130304</v>
      </c>
      <c r="B770" s="3">
        <f t="shared" si="367"/>
        <v>4011303</v>
      </c>
      <c r="C770" s="3">
        <f t="shared" si="368"/>
        <v>4</v>
      </c>
      <c r="D770" s="3">
        <f>_xlfn.XLOOKUP(C770,等级中转!$E$7:$E$11,_xlfn.XLOOKUP(INT(RIGHT(B770,1)),等级中转!$F$5:$L$5,等级中转!$F$7:$L$11))</f>
        <v>175</v>
      </c>
      <c r="E770" s="3" t="str">
        <f>_xlfn.XLOOKUP(A770,中转!$D$10:$D$10006,中转!$Y$10:$Y$10006,"{}",0)</f>
        <v>{}</v>
      </c>
      <c r="F770" s="3" t="s">
        <v>35</v>
      </c>
      <c r="G770" s="3">
        <v>0</v>
      </c>
      <c r="H770" s="3">
        <v>0</v>
      </c>
      <c r="I770" s="3">
        <v>0</v>
      </c>
      <c r="K770" s="18" t="str">
        <f>IF($B770="","",IF($B770=0,"",K$1&amp;$A770))</f>
        <v>SkillDescDetail401130304</v>
      </c>
    </row>
    <row r="771" spans="1:11" x14ac:dyDescent="0.15">
      <c r="A771" s="3">
        <f t="shared" si="366"/>
        <v>401130305</v>
      </c>
      <c r="B771" s="3">
        <f t="shared" si="367"/>
        <v>4011303</v>
      </c>
      <c r="C771" s="3">
        <f t="shared" si="368"/>
        <v>5</v>
      </c>
      <c r="D771" s="3">
        <f>_xlfn.XLOOKUP(C771,等级中转!$E$7:$E$11,_xlfn.XLOOKUP(INT(RIGHT(B771,1)),等级中转!$F$5:$L$5,等级中转!$F$7:$L$11))</f>
        <v>225</v>
      </c>
      <c r="E771" s="3" t="str">
        <f>_xlfn.XLOOKUP(A771,中转!$D$10:$D$10006,中转!$Y$10:$Y$10006,"{}",0)</f>
        <v>{}</v>
      </c>
      <c r="F771" s="3" t="s">
        <v>35</v>
      </c>
      <c r="G771" s="3">
        <v>0</v>
      </c>
      <c r="H771" s="3">
        <v>0</v>
      </c>
      <c r="I771" s="3">
        <v>0</v>
      </c>
      <c r="K771" s="18" t="str">
        <f>IF($B771="","",IF($B771=0,"",K$1&amp;$A771))</f>
        <v>SkillDescDetail401130305</v>
      </c>
    </row>
    <row r="772" spans="1:11" s="17" customFormat="1" x14ac:dyDescent="0.15">
      <c r="A772" s="7" t="s">
        <v>46</v>
      </c>
      <c r="B772" s="5"/>
      <c r="C772" s="5"/>
      <c r="D772" s="5"/>
      <c r="E772" s="5" t="str">
        <f>_xlfn.XLOOKUP(A772,中转!$D$10:$D$10006,中转!$Y$10:$Y$10006,"{}",0)</f>
        <v/>
      </c>
      <c r="F772" s="5"/>
      <c r="G772" s="5"/>
      <c r="H772" s="5"/>
      <c r="I772" s="5"/>
      <c r="J772" s="20"/>
      <c r="K772" s="20"/>
    </row>
    <row r="773" spans="1:11" x14ac:dyDescent="0.15">
      <c r="A773" s="3">
        <f t="shared" ref="A773:A777" si="369">B773*100+C773</f>
        <v>401130401</v>
      </c>
      <c r="B773" s="3">
        <f t="shared" ref="B773:B777" si="370">B730+100</f>
        <v>4011304</v>
      </c>
      <c r="C773" s="3">
        <f t="shared" ref="C773:C777" si="371">C767</f>
        <v>1</v>
      </c>
      <c r="D773" s="3">
        <f>_xlfn.XLOOKUP(C773,等级中转!$E$7:$E$11,_xlfn.XLOOKUP(INT(RIGHT(B773,1)),等级中转!$F$5:$L$5,等级中转!$F$7:$L$11))</f>
        <v>1</v>
      </c>
      <c r="E773" s="3" t="str">
        <f ca="1">_xlfn.XLOOKUP(A773,中转!$D$10:$D$10006,中转!$Y$10:$Y$10006,"{}",0)</f>
        <v>{"AtkPower":5.6}</v>
      </c>
      <c r="F773" s="3" t="s">
        <v>101</v>
      </c>
      <c r="G773" s="3">
        <v>0</v>
      </c>
      <c r="H773" s="3">
        <v>0</v>
      </c>
      <c r="I773" s="3">
        <v>0</v>
      </c>
      <c r="K773" s="18" t="str">
        <f>IF($B773="","",IF($B773=0,"",K$1&amp;$A773))</f>
        <v>SkillDescDetail401130401</v>
      </c>
    </row>
    <row r="774" spans="1:11" x14ac:dyDescent="0.15">
      <c r="A774" s="3">
        <f t="shared" si="369"/>
        <v>401130402</v>
      </c>
      <c r="B774" s="3">
        <f t="shared" si="370"/>
        <v>4011304</v>
      </c>
      <c r="C774" s="3">
        <f t="shared" si="371"/>
        <v>2</v>
      </c>
      <c r="D774" s="3">
        <f>_xlfn.XLOOKUP(C774,等级中转!$E$7:$E$11,_xlfn.XLOOKUP(INT(RIGHT(B774,1)),等级中转!$F$5:$L$5,等级中转!$F$7:$L$11))</f>
        <v>31</v>
      </c>
      <c r="E774" s="3" t="str">
        <f ca="1">_xlfn.XLOOKUP(A774,中转!$D$10:$D$10006,中转!$Y$10:$Y$10006,"{}",0)</f>
        <v>{"AtkPower":6}</v>
      </c>
      <c r="F774" s="3" t="s">
        <v>101</v>
      </c>
      <c r="G774" s="3">
        <v>0</v>
      </c>
      <c r="H774" s="3">
        <v>0</v>
      </c>
      <c r="I774" s="3">
        <v>0</v>
      </c>
      <c r="K774" s="18" t="str">
        <f>IF($B774="","",IF($B774=0,"",K$1&amp;$A774))</f>
        <v>SkillDescDetail401130402</v>
      </c>
    </row>
    <row r="775" spans="1:11" x14ac:dyDescent="0.15">
      <c r="A775" s="3">
        <f t="shared" si="369"/>
        <v>401130403</v>
      </c>
      <c r="B775" s="3">
        <f t="shared" si="370"/>
        <v>4011304</v>
      </c>
      <c r="C775" s="3">
        <f t="shared" si="371"/>
        <v>3</v>
      </c>
      <c r="D775" s="3">
        <f>_xlfn.XLOOKUP(C775,等级中转!$E$7:$E$11,_xlfn.XLOOKUP(INT(RIGHT(B775,1)),等级中转!$F$5:$L$5,等级中转!$F$7:$L$11))</f>
        <v>71</v>
      </c>
      <c r="E775" s="3" t="str">
        <f ca="1">_xlfn.XLOOKUP(A775,中转!$D$10:$D$10006,中转!$Y$10:$Y$10006,"{}",0)</f>
        <v>{"AtkPower":6.4}</v>
      </c>
      <c r="F775" s="3" t="s">
        <v>101</v>
      </c>
      <c r="G775" s="3">
        <v>0</v>
      </c>
      <c r="H775" s="3">
        <v>0</v>
      </c>
      <c r="I775" s="3">
        <v>0</v>
      </c>
      <c r="K775" s="18" t="str">
        <f>IF($B775="","",IF($B775=0,"",K$1&amp;$A775))</f>
        <v>SkillDescDetail401130403</v>
      </c>
    </row>
    <row r="776" spans="1:11" x14ac:dyDescent="0.15">
      <c r="A776" s="3">
        <f t="shared" si="369"/>
        <v>401130404</v>
      </c>
      <c r="B776" s="3">
        <f t="shared" si="370"/>
        <v>4011304</v>
      </c>
      <c r="C776" s="3">
        <f t="shared" si="371"/>
        <v>4</v>
      </c>
      <c r="D776" s="3">
        <f>_xlfn.XLOOKUP(C776,等级中转!$E$7:$E$11,_xlfn.XLOOKUP(INT(RIGHT(B776,1)),等级中转!$F$5:$L$5,等级中转!$F$7:$L$11))</f>
        <v>121</v>
      </c>
      <c r="E776" s="3" t="str">
        <f ca="1">_xlfn.XLOOKUP(A776,中转!$D$10:$D$10006,中转!$Y$10:$Y$10006,"{}",0)</f>
        <v>{"AtkPower":7.2}</v>
      </c>
      <c r="F776" s="3" t="s">
        <v>101</v>
      </c>
      <c r="G776" s="3">
        <v>0</v>
      </c>
      <c r="H776" s="3">
        <v>0</v>
      </c>
      <c r="I776" s="3">
        <v>0</v>
      </c>
      <c r="K776" s="18" t="str">
        <f>IF($B776="","",IF($B776=0,"",K$1&amp;$A776))</f>
        <v>SkillDescDetail401130404</v>
      </c>
    </row>
    <row r="777" spans="1:11" x14ac:dyDescent="0.15">
      <c r="A777" s="3">
        <f t="shared" si="369"/>
        <v>401130405</v>
      </c>
      <c r="B777" s="3">
        <f t="shared" si="370"/>
        <v>4011304</v>
      </c>
      <c r="C777" s="3">
        <f t="shared" si="371"/>
        <v>5</v>
      </c>
      <c r="D777" s="3">
        <f>_xlfn.XLOOKUP(C777,等级中转!$E$7:$E$11,_xlfn.XLOOKUP(INT(RIGHT(B777,1)),等级中转!$F$5:$L$5,等级中转!$F$7:$L$11))</f>
        <v>171</v>
      </c>
      <c r="E777" s="3" t="str">
        <f>_xlfn.XLOOKUP(A777,中转!$D$10:$D$10006,中转!$Y$10:$Y$10006,"{}",0)</f>
        <v>{"AtkPower":8}</v>
      </c>
      <c r="F777" s="3" t="s">
        <v>101</v>
      </c>
      <c r="G777" s="3">
        <v>0</v>
      </c>
      <c r="H777" s="3">
        <v>0</v>
      </c>
      <c r="I777" s="3">
        <v>0</v>
      </c>
      <c r="K777" s="18" t="str">
        <f>IF($B777="","",IF($B777=0,"",K$1&amp;$A777))</f>
        <v>SkillDescDetail401130405</v>
      </c>
    </row>
    <row r="778" spans="1:11" s="17" customFormat="1" x14ac:dyDescent="0.15">
      <c r="A778" s="7" t="s">
        <v>47</v>
      </c>
      <c r="B778" s="5"/>
      <c r="C778" s="5"/>
      <c r="D778" s="5"/>
      <c r="E778" s="5" t="str">
        <f>_xlfn.XLOOKUP(A778,中转!$D$10:$D$10006,中转!$Y$10:$Y$10006,"{}",0)</f>
        <v/>
      </c>
      <c r="F778" s="5"/>
      <c r="G778" s="5"/>
      <c r="H778" s="5"/>
      <c r="I778" s="5"/>
      <c r="J778" s="20"/>
      <c r="K778" s="20"/>
    </row>
    <row r="779" spans="1:11" x14ac:dyDescent="0.15">
      <c r="A779" s="3">
        <f t="shared" ref="A779:A783" si="372">B779*100+C779</f>
        <v>401130501</v>
      </c>
      <c r="B779" s="3">
        <f t="shared" ref="B779:B783" si="373">B736+100</f>
        <v>4011305</v>
      </c>
      <c r="C779" s="3">
        <f t="shared" ref="C779:C783" si="374">C773</f>
        <v>1</v>
      </c>
      <c r="D779" s="3">
        <f>_xlfn.XLOOKUP(C779,等级中转!$E$7:$E$11,_xlfn.XLOOKUP(INT(RIGHT(B779,1)),等级中转!$F$5:$L$5,等级中转!$F$7:$L$11))</f>
        <v>1</v>
      </c>
      <c r="E779" s="3" t="str">
        <f>_xlfn.XLOOKUP(A779,中转!$D$10:$D$10006,中转!$Y$10:$Y$10006,"{}",0)</f>
        <v>{}</v>
      </c>
      <c r="F779" s="3" t="s">
        <v>35</v>
      </c>
      <c r="G779" s="3">
        <v>0</v>
      </c>
      <c r="H779" s="3">
        <v>0</v>
      </c>
      <c r="I779" s="3">
        <v>0</v>
      </c>
      <c r="K779" s="18" t="str">
        <f>IF($B779="","",IF($B779=0,"",K$1&amp;$A779))</f>
        <v>SkillDescDetail401130501</v>
      </c>
    </row>
    <row r="780" spans="1:11" x14ac:dyDescent="0.15">
      <c r="A780" s="3">
        <f t="shared" si="372"/>
        <v>401130502</v>
      </c>
      <c r="B780" s="3">
        <f t="shared" si="373"/>
        <v>4011305</v>
      </c>
      <c r="C780" s="3">
        <f t="shared" si="374"/>
        <v>2</v>
      </c>
      <c r="D780" s="3">
        <f>_xlfn.XLOOKUP(C780,等级中转!$E$7:$E$11,_xlfn.XLOOKUP(INT(RIGHT(B780,1)),等级中转!$F$5:$L$5,等级中转!$F$7:$L$11))</f>
        <v>46</v>
      </c>
      <c r="E780" s="3" t="str">
        <f>_xlfn.XLOOKUP(A780,中转!$D$10:$D$10006,中转!$Y$10:$Y$10006,"{}",0)</f>
        <v>{}</v>
      </c>
      <c r="F780" s="3" t="s">
        <v>35</v>
      </c>
      <c r="G780" s="3">
        <v>0</v>
      </c>
      <c r="H780" s="3">
        <v>0</v>
      </c>
      <c r="I780" s="3">
        <v>0</v>
      </c>
      <c r="K780" s="18" t="str">
        <f>IF($B780="","",IF($B780=0,"",K$1&amp;$A780))</f>
        <v>SkillDescDetail401130502</v>
      </c>
    </row>
    <row r="781" spans="1:11" x14ac:dyDescent="0.15">
      <c r="A781" s="3">
        <f t="shared" si="372"/>
        <v>401130503</v>
      </c>
      <c r="B781" s="3">
        <f t="shared" si="373"/>
        <v>4011305</v>
      </c>
      <c r="C781" s="3">
        <f t="shared" si="374"/>
        <v>3</v>
      </c>
      <c r="D781" s="3">
        <f>_xlfn.XLOOKUP(C781,等级中转!$E$7:$E$11,_xlfn.XLOOKUP(INT(RIGHT(B781,1)),等级中转!$F$5:$L$5,等级中转!$F$7:$L$11))</f>
        <v>86</v>
      </c>
      <c r="E781" s="3" t="str">
        <f>_xlfn.XLOOKUP(A781,中转!$D$10:$D$10006,中转!$Y$10:$Y$10006,"{}",0)</f>
        <v>{}</v>
      </c>
      <c r="F781" s="3" t="s">
        <v>35</v>
      </c>
      <c r="G781" s="3">
        <v>0</v>
      </c>
      <c r="H781" s="3">
        <v>0</v>
      </c>
      <c r="I781" s="3">
        <v>0</v>
      </c>
      <c r="K781" s="18" t="str">
        <f>IF($B781="","",IF($B781=0,"",K$1&amp;$A781))</f>
        <v>SkillDescDetail401130503</v>
      </c>
    </row>
    <row r="782" spans="1:11" x14ac:dyDescent="0.15">
      <c r="A782" s="3">
        <f t="shared" si="372"/>
        <v>401130504</v>
      </c>
      <c r="B782" s="3">
        <f t="shared" si="373"/>
        <v>4011305</v>
      </c>
      <c r="C782" s="3">
        <f t="shared" si="374"/>
        <v>4</v>
      </c>
      <c r="D782" s="3">
        <f>_xlfn.XLOOKUP(C782,等级中转!$E$7:$E$11,_xlfn.XLOOKUP(INT(RIGHT(B782,1)),等级中转!$F$5:$L$5,等级中转!$F$7:$L$11))</f>
        <v>136</v>
      </c>
      <c r="E782" s="3" t="str">
        <f>_xlfn.XLOOKUP(A782,中转!$D$10:$D$10006,中转!$Y$10:$Y$10006,"{}",0)</f>
        <v>{}</v>
      </c>
      <c r="F782" s="3" t="s">
        <v>35</v>
      </c>
      <c r="G782" s="3">
        <v>0</v>
      </c>
      <c r="H782" s="3">
        <v>0</v>
      </c>
      <c r="I782" s="3">
        <v>0</v>
      </c>
      <c r="K782" s="18" t="str">
        <f>IF($B782="","",IF($B782=0,"",K$1&amp;$A782))</f>
        <v>SkillDescDetail401130504</v>
      </c>
    </row>
    <row r="783" spans="1:11" x14ac:dyDescent="0.15">
      <c r="A783" s="3">
        <f t="shared" si="372"/>
        <v>401130505</v>
      </c>
      <c r="B783" s="3">
        <f t="shared" si="373"/>
        <v>4011305</v>
      </c>
      <c r="C783" s="3">
        <f t="shared" si="374"/>
        <v>5</v>
      </c>
      <c r="D783" s="3">
        <f>_xlfn.XLOOKUP(C783,等级中转!$E$7:$E$11,_xlfn.XLOOKUP(INT(RIGHT(B783,1)),等级中转!$F$5:$L$5,等级中转!$F$7:$L$11))</f>
        <v>186</v>
      </c>
      <c r="E783" s="3" t="str">
        <f>_xlfn.XLOOKUP(A783,中转!$D$10:$D$10006,中转!$Y$10:$Y$10006,"{}",0)</f>
        <v>{}</v>
      </c>
      <c r="F783" s="3" t="s">
        <v>35</v>
      </c>
      <c r="G783" s="3">
        <v>0</v>
      </c>
      <c r="H783" s="3">
        <v>0</v>
      </c>
      <c r="I783" s="3">
        <v>0</v>
      </c>
      <c r="K783" s="18" t="str">
        <f>IF($B783="","",IF($B783=0,"",K$1&amp;$A783))</f>
        <v>SkillDescDetail401130505</v>
      </c>
    </row>
    <row r="784" spans="1:11" s="17" customFormat="1" x14ac:dyDescent="0.15">
      <c r="A784" s="7" t="s">
        <v>48</v>
      </c>
      <c r="B784" s="5"/>
      <c r="C784" s="5"/>
      <c r="D784" s="5"/>
      <c r="E784" s="5" t="str">
        <f>_xlfn.XLOOKUP(A784,中转!$D$10:$D$10006,中转!$Y$10:$Y$10006,"{}",0)</f>
        <v/>
      </c>
      <c r="F784" s="5"/>
      <c r="G784" s="5"/>
      <c r="H784" s="5"/>
      <c r="I784" s="5"/>
      <c r="J784" s="20"/>
      <c r="K784" s="20"/>
    </row>
    <row r="785" spans="1:11" x14ac:dyDescent="0.15">
      <c r="A785" s="3">
        <f t="shared" ref="A785:A789" si="375">B785*100+C785</f>
        <v>401130601</v>
      </c>
      <c r="B785" s="3">
        <f t="shared" ref="B785:B789" si="376">B742+100</f>
        <v>4011306</v>
      </c>
      <c r="C785" s="3">
        <f t="shared" ref="C785:C789" si="377">C779</f>
        <v>1</v>
      </c>
      <c r="D785" s="3">
        <f>_xlfn.XLOOKUP(C785,等级中转!$E$7:$E$11,_xlfn.XLOOKUP(INT(RIGHT(B785,1)),等级中转!$F$5:$L$5,等级中转!$F$7:$L$11))</f>
        <v>1</v>
      </c>
      <c r="E785" s="3" t="str">
        <f>_xlfn.XLOOKUP(A785,中转!$D$10:$D$10006,中转!$Y$10:$Y$10006,"{}",0)</f>
        <v>{}</v>
      </c>
      <c r="F785" s="3" t="s">
        <v>35</v>
      </c>
      <c r="G785" s="3">
        <v>0</v>
      </c>
      <c r="H785" s="3">
        <v>0</v>
      </c>
      <c r="I785" s="3">
        <v>0</v>
      </c>
      <c r="K785" s="18" t="str">
        <f>IF($B785="","",IF($B785=0,"",K$1&amp;$A785))</f>
        <v>SkillDescDetail401130601</v>
      </c>
    </row>
    <row r="786" spans="1:11" x14ac:dyDescent="0.15">
      <c r="A786" s="3">
        <f t="shared" si="375"/>
        <v>401130602</v>
      </c>
      <c r="B786" s="3">
        <f t="shared" si="376"/>
        <v>4011306</v>
      </c>
      <c r="C786" s="3">
        <f t="shared" si="377"/>
        <v>2</v>
      </c>
      <c r="D786" s="3">
        <f>_xlfn.XLOOKUP(C786,等级中转!$E$7:$E$11,_xlfn.XLOOKUP(INT(RIGHT(B786,1)),等级中转!$F$5:$L$5,等级中转!$F$7:$L$11))</f>
        <v>63</v>
      </c>
      <c r="E786" s="3" t="str">
        <f>_xlfn.XLOOKUP(A786,中转!$D$10:$D$10006,中转!$Y$10:$Y$10006,"{}",0)</f>
        <v>{}</v>
      </c>
      <c r="F786" s="3" t="s">
        <v>35</v>
      </c>
      <c r="G786" s="3">
        <v>0</v>
      </c>
      <c r="H786" s="3">
        <v>0</v>
      </c>
      <c r="I786" s="3">
        <v>0</v>
      </c>
      <c r="K786" s="18" t="str">
        <f>IF($B786="","",IF($B786=0,"",K$1&amp;$A786))</f>
        <v>SkillDescDetail401130602</v>
      </c>
    </row>
    <row r="787" spans="1:11" x14ac:dyDescent="0.15">
      <c r="A787" s="3">
        <f t="shared" si="375"/>
        <v>401130603</v>
      </c>
      <c r="B787" s="3">
        <f t="shared" si="376"/>
        <v>4011306</v>
      </c>
      <c r="C787" s="3">
        <f t="shared" si="377"/>
        <v>3</v>
      </c>
      <c r="D787" s="3">
        <f>_xlfn.XLOOKUP(C787,等级中转!$E$7:$E$11,_xlfn.XLOOKUP(INT(RIGHT(B787,1)),等级中转!$F$5:$L$5,等级中转!$F$7:$L$11))</f>
        <v>103</v>
      </c>
      <c r="E787" s="3" t="str">
        <f>_xlfn.XLOOKUP(A787,中转!$D$10:$D$10006,中转!$Y$10:$Y$10006,"{}",0)</f>
        <v>{}</v>
      </c>
      <c r="F787" s="3" t="s">
        <v>35</v>
      </c>
      <c r="G787" s="3">
        <v>0</v>
      </c>
      <c r="H787" s="3">
        <v>0</v>
      </c>
      <c r="I787" s="3">
        <v>0</v>
      </c>
      <c r="K787" s="18" t="str">
        <f>IF($B787="","",IF($B787=0,"",K$1&amp;$A787))</f>
        <v>SkillDescDetail401130603</v>
      </c>
    </row>
    <row r="788" spans="1:11" x14ac:dyDescent="0.15">
      <c r="A788" s="3">
        <f t="shared" si="375"/>
        <v>401130604</v>
      </c>
      <c r="B788" s="3">
        <f t="shared" si="376"/>
        <v>4011306</v>
      </c>
      <c r="C788" s="3">
        <f t="shared" si="377"/>
        <v>4</v>
      </c>
      <c r="D788" s="3">
        <f>_xlfn.XLOOKUP(C788,等级中转!$E$7:$E$11,_xlfn.XLOOKUP(INT(RIGHT(B788,1)),等级中转!$F$5:$L$5,等级中转!$F$7:$L$11))</f>
        <v>153</v>
      </c>
      <c r="E788" s="3" t="str">
        <f>_xlfn.XLOOKUP(A788,中转!$D$10:$D$10006,中转!$Y$10:$Y$10006,"{}",0)</f>
        <v>{}</v>
      </c>
      <c r="F788" s="3" t="s">
        <v>35</v>
      </c>
      <c r="G788" s="3">
        <v>0</v>
      </c>
      <c r="H788" s="3">
        <v>0</v>
      </c>
      <c r="I788" s="3">
        <v>0</v>
      </c>
      <c r="K788" s="18" t="str">
        <f>IF($B788="","",IF($B788=0,"",K$1&amp;$A788))</f>
        <v>SkillDescDetail401130604</v>
      </c>
    </row>
    <row r="789" spans="1:11" x14ac:dyDescent="0.15">
      <c r="A789" s="3">
        <f t="shared" si="375"/>
        <v>401130605</v>
      </c>
      <c r="B789" s="3">
        <f t="shared" si="376"/>
        <v>4011306</v>
      </c>
      <c r="C789" s="3">
        <f t="shared" si="377"/>
        <v>5</v>
      </c>
      <c r="D789" s="3">
        <f>_xlfn.XLOOKUP(C789,等级中转!$E$7:$E$11,_xlfn.XLOOKUP(INT(RIGHT(B789,1)),等级中转!$F$5:$L$5,等级中转!$F$7:$L$11))</f>
        <v>203</v>
      </c>
      <c r="E789" s="3" t="str">
        <f>_xlfn.XLOOKUP(A789,中转!$D$10:$D$10006,中转!$Y$10:$Y$10006,"{}",0)</f>
        <v>{}</v>
      </c>
      <c r="F789" s="3" t="s">
        <v>35</v>
      </c>
      <c r="G789" s="3">
        <v>0</v>
      </c>
      <c r="H789" s="3">
        <v>0</v>
      </c>
      <c r="I789" s="3">
        <v>0</v>
      </c>
      <c r="K789" s="18" t="str">
        <f>IF($B789="","",IF($B789=0,"",K$1&amp;$A789))</f>
        <v>SkillDescDetail401130605</v>
      </c>
    </row>
    <row r="790" spans="1:11" s="17" customFormat="1" x14ac:dyDescent="0.15">
      <c r="A790" s="7" t="s">
        <v>49</v>
      </c>
      <c r="B790" s="5"/>
      <c r="C790" s="5"/>
      <c r="D790" s="5"/>
      <c r="E790" s="5" t="str">
        <f>_xlfn.XLOOKUP(A790,中转!$D$10:$D$10006,中转!$Y$10:$Y$10006,"{}",0)</f>
        <v/>
      </c>
      <c r="F790" s="5"/>
      <c r="G790" s="5"/>
      <c r="H790" s="5"/>
      <c r="I790" s="5"/>
      <c r="J790" s="20"/>
      <c r="K790" s="20"/>
    </row>
    <row r="791" spans="1:11" x14ac:dyDescent="0.15">
      <c r="A791" s="3">
        <f t="shared" ref="A791:A795" si="378">B791*100+C791</f>
        <v>401130701</v>
      </c>
      <c r="B791" s="3">
        <f t="shared" ref="B791:B795" si="379">B748+100</f>
        <v>4011307</v>
      </c>
      <c r="C791" s="3">
        <f t="shared" ref="C791:C795" si="380">C785</f>
        <v>1</v>
      </c>
      <c r="D791" s="3">
        <f>_xlfn.XLOOKUP(C791,等级中转!$E$7:$E$11,_xlfn.XLOOKUP(INT(RIGHT(B791,1)),等级中转!$F$5:$L$5,等级中转!$F$7:$L$11))</f>
        <v>1</v>
      </c>
      <c r="E791" s="3" t="str">
        <f>_xlfn.XLOOKUP(A791,中转!$D$10:$D$10006,中转!$Y$10:$Y$10006,"{}",0)</f>
        <v>{"AtkPower":0.42,"BuffPower":1}</v>
      </c>
      <c r="F791" s="3" t="s">
        <v>102</v>
      </c>
      <c r="G791" s="3">
        <v>0</v>
      </c>
      <c r="H791" s="3">
        <v>0</v>
      </c>
      <c r="I791" s="3">
        <v>0</v>
      </c>
      <c r="K791" s="18" t="str">
        <f>IF($B791="","",IF($B791=0,"",K$1&amp;$A791))</f>
        <v>SkillDescDetail401130701</v>
      </c>
    </row>
    <row r="792" spans="1:11" x14ac:dyDescent="0.15">
      <c r="A792" s="3">
        <f t="shared" si="378"/>
        <v>401130702</v>
      </c>
      <c r="B792" s="3">
        <f t="shared" si="379"/>
        <v>4011307</v>
      </c>
      <c r="C792" s="3">
        <f t="shared" si="380"/>
        <v>2</v>
      </c>
      <c r="D792" s="3">
        <f>_xlfn.XLOOKUP(C792,等级中转!$E$7:$E$11,_xlfn.XLOOKUP(INT(RIGHT(B792,1)),等级中转!$F$5:$L$5,等级中转!$F$7:$L$11))</f>
        <v>51</v>
      </c>
      <c r="E792" s="3" t="str">
        <f>_xlfn.XLOOKUP(A792,中转!$D$10:$D$10006,中转!$Y$10:$Y$10006,"{}",0)</f>
        <v>{"BuffPower":1}</v>
      </c>
      <c r="F792" s="3" t="s">
        <v>102</v>
      </c>
      <c r="G792" s="3">
        <v>0</v>
      </c>
      <c r="H792" s="3">
        <v>0</v>
      </c>
      <c r="I792" s="3">
        <v>0</v>
      </c>
      <c r="K792" s="18" t="str">
        <f>IF($B792="","",IF($B792=0,"",K$1&amp;$A792))</f>
        <v>SkillDescDetail401130702</v>
      </c>
    </row>
    <row r="793" spans="1:11" x14ac:dyDescent="0.15">
      <c r="A793" s="3">
        <f t="shared" si="378"/>
        <v>401130703</v>
      </c>
      <c r="B793" s="3">
        <f t="shared" si="379"/>
        <v>4011307</v>
      </c>
      <c r="C793" s="3">
        <f t="shared" si="380"/>
        <v>3</v>
      </c>
      <c r="D793" s="3">
        <f>_xlfn.XLOOKUP(C793,等级中转!$E$7:$E$11,_xlfn.XLOOKUP(INT(RIGHT(B793,1)),等级中转!$F$5:$L$5,等级中转!$F$7:$L$11))</f>
        <v>91</v>
      </c>
      <c r="E793" s="3" t="str">
        <f>_xlfn.XLOOKUP(A793,中转!$D$10:$D$10006,中转!$Y$10:$Y$10006,"{}",0)</f>
        <v>{"BuffPower":1}</v>
      </c>
      <c r="F793" s="3" t="s">
        <v>102</v>
      </c>
      <c r="G793" s="3">
        <v>0</v>
      </c>
      <c r="H793" s="3">
        <v>0</v>
      </c>
      <c r="I793" s="3">
        <v>0</v>
      </c>
      <c r="K793" s="18" t="str">
        <f>IF($B793="","",IF($B793=0,"",K$1&amp;$A793))</f>
        <v>SkillDescDetail401130703</v>
      </c>
    </row>
    <row r="794" spans="1:11" x14ac:dyDescent="0.15">
      <c r="A794" s="3">
        <f t="shared" si="378"/>
        <v>401130704</v>
      </c>
      <c r="B794" s="3">
        <f t="shared" si="379"/>
        <v>4011307</v>
      </c>
      <c r="C794" s="3">
        <f t="shared" si="380"/>
        <v>4</v>
      </c>
      <c r="D794" s="3">
        <f>_xlfn.XLOOKUP(C794,等级中转!$E$7:$E$11,_xlfn.XLOOKUP(INT(RIGHT(B794,1)),等级中转!$F$5:$L$5,等级中转!$F$7:$L$11))</f>
        <v>151</v>
      </c>
      <c r="E794" s="3" t="str">
        <f>_xlfn.XLOOKUP(A794,中转!$D$10:$D$10006,中转!$Y$10:$Y$10006,"{}",0)</f>
        <v>{"BuffPower":1}</v>
      </c>
      <c r="F794" s="3" t="s">
        <v>102</v>
      </c>
      <c r="G794" s="3">
        <v>0</v>
      </c>
      <c r="H794" s="3">
        <v>0</v>
      </c>
      <c r="I794" s="3">
        <v>0</v>
      </c>
      <c r="K794" s="18" t="str">
        <f>IF($B794="","",IF($B794=0,"",K$1&amp;$A794))</f>
        <v>SkillDescDetail401130704</v>
      </c>
    </row>
    <row r="795" spans="1:11" x14ac:dyDescent="0.15">
      <c r="A795" s="3">
        <f t="shared" si="378"/>
        <v>401130705</v>
      </c>
      <c r="B795" s="3">
        <f t="shared" si="379"/>
        <v>4011307</v>
      </c>
      <c r="C795" s="3">
        <f t="shared" si="380"/>
        <v>5</v>
      </c>
      <c r="D795" s="3">
        <f>_xlfn.XLOOKUP(C795,等级中转!$E$7:$E$11,_xlfn.XLOOKUP(INT(RIGHT(B795,1)),等级中转!$F$5:$L$5,等级中转!$F$7:$L$11))</f>
        <v>211</v>
      </c>
      <c r="E795" s="3" t="str">
        <f>_xlfn.XLOOKUP(A795,中转!$D$10:$D$10006,中转!$Y$10:$Y$10006,"{}",0)</f>
        <v>{"BuffPower":1}</v>
      </c>
      <c r="F795" s="3" t="s">
        <v>102</v>
      </c>
      <c r="G795" s="3">
        <v>0</v>
      </c>
      <c r="H795" s="3">
        <v>0</v>
      </c>
      <c r="I795" s="3">
        <v>0</v>
      </c>
      <c r="K795" s="18" t="str">
        <f>IF($B795="","",IF($B795=0,"",K$1&amp;$A795))</f>
        <v>SkillDescDetail401130705</v>
      </c>
    </row>
    <row r="796" spans="1:11" s="17" customFormat="1" x14ac:dyDescent="0.15">
      <c r="A796" s="7" t="s">
        <v>66</v>
      </c>
      <c r="B796" s="5"/>
      <c r="C796" s="5"/>
      <c r="D796" s="5"/>
      <c r="E796" s="5" t="str">
        <f>_xlfn.XLOOKUP(A796,中转!$D$10:$D$10006,中转!$Y$10:$Y$10006,"{}",0)</f>
        <v/>
      </c>
      <c r="F796" s="5"/>
      <c r="G796" s="5"/>
      <c r="H796" s="5"/>
      <c r="I796" s="5"/>
      <c r="J796" s="20"/>
      <c r="K796" s="20"/>
    </row>
    <row r="797" spans="1:11" x14ac:dyDescent="0.15">
      <c r="A797" s="3">
        <f t="shared" ref="A797:A801" si="381">B797*100+C797</f>
        <v>401130801</v>
      </c>
      <c r="B797" s="3">
        <v>4011308</v>
      </c>
      <c r="C797" s="3">
        <f t="shared" ref="C797:C801" si="382">C791</f>
        <v>1</v>
      </c>
      <c r="D797" s="3">
        <f>D773</f>
        <v>1</v>
      </c>
      <c r="E797" s="3" t="str">
        <f ca="1">_xlfn.XLOOKUP(A797,中转!$D$10:$D$10006,中转!$Y$10:$Y$10006,"{}",0)</f>
        <v>{"AtkPower":5.6}</v>
      </c>
      <c r="F797" s="3" t="s">
        <v>35</v>
      </c>
      <c r="G797" s="3">
        <v>267</v>
      </c>
      <c r="H797" s="3">
        <v>0</v>
      </c>
      <c r="I797" s="3">
        <v>0</v>
      </c>
      <c r="J797" s="18" t="str">
        <f>"Skill"&amp;B797</f>
        <v>Skill4011308</v>
      </c>
    </row>
    <row r="798" spans="1:11" x14ac:dyDescent="0.15">
      <c r="A798" s="3">
        <f t="shared" si="381"/>
        <v>401130802</v>
      </c>
      <c r="B798" s="3">
        <f>B797</f>
        <v>4011308</v>
      </c>
      <c r="C798" s="3">
        <f t="shared" si="382"/>
        <v>2</v>
      </c>
      <c r="D798" s="3">
        <f>D774</f>
        <v>31</v>
      </c>
      <c r="E798" s="3" t="str">
        <f ca="1">_xlfn.XLOOKUP(A798,中转!$D$10:$D$10006,中转!$Y$10:$Y$10006,"{}",0)</f>
        <v>{"AtkPower":6}</v>
      </c>
      <c r="F798" s="3" t="s">
        <v>35</v>
      </c>
      <c r="G798" s="3">
        <f t="shared" ref="G798:G801" si="383">G797</f>
        <v>267</v>
      </c>
      <c r="H798" s="3">
        <v>0</v>
      </c>
      <c r="I798" s="3">
        <v>0</v>
      </c>
      <c r="J798" s="18" t="str">
        <f>"Skill"&amp;B798</f>
        <v>Skill4011308</v>
      </c>
    </row>
    <row r="799" spans="1:11" x14ac:dyDescent="0.15">
      <c r="A799" s="3">
        <f t="shared" si="381"/>
        <v>401130803</v>
      </c>
      <c r="B799" s="3">
        <f>B798</f>
        <v>4011308</v>
      </c>
      <c r="C799" s="3">
        <f t="shared" si="382"/>
        <v>3</v>
      </c>
      <c r="D799" s="3">
        <f>D775</f>
        <v>71</v>
      </c>
      <c r="E799" s="3" t="str">
        <f ca="1">_xlfn.XLOOKUP(A799,中转!$D$10:$D$10006,中转!$Y$10:$Y$10006,"{}",0)</f>
        <v>{"AtkPower":6.4}</v>
      </c>
      <c r="F799" s="3" t="s">
        <v>35</v>
      </c>
      <c r="G799" s="3">
        <f t="shared" si="383"/>
        <v>267</v>
      </c>
      <c r="H799" s="3">
        <v>0</v>
      </c>
      <c r="I799" s="3">
        <v>0</v>
      </c>
      <c r="J799" s="18" t="str">
        <f>"Skill"&amp;B799</f>
        <v>Skill4011308</v>
      </c>
    </row>
    <row r="800" spans="1:11" x14ac:dyDescent="0.15">
      <c r="A800" s="3">
        <f t="shared" si="381"/>
        <v>401130804</v>
      </c>
      <c r="B800" s="3">
        <f>B799</f>
        <v>4011308</v>
      </c>
      <c r="C800" s="3">
        <f t="shared" si="382"/>
        <v>4</v>
      </c>
      <c r="D800" s="3">
        <f>D776</f>
        <v>121</v>
      </c>
      <c r="E800" s="3" t="str">
        <f ca="1">_xlfn.XLOOKUP(A800,中转!$D$10:$D$10006,中转!$Y$10:$Y$10006,"{}",0)</f>
        <v>{"AtkPower":7.2}</v>
      </c>
      <c r="F800" s="3" t="s">
        <v>35</v>
      </c>
      <c r="G800" s="3">
        <f t="shared" si="383"/>
        <v>267</v>
      </c>
      <c r="H800" s="3">
        <v>0</v>
      </c>
      <c r="I800" s="3">
        <v>0</v>
      </c>
      <c r="J800" s="18" t="str">
        <f>"Skill"&amp;B800</f>
        <v>Skill4011308</v>
      </c>
    </row>
    <row r="801" spans="1:11" x14ac:dyDescent="0.15">
      <c r="A801" s="3">
        <f t="shared" si="381"/>
        <v>401130805</v>
      </c>
      <c r="B801" s="3">
        <f>B800</f>
        <v>4011308</v>
      </c>
      <c r="C801" s="3">
        <f t="shared" si="382"/>
        <v>5</v>
      </c>
      <c r="D801" s="3">
        <f>D777</f>
        <v>171</v>
      </c>
      <c r="E801" s="3" t="str">
        <f>_xlfn.XLOOKUP(A801,中转!$D$10:$D$10006,中转!$Y$10:$Y$10006,"{}",0)</f>
        <v>{"AtkPower":8}</v>
      </c>
      <c r="F801" s="3" t="s">
        <v>35</v>
      </c>
      <c r="G801" s="3">
        <f t="shared" si="383"/>
        <v>267</v>
      </c>
      <c r="H801" s="3">
        <v>0</v>
      </c>
      <c r="I801" s="3">
        <v>0</v>
      </c>
      <c r="J801" s="18" t="str">
        <f>"Skill"&amp;B801</f>
        <v>Skill4011308</v>
      </c>
    </row>
    <row r="802" spans="1:11" s="17" customFormat="1" x14ac:dyDescent="0.15">
      <c r="A802" s="7" t="s">
        <v>103</v>
      </c>
      <c r="B802" s="5"/>
      <c r="C802" s="5"/>
      <c r="D802" s="5"/>
      <c r="E802" s="5" t="str">
        <f>_xlfn.XLOOKUP(A802,中转!$D$10:$D$10006,中转!$Y$10:$Y$10006,"{}",0)</f>
        <v/>
      </c>
      <c r="F802" s="5"/>
      <c r="G802" s="5"/>
      <c r="H802" s="5"/>
      <c r="I802" s="5"/>
      <c r="J802" s="20"/>
      <c r="K802" s="20"/>
    </row>
    <row r="803" spans="1:11" s="17" customFormat="1" x14ac:dyDescent="0.15">
      <c r="A803" s="7" t="s">
        <v>33</v>
      </c>
      <c r="B803" s="5"/>
      <c r="C803" s="5"/>
      <c r="D803" s="5"/>
      <c r="E803" s="5" t="str">
        <f>_xlfn.XLOOKUP(A803,中转!$D$10:$D$10006,中转!$Y$10:$Y$10006,"{}",0)</f>
        <v/>
      </c>
      <c r="F803" s="5"/>
      <c r="G803" s="5"/>
      <c r="H803" s="5"/>
      <c r="I803" s="5"/>
      <c r="J803" s="20"/>
      <c r="K803" s="20"/>
    </row>
    <row r="804" spans="1:11" x14ac:dyDescent="0.15">
      <c r="A804" s="3">
        <f t="shared" ref="A804:A808" si="384">B804*100+C804</f>
        <v>401140101</v>
      </c>
      <c r="B804" s="3">
        <f t="shared" ref="B804:B808" si="385">B755+100</f>
        <v>4011401</v>
      </c>
      <c r="C804" s="3">
        <v>1</v>
      </c>
      <c r="D804" s="3">
        <f>_xlfn.XLOOKUP(C804,等级中转!$E$7:$E$11,_xlfn.XLOOKUP(INT(RIGHT(B804,1)),等级中转!$F$5:$L$5,等级中转!$F$7:$L$11))</f>
        <v>1</v>
      </c>
      <c r="E804" s="3" t="str">
        <f ca="1">_xlfn.XLOOKUP(A804,中转!$D$10:$D$10006,中转!$Y$10:$Y$10006,"{}",0)</f>
        <v>{"AtkPower":1.55}</v>
      </c>
      <c r="F804" s="3" t="s">
        <v>35</v>
      </c>
      <c r="G804" s="3">
        <v>157</v>
      </c>
      <c r="H804" s="3">
        <v>0</v>
      </c>
      <c r="I804" s="3">
        <v>0</v>
      </c>
      <c r="J804" s="18" t="str">
        <f t="shared" ref="J804:J808" si="386">"Skill"&amp;B804</f>
        <v>Skill4011401</v>
      </c>
      <c r="K804" s="18" t="str">
        <f>IF($B804="","",IF($B804=0,"",K$1&amp;$A804))</f>
        <v>SkillDescDetail401140101</v>
      </c>
    </row>
    <row r="805" spans="1:11" x14ac:dyDescent="0.15">
      <c r="A805" s="3">
        <f t="shared" si="384"/>
        <v>401140102</v>
      </c>
      <c r="B805" s="3">
        <f t="shared" si="385"/>
        <v>4011401</v>
      </c>
      <c r="C805" s="3">
        <v>2</v>
      </c>
      <c r="D805" s="3">
        <f>_xlfn.XLOOKUP(C805,等级中转!$E$7:$E$11,_xlfn.XLOOKUP(INT(RIGHT(B805,1)),等级中转!$F$5:$L$5,等级中转!$F$7:$L$11))</f>
        <v>21</v>
      </c>
      <c r="E805" s="3" t="str">
        <f ca="1">_xlfn.XLOOKUP(A805,中转!$D$10:$D$10006,中转!$Y$10:$Y$10006,"{}",0)</f>
        <v>{"AtkPower":1.65}</v>
      </c>
      <c r="F805" s="3" t="s">
        <v>35</v>
      </c>
      <c r="G805" s="3">
        <f t="shared" ref="G805:G808" si="387">G804</f>
        <v>157</v>
      </c>
      <c r="H805" s="3">
        <v>0</v>
      </c>
      <c r="I805" s="3">
        <v>0</v>
      </c>
      <c r="J805" s="18" t="str">
        <f t="shared" si="386"/>
        <v>Skill4011401</v>
      </c>
      <c r="K805" s="18" t="str">
        <f>IF($B805="","",IF($B805=0,"",K$1&amp;$A805))</f>
        <v>SkillDescDetail401140102</v>
      </c>
    </row>
    <row r="806" spans="1:11" x14ac:dyDescent="0.15">
      <c r="A806" s="3">
        <f t="shared" si="384"/>
        <v>401140103</v>
      </c>
      <c r="B806" s="3">
        <f t="shared" si="385"/>
        <v>4011401</v>
      </c>
      <c r="C806" s="3">
        <v>3</v>
      </c>
      <c r="D806" s="3">
        <f>_xlfn.XLOOKUP(C806,等级中转!$E$7:$E$11,_xlfn.XLOOKUP(INT(RIGHT(B806,1)),等级中转!$F$5:$L$5,等级中转!$F$7:$L$11))</f>
        <v>61</v>
      </c>
      <c r="E806" s="3" t="str">
        <f ca="1">_xlfn.XLOOKUP(A806,中转!$D$10:$D$10006,中转!$Y$10:$Y$10006,"{}",0)</f>
        <v>{"AtkPower":1.75}</v>
      </c>
      <c r="F806" s="3" t="s">
        <v>35</v>
      </c>
      <c r="G806" s="3">
        <f t="shared" si="387"/>
        <v>157</v>
      </c>
      <c r="H806" s="3">
        <v>0</v>
      </c>
      <c r="I806" s="3">
        <v>0</v>
      </c>
      <c r="J806" s="18" t="str">
        <f t="shared" si="386"/>
        <v>Skill4011401</v>
      </c>
      <c r="K806" s="18" t="str">
        <f>IF($B806="","",IF($B806=0,"",K$1&amp;$A806))</f>
        <v>SkillDescDetail401140103</v>
      </c>
    </row>
    <row r="807" spans="1:11" x14ac:dyDescent="0.15">
      <c r="A807" s="3">
        <f t="shared" si="384"/>
        <v>401140104</v>
      </c>
      <c r="B807" s="3">
        <f t="shared" si="385"/>
        <v>4011401</v>
      </c>
      <c r="C807" s="3">
        <v>4</v>
      </c>
      <c r="D807" s="3">
        <f>_xlfn.XLOOKUP(C807,等级中转!$E$7:$E$11,_xlfn.XLOOKUP(INT(RIGHT(B807,1)),等级中转!$F$5:$L$5,等级中转!$F$7:$L$11))</f>
        <v>111</v>
      </c>
      <c r="E807" s="3" t="str">
        <f ca="1">_xlfn.XLOOKUP(A807,中转!$D$10:$D$10006,中转!$Y$10:$Y$10006,"{}",0)</f>
        <v>{"AtkPower":2}</v>
      </c>
      <c r="F807" s="3" t="s">
        <v>35</v>
      </c>
      <c r="G807" s="3">
        <f t="shared" si="387"/>
        <v>157</v>
      </c>
      <c r="H807" s="3">
        <v>0</v>
      </c>
      <c r="I807" s="3">
        <v>0</v>
      </c>
      <c r="J807" s="18" t="str">
        <f t="shared" si="386"/>
        <v>Skill4011401</v>
      </c>
      <c r="K807" s="18" t="str">
        <f>IF($B807="","",IF($B807=0,"",K$1&amp;$A807))</f>
        <v>SkillDescDetail401140104</v>
      </c>
    </row>
    <row r="808" spans="1:11" x14ac:dyDescent="0.15">
      <c r="A808" s="3">
        <f t="shared" si="384"/>
        <v>401140105</v>
      </c>
      <c r="B808" s="3">
        <f t="shared" si="385"/>
        <v>4011401</v>
      </c>
      <c r="C808" s="3">
        <v>5</v>
      </c>
      <c r="D808" s="3">
        <f>_xlfn.XLOOKUP(C808,等级中转!$E$7:$E$11,_xlfn.XLOOKUP(INT(RIGHT(B808,1)),等级中转!$F$5:$L$5,等级中转!$F$7:$L$11))</f>
        <v>161</v>
      </c>
      <c r="E808" s="3" t="str">
        <f>_xlfn.XLOOKUP(A808,中转!$D$10:$D$10006,中转!$Y$10:$Y$10006,"{}",0)</f>
        <v>{"AtkPower":2.2}</v>
      </c>
      <c r="F808" s="3" t="s">
        <v>35</v>
      </c>
      <c r="G808" s="3">
        <f t="shared" si="387"/>
        <v>157</v>
      </c>
      <c r="H808" s="3">
        <v>0</v>
      </c>
      <c r="I808" s="3">
        <v>0</v>
      </c>
      <c r="J808" s="18" t="str">
        <f t="shared" si="386"/>
        <v>Skill4011401</v>
      </c>
      <c r="K808" s="18" t="str">
        <f>IF($B808="","",IF($B808=0,"",K$1&amp;$A808))</f>
        <v>SkillDescDetail401140105</v>
      </c>
    </row>
    <row r="809" spans="1:11" s="17" customFormat="1" x14ac:dyDescent="0.15">
      <c r="A809" s="7" t="s">
        <v>40</v>
      </c>
      <c r="B809" s="5"/>
      <c r="C809" s="5"/>
      <c r="D809" s="5"/>
      <c r="E809" s="5" t="str">
        <f>_xlfn.XLOOKUP(A809,中转!$D$10:$D$10006,中转!$Y$10:$Y$10006,"{}",0)</f>
        <v/>
      </c>
      <c r="F809" s="5"/>
      <c r="G809" s="5"/>
      <c r="H809" s="5"/>
      <c r="I809" s="5"/>
      <c r="J809" s="20"/>
      <c r="K809" s="20"/>
    </row>
    <row r="810" spans="1:11" x14ac:dyDescent="0.15">
      <c r="A810" s="3">
        <f t="shared" ref="A810:A814" si="388">B810*100+C810</f>
        <v>401140201</v>
      </c>
      <c r="B810" s="3">
        <f t="shared" ref="B810:B814" si="389">B761+100</f>
        <v>4011402</v>
      </c>
      <c r="C810" s="3">
        <f t="shared" ref="C810:C814" si="390">C804</f>
        <v>1</v>
      </c>
      <c r="D810" s="3">
        <f>_xlfn.XLOOKUP(C810,等级中转!$E$7:$E$11,_xlfn.XLOOKUP(INT(RIGHT(B810,1)),等级中转!$F$5:$L$5,等级中转!$F$7:$L$11))</f>
        <v>1</v>
      </c>
      <c r="E810" s="3" t="str">
        <f ca="1">_xlfn.XLOOKUP(A810,中转!$D$10:$D$10006,中转!$Y$10:$Y$10006,"{}",0)</f>
        <v>{"AtkPower":0.95}</v>
      </c>
      <c r="F810" s="3" t="s">
        <v>35</v>
      </c>
      <c r="G810" s="3">
        <v>0</v>
      </c>
      <c r="H810" s="3">
        <v>0</v>
      </c>
      <c r="I810" s="3">
        <v>1.45</v>
      </c>
      <c r="J810" s="18" t="str">
        <f t="shared" ref="J810:J814" si="391">"Skill"&amp;B810</f>
        <v>Skill4011402</v>
      </c>
      <c r="K810" s="18" t="str">
        <f>IF($B810="","",IF($B810=0,"",K$1&amp;$A810))</f>
        <v>SkillDescDetail401140201</v>
      </c>
    </row>
    <row r="811" spans="1:11" x14ac:dyDescent="0.15">
      <c r="A811" s="3">
        <f t="shared" si="388"/>
        <v>401140202</v>
      </c>
      <c r="B811" s="3">
        <f t="shared" si="389"/>
        <v>4011402</v>
      </c>
      <c r="C811" s="3">
        <f t="shared" si="390"/>
        <v>2</v>
      </c>
      <c r="D811" s="3">
        <f>_xlfn.XLOOKUP(C811,等级中转!$E$7:$E$11,_xlfn.XLOOKUP(INT(RIGHT(B811,1)),等级中转!$F$5:$L$5,等级中转!$F$7:$L$11))</f>
        <v>41</v>
      </c>
      <c r="E811" s="3" t="str">
        <f ca="1">_xlfn.XLOOKUP(A811,中转!$D$10:$D$10006,中转!$Y$10:$Y$10006,"{}",0)</f>
        <v>{"AtkPower":1}</v>
      </c>
      <c r="F811" s="3" t="s">
        <v>35</v>
      </c>
      <c r="G811" s="3">
        <v>0</v>
      </c>
      <c r="H811" s="3">
        <v>0</v>
      </c>
      <c r="I811" s="3">
        <f>I810</f>
        <v>1.45</v>
      </c>
      <c r="J811" s="18" t="str">
        <f t="shared" si="391"/>
        <v>Skill4011402</v>
      </c>
      <c r="K811" s="18" t="str">
        <f>IF($B811="","",IF($B811=0,"",K$1&amp;$A811))</f>
        <v>SkillDescDetail401140202</v>
      </c>
    </row>
    <row r="812" spans="1:11" x14ac:dyDescent="0.15">
      <c r="A812" s="3">
        <f t="shared" si="388"/>
        <v>401140203</v>
      </c>
      <c r="B812" s="3">
        <f t="shared" si="389"/>
        <v>4011402</v>
      </c>
      <c r="C812" s="3">
        <f t="shared" si="390"/>
        <v>3</v>
      </c>
      <c r="D812" s="3">
        <f>_xlfn.XLOOKUP(C812,等级中转!$E$7:$E$11,_xlfn.XLOOKUP(INT(RIGHT(B812,1)),等级中转!$F$5:$L$5,等级中转!$F$7:$L$11))</f>
        <v>81</v>
      </c>
      <c r="E812" s="3" t="str">
        <f ca="1">_xlfn.XLOOKUP(A812,中转!$D$10:$D$10006,中转!$Y$10:$Y$10006,"{}",0)</f>
        <v>{"AtkPower":1.1}</v>
      </c>
      <c r="F812" s="3" t="s">
        <v>35</v>
      </c>
      <c r="G812" s="3">
        <v>0</v>
      </c>
      <c r="H812" s="3">
        <v>0</v>
      </c>
      <c r="I812" s="3">
        <f t="shared" ref="I812:I814" si="392">I811</f>
        <v>1.45</v>
      </c>
      <c r="J812" s="18" t="str">
        <f t="shared" si="391"/>
        <v>Skill4011402</v>
      </c>
      <c r="K812" s="18" t="str">
        <f>IF($B812="","",IF($B812=0,"",K$1&amp;$A812))</f>
        <v>SkillDescDetail401140203</v>
      </c>
    </row>
    <row r="813" spans="1:11" x14ac:dyDescent="0.15">
      <c r="A813" s="3">
        <f t="shared" si="388"/>
        <v>401140204</v>
      </c>
      <c r="B813" s="3">
        <f t="shared" si="389"/>
        <v>4011402</v>
      </c>
      <c r="C813" s="3">
        <f t="shared" si="390"/>
        <v>4</v>
      </c>
      <c r="D813" s="3">
        <f>_xlfn.XLOOKUP(C813,等级中转!$E$7:$E$11,_xlfn.XLOOKUP(INT(RIGHT(B813,1)),等级中转!$F$5:$L$5,等级中转!$F$7:$L$11))</f>
        <v>141</v>
      </c>
      <c r="E813" s="3" t="str">
        <f ca="1">_xlfn.XLOOKUP(A813,中转!$D$10:$D$10006,中转!$Y$10:$Y$10006,"{}",0)</f>
        <v>{"AtkPower":1.2}</v>
      </c>
      <c r="F813" s="3" t="s">
        <v>35</v>
      </c>
      <c r="G813" s="3">
        <v>0</v>
      </c>
      <c r="H813" s="3">
        <v>0</v>
      </c>
      <c r="I813" s="3">
        <f t="shared" si="392"/>
        <v>1.45</v>
      </c>
      <c r="J813" s="18" t="str">
        <f t="shared" si="391"/>
        <v>Skill4011402</v>
      </c>
      <c r="K813" s="18" t="str">
        <f>IF($B813="","",IF($B813=0,"",K$1&amp;$A813))</f>
        <v>SkillDescDetail401140204</v>
      </c>
    </row>
    <row r="814" spans="1:11" x14ac:dyDescent="0.15">
      <c r="A814" s="3">
        <f t="shared" si="388"/>
        <v>401140205</v>
      </c>
      <c r="B814" s="3">
        <f t="shared" si="389"/>
        <v>4011402</v>
      </c>
      <c r="C814" s="3">
        <f t="shared" si="390"/>
        <v>5</v>
      </c>
      <c r="D814" s="3">
        <f>_xlfn.XLOOKUP(C814,等级中转!$E$7:$E$11,_xlfn.XLOOKUP(INT(RIGHT(B814,1)),等级中转!$F$5:$L$5,等级中转!$F$7:$L$11))</f>
        <v>201</v>
      </c>
      <c r="E814" s="3" t="str">
        <f>_xlfn.XLOOKUP(A814,中转!$D$10:$D$10006,中转!$Y$10:$Y$10006,"{}",0)</f>
        <v>{"AtkPower":1.35}</v>
      </c>
      <c r="F814" s="3" t="s">
        <v>35</v>
      </c>
      <c r="G814" s="3">
        <v>0</v>
      </c>
      <c r="H814" s="3">
        <v>0</v>
      </c>
      <c r="I814" s="3">
        <f t="shared" si="392"/>
        <v>1.45</v>
      </c>
      <c r="J814" s="18" t="str">
        <f t="shared" si="391"/>
        <v>Skill4011402</v>
      </c>
      <c r="K814" s="18" t="str">
        <f>IF($B814="","",IF($B814=0,"",K$1&amp;$A814))</f>
        <v>SkillDescDetail401140205</v>
      </c>
    </row>
    <row r="815" spans="1:11" s="17" customFormat="1" x14ac:dyDescent="0.15">
      <c r="A815" s="7" t="s">
        <v>45</v>
      </c>
      <c r="B815" s="5"/>
      <c r="C815" s="5"/>
      <c r="D815" s="5"/>
      <c r="E815" s="5" t="str">
        <f>_xlfn.XLOOKUP(A815,中转!$D$10:$D$10006,中转!$Y$10:$Y$10006,"{}",0)</f>
        <v/>
      </c>
      <c r="F815" s="5"/>
      <c r="G815" s="5"/>
      <c r="H815" s="5"/>
      <c r="I815" s="5"/>
      <c r="J815" s="20"/>
      <c r="K815" s="20"/>
    </row>
    <row r="816" spans="1:11" x14ac:dyDescent="0.15">
      <c r="A816" s="3">
        <f t="shared" ref="A816:A820" si="393">B816*100+C816</f>
        <v>401140301</v>
      </c>
      <c r="B816" s="3">
        <f t="shared" ref="B816:B820" si="394">B767+100</f>
        <v>4011403</v>
      </c>
      <c r="C816" s="3">
        <f t="shared" ref="C816:C820" si="395">C810</f>
        <v>1</v>
      </c>
      <c r="D816" s="3">
        <f>_xlfn.XLOOKUP(C816,等级中转!$E$7:$E$11,_xlfn.XLOOKUP(INT(RIGHT(B816,1)),等级中转!$F$5:$L$5,等级中转!$F$7:$L$11))</f>
        <v>1</v>
      </c>
      <c r="E816" s="3" t="str">
        <f>_xlfn.XLOOKUP(A816,中转!$D$10:$D$10006,中转!$Y$10:$Y$10006,"{}",0)</f>
        <v>{}</v>
      </c>
      <c r="F816" s="3" t="s">
        <v>35</v>
      </c>
      <c r="G816" s="3">
        <v>0</v>
      </c>
      <c r="H816" s="3">
        <v>0</v>
      </c>
      <c r="I816" s="3">
        <v>0</v>
      </c>
      <c r="K816" s="18" t="str">
        <f>IF($B816="","",IF($B816=0,"",K$1&amp;$A816))</f>
        <v>SkillDescDetail401140301</v>
      </c>
    </row>
    <row r="817" spans="1:11" x14ac:dyDescent="0.15">
      <c r="A817" s="3">
        <f t="shared" si="393"/>
        <v>401140302</v>
      </c>
      <c r="B817" s="3">
        <f t="shared" si="394"/>
        <v>4011403</v>
      </c>
      <c r="C817" s="3">
        <f t="shared" si="395"/>
        <v>2</v>
      </c>
      <c r="D817" s="3">
        <f>_xlfn.XLOOKUP(C817,等级中转!$E$7:$E$11,_xlfn.XLOOKUP(INT(RIGHT(B817,1)),等级中转!$F$5:$L$5,等级中转!$F$7:$L$11))</f>
        <v>75</v>
      </c>
      <c r="E817" s="3" t="str">
        <f>_xlfn.XLOOKUP(A817,中转!$D$10:$D$10006,中转!$Y$10:$Y$10006,"{}",0)</f>
        <v>{}</v>
      </c>
      <c r="F817" s="3" t="s">
        <v>35</v>
      </c>
      <c r="G817" s="3">
        <v>0</v>
      </c>
      <c r="H817" s="3">
        <v>0</v>
      </c>
      <c r="I817" s="3">
        <v>0</v>
      </c>
      <c r="K817" s="18" t="str">
        <f>IF($B817="","",IF($B817=0,"",K$1&amp;$A817))</f>
        <v>SkillDescDetail401140302</v>
      </c>
    </row>
    <row r="818" spans="1:11" x14ac:dyDescent="0.15">
      <c r="A818" s="3">
        <f t="shared" si="393"/>
        <v>401140303</v>
      </c>
      <c r="B818" s="3">
        <f t="shared" si="394"/>
        <v>4011403</v>
      </c>
      <c r="C818" s="3">
        <f t="shared" si="395"/>
        <v>3</v>
      </c>
      <c r="D818" s="3">
        <f>_xlfn.XLOOKUP(C818,等级中转!$E$7:$E$11,_xlfn.XLOOKUP(INT(RIGHT(B818,1)),等级中转!$F$5:$L$5,等级中转!$F$7:$L$11))</f>
        <v>125</v>
      </c>
      <c r="E818" s="3" t="str">
        <f>_xlfn.XLOOKUP(A818,中转!$D$10:$D$10006,中转!$Y$10:$Y$10006,"{}",0)</f>
        <v>{}</v>
      </c>
      <c r="F818" s="3" t="s">
        <v>35</v>
      </c>
      <c r="G818" s="3">
        <v>0</v>
      </c>
      <c r="H818" s="3">
        <v>0</v>
      </c>
      <c r="I818" s="3">
        <v>0</v>
      </c>
      <c r="K818" s="18" t="str">
        <f>IF($B818="","",IF($B818=0,"",K$1&amp;$A818))</f>
        <v>SkillDescDetail401140303</v>
      </c>
    </row>
    <row r="819" spans="1:11" x14ac:dyDescent="0.15">
      <c r="A819" s="3">
        <f t="shared" si="393"/>
        <v>401140304</v>
      </c>
      <c r="B819" s="3">
        <f t="shared" si="394"/>
        <v>4011403</v>
      </c>
      <c r="C819" s="3">
        <f t="shared" si="395"/>
        <v>4</v>
      </c>
      <c r="D819" s="3">
        <f>_xlfn.XLOOKUP(C819,等级中转!$E$7:$E$11,_xlfn.XLOOKUP(INT(RIGHT(B819,1)),等级中转!$F$5:$L$5,等级中转!$F$7:$L$11))</f>
        <v>175</v>
      </c>
      <c r="E819" s="3" t="str">
        <f>_xlfn.XLOOKUP(A819,中转!$D$10:$D$10006,中转!$Y$10:$Y$10006,"{}",0)</f>
        <v>{}</v>
      </c>
      <c r="F819" s="3" t="s">
        <v>35</v>
      </c>
      <c r="G819" s="3">
        <v>0</v>
      </c>
      <c r="H819" s="3">
        <v>0</v>
      </c>
      <c r="I819" s="3">
        <v>0</v>
      </c>
      <c r="K819" s="18" t="str">
        <f>IF($B819="","",IF($B819=0,"",K$1&amp;$A819))</f>
        <v>SkillDescDetail401140304</v>
      </c>
    </row>
    <row r="820" spans="1:11" x14ac:dyDescent="0.15">
      <c r="A820" s="3">
        <f t="shared" si="393"/>
        <v>401140305</v>
      </c>
      <c r="B820" s="3">
        <f t="shared" si="394"/>
        <v>4011403</v>
      </c>
      <c r="C820" s="3">
        <f t="shared" si="395"/>
        <v>5</v>
      </c>
      <c r="D820" s="3">
        <f>_xlfn.XLOOKUP(C820,等级中转!$E$7:$E$11,_xlfn.XLOOKUP(INT(RIGHT(B820,1)),等级中转!$F$5:$L$5,等级中转!$F$7:$L$11))</f>
        <v>225</v>
      </c>
      <c r="E820" s="3" t="str">
        <f>_xlfn.XLOOKUP(A820,中转!$D$10:$D$10006,中转!$Y$10:$Y$10006,"{}",0)</f>
        <v>{}</v>
      </c>
      <c r="F820" s="3" t="s">
        <v>35</v>
      </c>
      <c r="G820" s="3">
        <v>0</v>
      </c>
      <c r="H820" s="3">
        <v>0</v>
      </c>
      <c r="I820" s="3">
        <v>0</v>
      </c>
      <c r="K820" s="18" t="str">
        <f>IF($B820="","",IF($B820=0,"",K$1&amp;$A820))</f>
        <v>SkillDescDetail401140305</v>
      </c>
    </row>
    <row r="821" spans="1:11" s="17" customFormat="1" x14ac:dyDescent="0.15">
      <c r="A821" s="7" t="s">
        <v>46</v>
      </c>
      <c r="B821" s="5"/>
      <c r="C821" s="5"/>
      <c r="D821" s="5"/>
      <c r="E821" s="5" t="str">
        <f>_xlfn.XLOOKUP(A821,中转!$D$10:$D$10006,中转!$Y$10:$Y$10006,"{}",0)</f>
        <v/>
      </c>
      <c r="F821" s="5"/>
      <c r="G821" s="5"/>
      <c r="H821" s="5"/>
      <c r="I821" s="5"/>
      <c r="J821" s="20"/>
      <c r="K821" s="20"/>
    </row>
    <row r="822" spans="1:11" x14ac:dyDescent="0.15">
      <c r="A822" s="3">
        <f t="shared" ref="A822:A826" si="396">B822*100+C822</f>
        <v>401140401</v>
      </c>
      <c r="B822" s="3">
        <f t="shared" ref="B822:B826" si="397">B773+100</f>
        <v>4011404</v>
      </c>
      <c r="C822" s="3">
        <f t="shared" ref="C822:C826" si="398">C816</f>
        <v>1</v>
      </c>
      <c r="D822" s="3">
        <f>_xlfn.XLOOKUP(C822,等级中转!$E$7:$E$11,_xlfn.XLOOKUP(INT(RIGHT(B822,1)),等级中转!$F$5:$L$5,等级中转!$F$7:$L$11))</f>
        <v>1</v>
      </c>
      <c r="E822" s="3" t="str">
        <f ca="1">_xlfn.XLOOKUP(A822,中转!$D$10:$D$10006,中转!$Y$10:$Y$10006,"{}",0)</f>
        <v>{"AtkPower":0.25,"BuffPower":0.7}</v>
      </c>
      <c r="F822" s="3" t="s">
        <v>104</v>
      </c>
      <c r="G822" s="3">
        <v>0</v>
      </c>
      <c r="H822" s="3">
        <v>0</v>
      </c>
      <c r="I822" s="3">
        <v>0</v>
      </c>
      <c r="K822" s="18" t="str">
        <f>IF($B822="","",IF($B822=0,"",K$1&amp;$A822))</f>
        <v>SkillDescDetail401140401</v>
      </c>
    </row>
    <row r="823" spans="1:11" x14ac:dyDescent="0.15">
      <c r="A823" s="3">
        <f t="shared" si="396"/>
        <v>401140402</v>
      </c>
      <c r="B823" s="3">
        <f t="shared" si="397"/>
        <v>4011404</v>
      </c>
      <c r="C823" s="3">
        <f t="shared" si="398"/>
        <v>2</v>
      </c>
      <c r="D823" s="3">
        <f>_xlfn.XLOOKUP(C823,等级中转!$E$7:$E$11,_xlfn.XLOOKUP(INT(RIGHT(B823,1)),等级中转!$F$5:$L$5,等级中转!$F$7:$L$11))</f>
        <v>31</v>
      </c>
      <c r="E823" s="3" t="str">
        <f ca="1">_xlfn.XLOOKUP(A823,中转!$D$10:$D$10006,中转!$Y$10:$Y$10006,"{}",0)</f>
        <v>{"AtkPower":0.3,"BuffPower":0.75}</v>
      </c>
      <c r="F823" s="3" t="s">
        <v>104</v>
      </c>
      <c r="G823" s="3">
        <v>0</v>
      </c>
      <c r="H823" s="3">
        <v>0</v>
      </c>
      <c r="I823" s="3">
        <v>0</v>
      </c>
      <c r="K823" s="18" t="str">
        <f>IF($B823="","",IF($B823=0,"",K$1&amp;$A823))</f>
        <v>SkillDescDetail401140402</v>
      </c>
    </row>
    <row r="824" spans="1:11" x14ac:dyDescent="0.15">
      <c r="A824" s="3">
        <f t="shared" si="396"/>
        <v>401140403</v>
      </c>
      <c r="B824" s="3">
        <f t="shared" si="397"/>
        <v>4011404</v>
      </c>
      <c r="C824" s="3">
        <f t="shared" si="398"/>
        <v>3</v>
      </c>
      <c r="D824" s="3">
        <f>_xlfn.XLOOKUP(C824,等级中转!$E$7:$E$11,_xlfn.XLOOKUP(INT(RIGHT(B824,1)),等级中转!$F$5:$L$5,等级中转!$F$7:$L$11))</f>
        <v>71</v>
      </c>
      <c r="E824" s="3" t="str">
        <f ca="1">_xlfn.XLOOKUP(A824,中转!$D$10:$D$10006,中转!$Y$10:$Y$10006,"{}",0)</f>
        <v>{"AtkPower":0.35,"BuffPower":0.8}</v>
      </c>
      <c r="F824" s="3" t="s">
        <v>104</v>
      </c>
      <c r="G824" s="3">
        <v>0</v>
      </c>
      <c r="H824" s="3">
        <v>0</v>
      </c>
      <c r="I824" s="3">
        <v>0</v>
      </c>
      <c r="K824" s="18" t="str">
        <f>IF($B824="","",IF($B824=0,"",K$1&amp;$A824))</f>
        <v>SkillDescDetail401140403</v>
      </c>
    </row>
    <row r="825" spans="1:11" x14ac:dyDescent="0.15">
      <c r="A825" s="3">
        <f t="shared" si="396"/>
        <v>401140404</v>
      </c>
      <c r="B825" s="3">
        <f t="shared" si="397"/>
        <v>4011404</v>
      </c>
      <c r="C825" s="3">
        <f t="shared" si="398"/>
        <v>4</v>
      </c>
      <c r="D825" s="3">
        <f>_xlfn.XLOOKUP(C825,等级中转!$E$7:$E$11,_xlfn.XLOOKUP(INT(RIGHT(B825,1)),等级中转!$F$5:$L$5,等级中转!$F$7:$L$11))</f>
        <v>121</v>
      </c>
      <c r="E825" s="3" t="str">
        <f ca="1">_xlfn.XLOOKUP(A825,中转!$D$10:$D$10006,中转!$Y$10:$Y$10006,"{}",0)</f>
        <v>{"AtkPower":0.4,"BuffPower":0.9}</v>
      </c>
      <c r="F825" s="3" t="s">
        <v>104</v>
      </c>
      <c r="G825" s="3">
        <v>0</v>
      </c>
      <c r="H825" s="3">
        <v>0</v>
      </c>
      <c r="I825" s="3">
        <v>0</v>
      </c>
      <c r="K825" s="18" t="str">
        <f>IF($B825="","",IF($B825=0,"",K$1&amp;$A825))</f>
        <v>SkillDescDetail401140404</v>
      </c>
    </row>
    <row r="826" spans="1:11" x14ac:dyDescent="0.15">
      <c r="A826" s="3">
        <f t="shared" si="396"/>
        <v>401140405</v>
      </c>
      <c r="B826" s="3">
        <f t="shared" si="397"/>
        <v>4011404</v>
      </c>
      <c r="C826" s="3">
        <f t="shared" si="398"/>
        <v>5</v>
      </c>
      <c r="D826" s="3">
        <f>_xlfn.XLOOKUP(C826,等级中转!$E$7:$E$11,_xlfn.XLOOKUP(INT(RIGHT(B826,1)),等级中转!$F$5:$L$5,等级中转!$F$7:$L$11))</f>
        <v>171</v>
      </c>
      <c r="E826" s="3" t="str">
        <f>_xlfn.XLOOKUP(A826,中转!$D$10:$D$10006,中转!$Y$10:$Y$10006,"{}",0)</f>
        <v>{"AtkPower":0.45,"BuffPower":1}</v>
      </c>
      <c r="F826" s="3" t="s">
        <v>104</v>
      </c>
      <c r="G826" s="3">
        <v>0</v>
      </c>
      <c r="H826" s="3">
        <v>0</v>
      </c>
      <c r="I826" s="3">
        <v>0</v>
      </c>
      <c r="K826" s="18" t="str">
        <f>IF($B826="","",IF($B826=0,"",K$1&amp;$A826))</f>
        <v>SkillDescDetail401140405</v>
      </c>
    </row>
    <row r="827" spans="1:11" s="17" customFormat="1" x14ac:dyDescent="0.15">
      <c r="A827" s="7" t="s">
        <v>47</v>
      </c>
      <c r="B827" s="5"/>
      <c r="C827" s="5"/>
      <c r="D827" s="5"/>
      <c r="E827" s="5" t="str">
        <f>_xlfn.XLOOKUP(A827,中转!$D$10:$D$10006,中转!$Y$10:$Y$10006,"{}",0)</f>
        <v/>
      </c>
      <c r="F827" s="5"/>
      <c r="G827" s="5"/>
      <c r="H827" s="5"/>
      <c r="I827" s="5"/>
      <c r="J827" s="20"/>
      <c r="K827" s="20"/>
    </row>
    <row r="828" spans="1:11" x14ac:dyDescent="0.15">
      <c r="A828" s="3">
        <f t="shared" ref="A828:A832" si="399">B828*100+C828</f>
        <v>401140501</v>
      </c>
      <c r="B828" s="3">
        <f t="shared" ref="B828:B832" si="400">B779+100</f>
        <v>4011405</v>
      </c>
      <c r="C828" s="3">
        <f t="shared" ref="C828:C832" si="401">C822</f>
        <v>1</v>
      </c>
      <c r="D828" s="3">
        <f>_xlfn.XLOOKUP(C828,等级中转!$E$7:$E$11,_xlfn.XLOOKUP(INT(RIGHT(B828,1)),等级中转!$F$5:$L$5,等级中转!$F$7:$L$11))</f>
        <v>1</v>
      </c>
      <c r="E828" s="3" t="str">
        <f>_xlfn.XLOOKUP(A828,中转!$D$10:$D$10006,中转!$Y$10:$Y$10006,"{}",0)</f>
        <v>{}</v>
      </c>
      <c r="F828" s="3" t="s">
        <v>35</v>
      </c>
      <c r="G828" s="3">
        <v>0</v>
      </c>
      <c r="H828" s="3">
        <v>0</v>
      </c>
      <c r="I828" s="3">
        <v>0</v>
      </c>
      <c r="K828" s="18" t="str">
        <f>IF($B828="","",IF($B828=0,"",K$1&amp;$A828))</f>
        <v>SkillDescDetail401140501</v>
      </c>
    </row>
    <row r="829" spans="1:11" x14ac:dyDescent="0.15">
      <c r="A829" s="3">
        <f t="shared" si="399"/>
        <v>401140502</v>
      </c>
      <c r="B829" s="3">
        <f t="shared" si="400"/>
        <v>4011405</v>
      </c>
      <c r="C829" s="3">
        <f t="shared" si="401"/>
        <v>2</v>
      </c>
      <c r="D829" s="3">
        <f>_xlfn.XLOOKUP(C829,等级中转!$E$7:$E$11,_xlfn.XLOOKUP(INT(RIGHT(B829,1)),等级中转!$F$5:$L$5,等级中转!$F$7:$L$11))</f>
        <v>46</v>
      </c>
      <c r="E829" s="3" t="str">
        <f>_xlfn.XLOOKUP(A829,中转!$D$10:$D$10006,中转!$Y$10:$Y$10006,"{}",0)</f>
        <v>{}</v>
      </c>
      <c r="F829" s="3" t="s">
        <v>35</v>
      </c>
      <c r="G829" s="3">
        <v>0</v>
      </c>
      <c r="H829" s="3">
        <v>0</v>
      </c>
      <c r="I829" s="3">
        <v>0</v>
      </c>
      <c r="K829" s="18" t="str">
        <f>IF($B829="","",IF($B829=0,"",K$1&amp;$A829))</f>
        <v>SkillDescDetail401140502</v>
      </c>
    </row>
    <row r="830" spans="1:11" x14ac:dyDescent="0.15">
      <c r="A830" s="3">
        <f t="shared" si="399"/>
        <v>401140503</v>
      </c>
      <c r="B830" s="3">
        <f t="shared" si="400"/>
        <v>4011405</v>
      </c>
      <c r="C830" s="3">
        <f t="shared" si="401"/>
        <v>3</v>
      </c>
      <c r="D830" s="3">
        <f>_xlfn.XLOOKUP(C830,等级中转!$E$7:$E$11,_xlfn.XLOOKUP(INT(RIGHT(B830,1)),等级中转!$F$5:$L$5,等级中转!$F$7:$L$11))</f>
        <v>86</v>
      </c>
      <c r="E830" s="3" t="str">
        <f>_xlfn.XLOOKUP(A830,中转!$D$10:$D$10006,中转!$Y$10:$Y$10006,"{}",0)</f>
        <v>{}</v>
      </c>
      <c r="F830" s="3" t="s">
        <v>35</v>
      </c>
      <c r="G830" s="3">
        <v>0</v>
      </c>
      <c r="H830" s="3">
        <v>0</v>
      </c>
      <c r="I830" s="3">
        <v>0</v>
      </c>
      <c r="K830" s="18" t="str">
        <f>IF($B830="","",IF($B830=0,"",K$1&amp;$A830))</f>
        <v>SkillDescDetail401140503</v>
      </c>
    </row>
    <row r="831" spans="1:11" x14ac:dyDescent="0.15">
      <c r="A831" s="3">
        <f t="shared" si="399"/>
        <v>401140504</v>
      </c>
      <c r="B831" s="3">
        <f t="shared" si="400"/>
        <v>4011405</v>
      </c>
      <c r="C831" s="3">
        <f t="shared" si="401"/>
        <v>4</v>
      </c>
      <c r="D831" s="3">
        <f>_xlfn.XLOOKUP(C831,等级中转!$E$7:$E$11,_xlfn.XLOOKUP(INT(RIGHT(B831,1)),等级中转!$F$5:$L$5,等级中转!$F$7:$L$11))</f>
        <v>136</v>
      </c>
      <c r="E831" s="3" t="str">
        <f>_xlfn.XLOOKUP(A831,中转!$D$10:$D$10006,中转!$Y$10:$Y$10006,"{}",0)</f>
        <v>{}</v>
      </c>
      <c r="F831" s="3" t="s">
        <v>35</v>
      </c>
      <c r="G831" s="3">
        <v>0</v>
      </c>
      <c r="H831" s="3">
        <v>0</v>
      </c>
      <c r="I831" s="3">
        <v>0</v>
      </c>
      <c r="K831" s="18" t="str">
        <f>IF($B831="","",IF($B831=0,"",K$1&amp;$A831))</f>
        <v>SkillDescDetail401140504</v>
      </c>
    </row>
    <row r="832" spans="1:11" x14ac:dyDescent="0.15">
      <c r="A832" s="3">
        <f t="shared" si="399"/>
        <v>401140505</v>
      </c>
      <c r="B832" s="3">
        <f t="shared" si="400"/>
        <v>4011405</v>
      </c>
      <c r="C832" s="3">
        <f t="shared" si="401"/>
        <v>5</v>
      </c>
      <c r="D832" s="3">
        <f>_xlfn.XLOOKUP(C832,等级中转!$E$7:$E$11,_xlfn.XLOOKUP(INT(RIGHT(B832,1)),等级中转!$F$5:$L$5,等级中转!$F$7:$L$11))</f>
        <v>186</v>
      </c>
      <c r="E832" s="3" t="str">
        <f>_xlfn.XLOOKUP(A832,中转!$D$10:$D$10006,中转!$Y$10:$Y$10006,"{}",0)</f>
        <v>{}</v>
      </c>
      <c r="F832" s="3" t="s">
        <v>35</v>
      </c>
      <c r="G832" s="3">
        <v>0</v>
      </c>
      <c r="H832" s="3">
        <v>0</v>
      </c>
      <c r="I832" s="3">
        <v>0</v>
      </c>
      <c r="K832" s="18" t="str">
        <f>IF($B832="","",IF($B832=0,"",K$1&amp;$A832))</f>
        <v>SkillDescDetail401140505</v>
      </c>
    </row>
    <row r="833" spans="1:11" s="17" customFormat="1" x14ac:dyDescent="0.15">
      <c r="A833" s="7" t="s">
        <v>48</v>
      </c>
      <c r="B833" s="5"/>
      <c r="C833" s="5"/>
      <c r="D833" s="5"/>
      <c r="E833" s="5" t="str">
        <f>_xlfn.XLOOKUP(A833,中转!$D$10:$D$10006,中转!$Y$10:$Y$10006,"{}",0)</f>
        <v/>
      </c>
      <c r="F833" s="5"/>
      <c r="G833" s="5"/>
      <c r="H833" s="5"/>
      <c r="I833" s="5"/>
      <c r="J833" s="20"/>
      <c r="K833" s="20"/>
    </row>
    <row r="834" spans="1:11" x14ac:dyDescent="0.15">
      <c r="A834" s="3">
        <f t="shared" ref="A834:A838" si="402">B834*100+C834</f>
        <v>401140601</v>
      </c>
      <c r="B834" s="3">
        <f t="shared" ref="B834:B838" si="403">B785+100</f>
        <v>4011406</v>
      </c>
      <c r="C834" s="3">
        <f t="shared" ref="C834:C838" si="404">C828</f>
        <v>1</v>
      </c>
      <c r="D834" s="3">
        <f>_xlfn.XLOOKUP(C834,等级中转!$E$7:$E$11,_xlfn.XLOOKUP(INT(RIGHT(B834,1)),等级中转!$F$5:$L$5,等级中转!$F$7:$L$11))</f>
        <v>1</v>
      </c>
      <c r="E834" s="3" t="str">
        <f>_xlfn.XLOOKUP(A834,中转!$D$10:$D$10006,中转!$Y$10:$Y$10006,"{}",0)</f>
        <v>{}</v>
      </c>
      <c r="F834" s="3" t="s">
        <v>35</v>
      </c>
      <c r="G834" s="3">
        <v>0</v>
      </c>
      <c r="H834" s="3">
        <v>0</v>
      </c>
      <c r="I834" s="3">
        <v>0</v>
      </c>
      <c r="K834" s="18" t="str">
        <f>IF($B834="","",IF($B834=0,"",K$1&amp;$A834))</f>
        <v>SkillDescDetail401140601</v>
      </c>
    </row>
    <row r="835" spans="1:11" x14ac:dyDescent="0.15">
      <c r="A835" s="3">
        <f t="shared" si="402"/>
        <v>401140602</v>
      </c>
      <c r="B835" s="3">
        <f t="shared" si="403"/>
        <v>4011406</v>
      </c>
      <c r="C835" s="3">
        <f t="shared" si="404"/>
        <v>2</v>
      </c>
      <c r="D835" s="3">
        <f>_xlfn.XLOOKUP(C835,等级中转!$E$7:$E$11,_xlfn.XLOOKUP(INT(RIGHT(B835,1)),等级中转!$F$5:$L$5,等级中转!$F$7:$L$11))</f>
        <v>63</v>
      </c>
      <c r="E835" s="3" t="str">
        <f>_xlfn.XLOOKUP(A835,中转!$D$10:$D$10006,中转!$Y$10:$Y$10006,"{}",0)</f>
        <v>{}</v>
      </c>
      <c r="F835" s="3" t="s">
        <v>35</v>
      </c>
      <c r="G835" s="3">
        <v>0</v>
      </c>
      <c r="H835" s="3">
        <v>0</v>
      </c>
      <c r="I835" s="3">
        <v>0</v>
      </c>
      <c r="K835" s="18" t="str">
        <f>IF($B835="","",IF($B835=0,"",K$1&amp;$A835))</f>
        <v>SkillDescDetail401140602</v>
      </c>
    </row>
    <row r="836" spans="1:11" x14ac:dyDescent="0.15">
      <c r="A836" s="3">
        <f t="shared" si="402"/>
        <v>401140603</v>
      </c>
      <c r="B836" s="3">
        <f t="shared" si="403"/>
        <v>4011406</v>
      </c>
      <c r="C836" s="3">
        <f t="shared" si="404"/>
        <v>3</v>
      </c>
      <c r="D836" s="3">
        <f>_xlfn.XLOOKUP(C836,等级中转!$E$7:$E$11,_xlfn.XLOOKUP(INT(RIGHT(B836,1)),等级中转!$F$5:$L$5,等级中转!$F$7:$L$11))</f>
        <v>103</v>
      </c>
      <c r="E836" s="3" t="str">
        <f>_xlfn.XLOOKUP(A836,中转!$D$10:$D$10006,中转!$Y$10:$Y$10006,"{}",0)</f>
        <v>{}</v>
      </c>
      <c r="F836" s="3" t="s">
        <v>35</v>
      </c>
      <c r="G836" s="3">
        <v>0</v>
      </c>
      <c r="H836" s="3">
        <v>0</v>
      </c>
      <c r="I836" s="3">
        <v>0</v>
      </c>
      <c r="K836" s="18" t="str">
        <f>IF($B836="","",IF($B836=0,"",K$1&amp;$A836))</f>
        <v>SkillDescDetail401140603</v>
      </c>
    </row>
    <row r="837" spans="1:11" x14ac:dyDescent="0.15">
      <c r="A837" s="3">
        <f t="shared" si="402"/>
        <v>401140604</v>
      </c>
      <c r="B837" s="3">
        <f t="shared" si="403"/>
        <v>4011406</v>
      </c>
      <c r="C837" s="3">
        <f t="shared" si="404"/>
        <v>4</v>
      </c>
      <c r="D837" s="3">
        <f>_xlfn.XLOOKUP(C837,等级中转!$E$7:$E$11,_xlfn.XLOOKUP(INT(RIGHT(B837,1)),等级中转!$F$5:$L$5,等级中转!$F$7:$L$11))</f>
        <v>153</v>
      </c>
      <c r="E837" s="3" t="str">
        <f>_xlfn.XLOOKUP(A837,中转!$D$10:$D$10006,中转!$Y$10:$Y$10006,"{}",0)</f>
        <v>{}</v>
      </c>
      <c r="F837" s="3" t="s">
        <v>35</v>
      </c>
      <c r="G837" s="3">
        <v>0</v>
      </c>
      <c r="H837" s="3">
        <v>0</v>
      </c>
      <c r="I837" s="3">
        <v>0</v>
      </c>
      <c r="K837" s="18" t="str">
        <f>IF($B837="","",IF($B837=0,"",K$1&amp;$A837))</f>
        <v>SkillDescDetail401140604</v>
      </c>
    </row>
    <row r="838" spans="1:11" x14ac:dyDescent="0.15">
      <c r="A838" s="3">
        <f t="shared" si="402"/>
        <v>401140605</v>
      </c>
      <c r="B838" s="3">
        <f t="shared" si="403"/>
        <v>4011406</v>
      </c>
      <c r="C838" s="3">
        <f t="shared" si="404"/>
        <v>5</v>
      </c>
      <c r="D838" s="3">
        <f>_xlfn.XLOOKUP(C838,等级中转!$E$7:$E$11,_xlfn.XLOOKUP(INT(RIGHT(B838,1)),等级中转!$F$5:$L$5,等级中转!$F$7:$L$11))</f>
        <v>203</v>
      </c>
      <c r="E838" s="3" t="str">
        <f>_xlfn.XLOOKUP(A838,中转!$D$10:$D$10006,中转!$Y$10:$Y$10006,"{}",0)</f>
        <v>{}</v>
      </c>
      <c r="F838" s="3" t="s">
        <v>35</v>
      </c>
      <c r="G838" s="3">
        <v>0</v>
      </c>
      <c r="H838" s="3">
        <v>0</v>
      </c>
      <c r="I838" s="3">
        <v>0</v>
      </c>
      <c r="K838" s="18" t="str">
        <f>IF($B838="","",IF($B838=0,"",K$1&amp;$A838))</f>
        <v>SkillDescDetail401140605</v>
      </c>
    </row>
    <row r="839" spans="1:11" s="17" customFormat="1" x14ac:dyDescent="0.15">
      <c r="A839" s="7" t="s">
        <v>49</v>
      </c>
      <c r="B839" s="5"/>
      <c r="C839" s="5"/>
      <c r="D839" s="5"/>
      <c r="E839" s="5" t="str">
        <f>_xlfn.XLOOKUP(A839,中转!$D$10:$D$10006,中转!$Y$10:$Y$10006,"{}",0)</f>
        <v/>
      </c>
      <c r="F839" s="5"/>
      <c r="G839" s="5"/>
      <c r="H839" s="5"/>
      <c r="I839" s="5"/>
      <c r="J839" s="20"/>
      <c r="K839" s="20"/>
    </row>
    <row r="840" spans="1:11" x14ac:dyDescent="0.15">
      <c r="A840" s="3">
        <f t="shared" ref="A840:A844" si="405">B840*100+C840</f>
        <v>401140701</v>
      </c>
      <c r="B840" s="3">
        <f t="shared" ref="B840:B844" si="406">B791+100</f>
        <v>4011407</v>
      </c>
      <c r="C840" s="3">
        <f t="shared" ref="C840:C844" si="407">C834</f>
        <v>1</v>
      </c>
      <c r="D840" s="3">
        <f>_xlfn.XLOOKUP(C840,等级中转!$E$7:$E$11,_xlfn.XLOOKUP(INT(RIGHT(B840,1)),等级中转!$F$5:$L$5,等级中转!$F$7:$L$11))</f>
        <v>1</v>
      </c>
      <c r="E840" s="3" t="str">
        <f ca="1">_xlfn.XLOOKUP(A840,中转!$D$10:$D$10006,中转!$Y$10:$Y$10006,"{}",0)</f>
        <v>{"AtkPower":2.1}</v>
      </c>
      <c r="F840" s="3" t="s">
        <v>105</v>
      </c>
      <c r="G840" s="3">
        <v>0</v>
      </c>
      <c r="H840" s="3">
        <v>0</v>
      </c>
      <c r="I840" s="3">
        <v>0</v>
      </c>
      <c r="K840" s="18" t="str">
        <f>IF($B840="","",IF($B840=0,"",K$1&amp;$A840))</f>
        <v>SkillDescDetail401140701</v>
      </c>
    </row>
    <row r="841" spans="1:11" x14ac:dyDescent="0.15">
      <c r="A841" s="3">
        <f t="shared" si="405"/>
        <v>401140702</v>
      </c>
      <c r="B841" s="3">
        <f t="shared" si="406"/>
        <v>4011407</v>
      </c>
      <c r="C841" s="3">
        <f t="shared" si="407"/>
        <v>2</v>
      </c>
      <c r="D841" s="3">
        <f>_xlfn.XLOOKUP(C841,等级中转!$E$7:$E$11,_xlfn.XLOOKUP(INT(RIGHT(B841,1)),等级中转!$F$5:$L$5,等级中转!$F$7:$L$11))</f>
        <v>51</v>
      </c>
      <c r="E841" s="3" t="str">
        <f ca="1">_xlfn.XLOOKUP(A841,中转!$D$10:$D$10006,中转!$Y$10:$Y$10006,"{}",0)</f>
        <v>{"AtkPower":2.25}</v>
      </c>
      <c r="F841" s="3" t="s">
        <v>105</v>
      </c>
      <c r="G841" s="3">
        <v>0</v>
      </c>
      <c r="H841" s="3">
        <v>0</v>
      </c>
      <c r="I841" s="3">
        <v>0</v>
      </c>
      <c r="K841" s="18" t="str">
        <f>IF($B841="","",IF($B841=0,"",K$1&amp;$A841))</f>
        <v>SkillDescDetail401140702</v>
      </c>
    </row>
    <row r="842" spans="1:11" x14ac:dyDescent="0.15">
      <c r="A842" s="3">
        <f t="shared" si="405"/>
        <v>401140703</v>
      </c>
      <c r="B842" s="3">
        <f t="shared" si="406"/>
        <v>4011407</v>
      </c>
      <c r="C842" s="3">
        <f t="shared" si="407"/>
        <v>3</v>
      </c>
      <c r="D842" s="3">
        <f>_xlfn.XLOOKUP(C842,等级中转!$E$7:$E$11,_xlfn.XLOOKUP(INT(RIGHT(B842,1)),等级中转!$F$5:$L$5,等级中转!$F$7:$L$11))</f>
        <v>91</v>
      </c>
      <c r="E842" s="3" t="str">
        <f ca="1">_xlfn.XLOOKUP(A842,中转!$D$10:$D$10006,中转!$Y$10:$Y$10006,"{}",0)</f>
        <v>{"AtkPower":2.4}</v>
      </c>
      <c r="F842" s="3" t="s">
        <v>105</v>
      </c>
      <c r="G842" s="3">
        <v>0</v>
      </c>
      <c r="H842" s="3">
        <v>0</v>
      </c>
      <c r="I842" s="3">
        <v>0</v>
      </c>
      <c r="K842" s="18" t="str">
        <f>IF($B842="","",IF($B842=0,"",K$1&amp;$A842))</f>
        <v>SkillDescDetail401140703</v>
      </c>
    </row>
    <row r="843" spans="1:11" x14ac:dyDescent="0.15">
      <c r="A843" s="3">
        <f t="shared" si="405"/>
        <v>401140704</v>
      </c>
      <c r="B843" s="3">
        <f t="shared" si="406"/>
        <v>4011407</v>
      </c>
      <c r="C843" s="3">
        <f t="shared" si="407"/>
        <v>4</v>
      </c>
      <c r="D843" s="3">
        <f>_xlfn.XLOOKUP(C843,等级中转!$E$7:$E$11,_xlfn.XLOOKUP(INT(RIGHT(B843,1)),等级中转!$F$5:$L$5,等级中转!$F$7:$L$11))</f>
        <v>151</v>
      </c>
      <c r="E843" s="3" t="str">
        <f ca="1">_xlfn.XLOOKUP(A843,中转!$D$10:$D$10006,中转!$Y$10:$Y$10006,"{}",0)</f>
        <v>{"AtkPower":2.7}</v>
      </c>
      <c r="F843" s="3" t="s">
        <v>105</v>
      </c>
      <c r="G843" s="3">
        <v>0</v>
      </c>
      <c r="H843" s="3">
        <v>0</v>
      </c>
      <c r="I843" s="3">
        <v>0</v>
      </c>
      <c r="K843" s="18" t="str">
        <f>IF($B843="","",IF($B843=0,"",K$1&amp;$A843))</f>
        <v>SkillDescDetail401140704</v>
      </c>
    </row>
    <row r="844" spans="1:11" x14ac:dyDescent="0.15">
      <c r="A844" s="3">
        <f t="shared" si="405"/>
        <v>401140705</v>
      </c>
      <c r="B844" s="3">
        <f t="shared" si="406"/>
        <v>4011407</v>
      </c>
      <c r="C844" s="3">
        <f t="shared" si="407"/>
        <v>5</v>
      </c>
      <c r="D844" s="3">
        <f>_xlfn.XLOOKUP(C844,等级中转!$E$7:$E$11,_xlfn.XLOOKUP(INT(RIGHT(B844,1)),等级中转!$F$5:$L$5,等级中转!$F$7:$L$11))</f>
        <v>211</v>
      </c>
      <c r="E844" s="3" t="str">
        <f>_xlfn.XLOOKUP(A844,中转!$D$10:$D$10006,中转!$Y$10:$Y$10006,"{}",0)</f>
        <v>{"AtkPower":3}</v>
      </c>
      <c r="F844" s="3" t="s">
        <v>105</v>
      </c>
      <c r="G844" s="3">
        <v>0</v>
      </c>
      <c r="H844" s="3">
        <v>0</v>
      </c>
      <c r="I844" s="3">
        <v>0</v>
      </c>
      <c r="K844" s="18" t="str">
        <f>IF($B844="","",IF($B844=0,"",K$1&amp;$A844))</f>
        <v>SkillDescDetail401140705</v>
      </c>
    </row>
    <row r="845" spans="1:11" s="17" customFormat="1" x14ac:dyDescent="0.15">
      <c r="A845" s="7" t="s">
        <v>106</v>
      </c>
      <c r="B845" s="5"/>
      <c r="C845" s="5"/>
      <c r="D845" s="5"/>
      <c r="E845" s="5" t="str">
        <f>_xlfn.XLOOKUP(A845,中转!$D$10:$D$10006,中转!$Y$10:$Y$10006,"{}",0)</f>
        <v/>
      </c>
      <c r="F845" s="5"/>
      <c r="G845" s="5"/>
      <c r="H845" s="5"/>
      <c r="I845" s="5"/>
      <c r="J845" s="20"/>
      <c r="K845" s="20"/>
    </row>
    <row r="846" spans="1:11" x14ac:dyDescent="0.15">
      <c r="A846" s="3">
        <f t="shared" ref="A846:A850" si="408">B846*100+C846</f>
        <v>401140801</v>
      </c>
      <c r="B846" s="3">
        <f t="shared" ref="B846:B850" si="409">B797+100</f>
        <v>4011408</v>
      </c>
      <c r="C846" s="3">
        <f t="shared" ref="C846:C850" si="410">C840</f>
        <v>1</v>
      </c>
      <c r="D846" s="3">
        <f>D804</f>
        <v>1</v>
      </c>
      <c r="E846" s="3" t="str">
        <f>_xlfn.XLOOKUP(A846,中转!$D$10:$D$10006,中转!$Y$10:$Y$10006,"{}",0)</f>
        <v>{}</v>
      </c>
      <c r="F846" s="3" t="s">
        <v>107</v>
      </c>
      <c r="G846" s="3">
        <v>0</v>
      </c>
      <c r="H846" s="3">
        <v>0</v>
      </c>
      <c r="I846" s="3">
        <v>0</v>
      </c>
    </row>
    <row r="847" spans="1:11" x14ac:dyDescent="0.15">
      <c r="A847" s="3">
        <f t="shared" si="408"/>
        <v>401140802</v>
      </c>
      <c r="B847" s="3">
        <f t="shared" si="409"/>
        <v>4011408</v>
      </c>
      <c r="C847" s="3">
        <f t="shared" si="410"/>
        <v>2</v>
      </c>
      <c r="D847" s="3">
        <f>D805</f>
        <v>21</v>
      </c>
      <c r="E847" s="3" t="str">
        <f>_xlfn.XLOOKUP(A847,中转!$D$10:$D$10006,中转!$Y$10:$Y$10006,"{}",0)</f>
        <v>{}</v>
      </c>
      <c r="F847" s="3" t="s">
        <v>107</v>
      </c>
      <c r="G847" s="3">
        <v>0</v>
      </c>
      <c r="H847" s="3">
        <v>0</v>
      </c>
      <c r="I847" s="3">
        <v>0</v>
      </c>
    </row>
    <row r="848" spans="1:11" x14ac:dyDescent="0.15">
      <c r="A848" s="3">
        <f t="shared" si="408"/>
        <v>401140803</v>
      </c>
      <c r="B848" s="3">
        <f t="shared" si="409"/>
        <v>4011408</v>
      </c>
      <c r="C848" s="3">
        <f t="shared" si="410"/>
        <v>3</v>
      </c>
      <c r="D848" s="3">
        <f>D806</f>
        <v>61</v>
      </c>
      <c r="E848" s="3" t="str">
        <f>_xlfn.XLOOKUP(A848,中转!$D$10:$D$10006,中转!$Y$10:$Y$10006,"{}",0)</f>
        <v>{}</v>
      </c>
      <c r="F848" s="3" t="s">
        <v>107</v>
      </c>
      <c r="G848" s="3">
        <v>0</v>
      </c>
      <c r="H848" s="3">
        <v>0</v>
      </c>
      <c r="I848" s="3">
        <v>0</v>
      </c>
    </row>
    <row r="849" spans="1:11" x14ac:dyDescent="0.15">
      <c r="A849" s="3">
        <f t="shared" si="408"/>
        <v>401140804</v>
      </c>
      <c r="B849" s="3">
        <f t="shared" si="409"/>
        <v>4011408</v>
      </c>
      <c r="C849" s="3">
        <f t="shared" si="410"/>
        <v>4</v>
      </c>
      <c r="D849" s="3">
        <f>D807</f>
        <v>111</v>
      </c>
      <c r="E849" s="3" t="str">
        <f>_xlfn.XLOOKUP(A849,中转!$D$10:$D$10006,中转!$Y$10:$Y$10006,"{}",0)</f>
        <v>{}</v>
      </c>
      <c r="F849" s="3" t="s">
        <v>107</v>
      </c>
      <c r="G849" s="3">
        <v>0</v>
      </c>
      <c r="H849" s="3">
        <v>0</v>
      </c>
      <c r="I849" s="3">
        <v>0</v>
      </c>
    </row>
    <row r="850" spans="1:11" x14ac:dyDescent="0.15">
      <c r="A850" s="3">
        <f t="shared" si="408"/>
        <v>401140805</v>
      </c>
      <c r="B850" s="3">
        <f t="shared" si="409"/>
        <v>4011408</v>
      </c>
      <c r="C850" s="3">
        <f t="shared" si="410"/>
        <v>5</v>
      </c>
      <c r="D850" s="3">
        <f>D808</f>
        <v>161</v>
      </c>
      <c r="E850" s="3" t="str">
        <f>_xlfn.XLOOKUP(A850,中转!$D$10:$D$10006,中转!$Y$10:$Y$10006,"{}",0)</f>
        <v>{}</v>
      </c>
      <c r="F850" s="3" t="s">
        <v>107</v>
      </c>
      <c r="G850" s="3">
        <v>0</v>
      </c>
      <c r="H850" s="3">
        <v>0</v>
      </c>
      <c r="I850" s="3">
        <v>0</v>
      </c>
    </row>
    <row r="851" spans="1:11" s="17" customFormat="1" x14ac:dyDescent="0.15">
      <c r="A851" s="7" t="s">
        <v>108</v>
      </c>
      <c r="B851" s="5"/>
      <c r="C851" s="5"/>
      <c r="D851" s="5"/>
      <c r="E851" s="5" t="str">
        <f>_xlfn.XLOOKUP(A851,中转!$D$10:$D$10006,中转!$Y$10:$Y$10006,"{}",0)</f>
        <v/>
      </c>
      <c r="F851" s="5"/>
      <c r="G851" s="5"/>
      <c r="H851" s="5"/>
      <c r="I851" s="5"/>
      <c r="J851" s="20"/>
      <c r="K851" s="20"/>
    </row>
    <row r="852" spans="1:11" s="17" customFormat="1" x14ac:dyDescent="0.15">
      <c r="A852" s="7" t="s">
        <v>33</v>
      </c>
      <c r="B852" s="5"/>
      <c r="C852" s="5"/>
      <c r="D852" s="5"/>
      <c r="E852" s="5" t="str">
        <f>_xlfn.XLOOKUP(A852,中转!$D$10:$D$10006,中转!$Y$10:$Y$10006,"{}",0)</f>
        <v/>
      </c>
      <c r="F852" s="5"/>
      <c r="G852" s="5"/>
      <c r="H852" s="5"/>
      <c r="I852" s="5"/>
      <c r="J852" s="20"/>
      <c r="K852" s="20"/>
    </row>
    <row r="853" spans="1:11" x14ac:dyDescent="0.15">
      <c r="A853" s="3">
        <f t="shared" ref="A853:A857" si="411">B853*100+C853</f>
        <v>401150101</v>
      </c>
      <c r="B853" s="3">
        <f t="shared" ref="B853:B857" si="412">B804+100</f>
        <v>4011501</v>
      </c>
      <c r="C853" s="3">
        <v>1</v>
      </c>
      <c r="D853" s="3">
        <f>_xlfn.XLOOKUP(C853,等级中转!$E$7:$E$11,_xlfn.XLOOKUP(INT(RIGHT(B853,1)),等级中转!$F$5:$L$5,等级中转!$F$7:$L$11))</f>
        <v>1</v>
      </c>
      <c r="E853" s="3" t="str">
        <f ca="1">_xlfn.XLOOKUP(A853,中转!$D$10:$D$10006,中转!$Y$10:$Y$10006,"{}",0)</f>
        <v>{"AtkPower":0.7}</v>
      </c>
      <c r="F853" s="3" t="s">
        <v>35</v>
      </c>
      <c r="G853" s="3">
        <v>50</v>
      </c>
      <c r="H853" s="3">
        <v>0</v>
      </c>
      <c r="I853" s="3">
        <v>0</v>
      </c>
      <c r="J853" s="18" t="str">
        <f t="shared" ref="J853:J857" si="413">"Skill"&amp;B853</f>
        <v>Skill4011501</v>
      </c>
      <c r="K853" s="18" t="str">
        <f>IF($B853="","",IF($B853=0,"",K$1&amp;$A853))</f>
        <v>SkillDescDetail401150101</v>
      </c>
    </row>
    <row r="854" spans="1:11" x14ac:dyDescent="0.15">
      <c r="A854" s="3">
        <f t="shared" si="411"/>
        <v>401150102</v>
      </c>
      <c r="B854" s="3">
        <f t="shared" si="412"/>
        <v>4011501</v>
      </c>
      <c r="C854" s="3">
        <v>2</v>
      </c>
      <c r="D854" s="3">
        <f>_xlfn.XLOOKUP(C854,等级中转!$E$7:$E$11,_xlfn.XLOOKUP(INT(RIGHT(B854,1)),等级中转!$F$5:$L$5,等级中转!$F$7:$L$11))</f>
        <v>21</v>
      </c>
      <c r="E854" s="3" t="str">
        <f ca="1">_xlfn.XLOOKUP(A854,中转!$D$10:$D$10006,中转!$Y$10:$Y$10006,"{}",0)</f>
        <v>{"AtkPower":0.75}</v>
      </c>
      <c r="F854" s="3" t="s">
        <v>35</v>
      </c>
      <c r="G854" s="3">
        <f t="shared" ref="G854:G857" si="414">G853</f>
        <v>50</v>
      </c>
      <c r="H854" s="3">
        <v>0</v>
      </c>
      <c r="I854" s="3">
        <v>0</v>
      </c>
      <c r="J854" s="18" t="str">
        <f t="shared" si="413"/>
        <v>Skill4011501</v>
      </c>
      <c r="K854" s="18" t="str">
        <f>IF($B854="","",IF($B854=0,"",K$1&amp;$A854))</f>
        <v>SkillDescDetail401150102</v>
      </c>
    </row>
    <row r="855" spans="1:11" x14ac:dyDescent="0.15">
      <c r="A855" s="3">
        <f t="shared" si="411"/>
        <v>401150103</v>
      </c>
      <c r="B855" s="3">
        <f t="shared" si="412"/>
        <v>4011501</v>
      </c>
      <c r="C855" s="3">
        <v>3</v>
      </c>
      <c r="D855" s="3">
        <f>_xlfn.XLOOKUP(C855,等级中转!$E$7:$E$11,_xlfn.XLOOKUP(INT(RIGHT(B855,1)),等级中转!$F$5:$L$5,等级中转!$F$7:$L$11))</f>
        <v>61</v>
      </c>
      <c r="E855" s="3" t="str">
        <f ca="1">_xlfn.XLOOKUP(A855,中转!$D$10:$D$10006,中转!$Y$10:$Y$10006,"{}",0)</f>
        <v>{"AtkPower":0.8}</v>
      </c>
      <c r="F855" s="3" t="s">
        <v>35</v>
      </c>
      <c r="G855" s="3">
        <f t="shared" si="414"/>
        <v>50</v>
      </c>
      <c r="H855" s="3">
        <v>0</v>
      </c>
      <c r="I855" s="3">
        <v>0</v>
      </c>
      <c r="J855" s="18" t="str">
        <f t="shared" si="413"/>
        <v>Skill4011501</v>
      </c>
      <c r="K855" s="18" t="str">
        <f>IF($B855="","",IF($B855=0,"",K$1&amp;$A855))</f>
        <v>SkillDescDetail401150103</v>
      </c>
    </row>
    <row r="856" spans="1:11" x14ac:dyDescent="0.15">
      <c r="A856" s="3">
        <f t="shared" si="411"/>
        <v>401150104</v>
      </c>
      <c r="B856" s="3">
        <f t="shared" si="412"/>
        <v>4011501</v>
      </c>
      <c r="C856" s="3">
        <v>4</v>
      </c>
      <c r="D856" s="3">
        <f>_xlfn.XLOOKUP(C856,等级中转!$E$7:$E$11,_xlfn.XLOOKUP(INT(RIGHT(B856,1)),等级中转!$F$5:$L$5,等级中转!$F$7:$L$11))</f>
        <v>111</v>
      </c>
      <c r="E856" s="3" t="str">
        <f ca="1">_xlfn.XLOOKUP(A856,中转!$D$10:$D$10006,中转!$Y$10:$Y$10006,"{}",0)</f>
        <v>{"AtkPower":0.9}</v>
      </c>
      <c r="F856" s="3" t="s">
        <v>35</v>
      </c>
      <c r="G856" s="3">
        <f t="shared" si="414"/>
        <v>50</v>
      </c>
      <c r="H856" s="3">
        <v>0</v>
      </c>
      <c r="I856" s="3">
        <v>0</v>
      </c>
      <c r="J856" s="18" t="str">
        <f t="shared" si="413"/>
        <v>Skill4011501</v>
      </c>
      <c r="K856" s="18" t="str">
        <f>IF($B856="","",IF($B856=0,"",K$1&amp;$A856))</f>
        <v>SkillDescDetail401150104</v>
      </c>
    </row>
    <row r="857" spans="1:11" x14ac:dyDescent="0.15">
      <c r="A857" s="3">
        <f t="shared" si="411"/>
        <v>401150105</v>
      </c>
      <c r="B857" s="3">
        <f t="shared" si="412"/>
        <v>4011501</v>
      </c>
      <c r="C857" s="3">
        <v>5</v>
      </c>
      <c r="D857" s="3">
        <f>_xlfn.XLOOKUP(C857,等级中转!$E$7:$E$11,_xlfn.XLOOKUP(INT(RIGHT(B857,1)),等级中转!$F$5:$L$5,等级中转!$F$7:$L$11))</f>
        <v>161</v>
      </c>
      <c r="E857" s="3" t="str">
        <f>_xlfn.XLOOKUP(A857,中转!$D$10:$D$10006,中转!$Y$10:$Y$10006,"{}",0)</f>
        <v>{"AtkPower":1}</v>
      </c>
      <c r="F857" s="3" t="s">
        <v>35</v>
      </c>
      <c r="G857" s="3">
        <f t="shared" si="414"/>
        <v>50</v>
      </c>
      <c r="H857" s="3">
        <v>0</v>
      </c>
      <c r="I857" s="3">
        <v>0</v>
      </c>
      <c r="J857" s="18" t="str">
        <f t="shared" si="413"/>
        <v>Skill4011501</v>
      </c>
      <c r="K857" s="18" t="str">
        <f>IF($B857="","",IF($B857=0,"",K$1&amp;$A857))</f>
        <v>SkillDescDetail401150105</v>
      </c>
    </row>
    <row r="858" spans="1:11" s="17" customFormat="1" x14ac:dyDescent="0.15">
      <c r="A858" s="7" t="s">
        <v>40</v>
      </c>
      <c r="B858" s="5"/>
      <c r="C858" s="5"/>
      <c r="D858" s="5"/>
      <c r="E858" s="5" t="str">
        <f>_xlfn.XLOOKUP(A858,中转!$D$10:$D$10006,中转!$Y$10:$Y$10006,"{}",0)</f>
        <v/>
      </c>
      <c r="F858" s="5"/>
      <c r="G858" s="5"/>
      <c r="H858" s="5"/>
      <c r="I858" s="5"/>
      <c r="J858" s="20"/>
      <c r="K858" s="20"/>
    </row>
    <row r="859" spans="1:11" x14ac:dyDescent="0.15">
      <c r="A859" s="3">
        <f t="shared" ref="A859:A863" si="415">B859*100+C859</f>
        <v>401150201</v>
      </c>
      <c r="B859" s="3">
        <f t="shared" ref="B859:B863" si="416">B810+100</f>
        <v>4011502</v>
      </c>
      <c r="C859" s="3">
        <f t="shared" ref="C859:C863" si="417">C853</f>
        <v>1</v>
      </c>
      <c r="D859" s="3">
        <f>_xlfn.XLOOKUP(C859,等级中转!$E$7:$E$11,_xlfn.XLOOKUP(INT(RIGHT(B859,1)),等级中转!$F$5:$L$5,等级中转!$F$7:$L$11))</f>
        <v>1</v>
      </c>
      <c r="E859" s="3" t="str">
        <f ca="1">_xlfn.XLOOKUP(A859,中转!$D$10:$D$10006,中转!$Y$10:$Y$10006,"{}",0)</f>
        <v>{"AtkPower":0.55}</v>
      </c>
      <c r="F859" s="3" t="s">
        <v>35</v>
      </c>
      <c r="G859" s="3">
        <v>0</v>
      </c>
      <c r="H859" s="3">
        <v>0</v>
      </c>
      <c r="I859" s="3">
        <v>3.3</v>
      </c>
      <c r="J859" s="18" t="str">
        <f t="shared" ref="J859:J863" si="418">"Skill"&amp;B859</f>
        <v>Skill4011502</v>
      </c>
      <c r="K859" s="18" t="str">
        <f>IF($B859="","",IF($B859=0,"",K$1&amp;$A859))</f>
        <v>SkillDescDetail401150201</v>
      </c>
    </row>
    <row r="860" spans="1:11" x14ac:dyDescent="0.15">
      <c r="A860" s="3">
        <f t="shared" si="415"/>
        <v>401150202</v>
      </c>
      <c r="B860" s="3">
        <f t="shared" si="416"/>
        <v>4011502</v>
      </c>
      <c r="C860" s="3">
        <f t="shared" si="417"/>
        <v>2</v>
      </c>
      <c r="D860" s="3">
        <f>_xlfn.XLOOKUP(C860,等级中转!$E$7:$E$11,_xlfn.XLOOKUP(INT(RIGHT(B860,1)),等级中转!$F$5:$L$5,等级中转!$F$7:$L$11))</f>
        <v>41</v>
      </c>
      <c r="E860" s="3" t="str">
        <f ca="1">_xlfn.XLOOKUP(A860,中转!$D$10:$D$10006,中转!$Y$10:$Y$10006,"{}",0)</f>
        <v>{"AtkPower":0.6}</v>
      </c>
      <c r="F860" s="3" t="s">
        <v>35</v>
      </c>
      <c r="G860" s="3">
        <v>0</v>
      </c>
      <c r="H860" s="3">
        <v>0</v>
      </c>
      <c r="I860" s="3">
        <v>3.3</v>
      </c>
      <c r="J860" s="18" t="str">
        <f t="shared" si="418"/>
        <v>Skill4011502</v>
      </c>
      <c r="K860" s="18" t="str">
        <f>IF($B860="","",IF($B860=0,"",K$1&amp;$A860))</f>
        <v>SkillDescDetail401150202</v>
      </c>
    </row>
    <row r="861" spans="1:11" x14ac:dyDescent="0.15">
      <c r="A861" s="3">
        <f t="shared" si="415"/>
        <v>401150203</v>
      </c>
      <c r="B861" s="3">
        <f t="shared" si="416"/>
        <v>4011502</v>
      </c>
      <c r="C861" s="3">
        <f t="shared" si="417"/>
        <v>3</v>
      </c>
      <c r="D861" s="3">
        <f>_xlfn.XLOOKUP(C861,等级中转!$E$7:$E$11,_xlfn.XLOOKUP(INT(RIGHT(B861,1)),等级中转!$F$5:$L$5,等级中转!$F$7:$L$11))</f>
        <v>81</v>
      </c>
      <c r="E861" s="3" t="str">
        <f ca="1">_xlfn.XLOOKUP(A861,中转!$D$10:$D$10006,中转!$Y$10:$Y$10006,"{}",0)</f>
        <v>{"AtkPower":0.65}</v>
      </c>
      <c r="F861" s="3" t="s">
        <v>35</v>
      </c>
      <c r="G861" s="3">
        <v>0</v>
      </c>
      <c r="H861" s="3">
        <v>0</v>
      </c>
      <c r="I861" s="3">
        <v>3.3</v>
      </c>
      <c r="J861" s="18" t="str">
        <f t="shared" si="418"/>
        <v>Skill4011502</v>
      </c>
      <c r="K861" s="18" t="str">
        <f>IF($B861="","",IF($B861=0,"",K$1&amp;$A861))</f>
        <v>SkillDescDetail401150203</v>
      </c>
    </row>
    <row r="862" spans="1:11" x14ac:dyDescent="0.15">
      <c r="A862" s="3">
        <f t="shared" si="415"/>
        <v>401150204</v>
      </c>
      <c r="B862" s="3">
        <f t="shared" si="416"/>
        <v>4011502</v>
      </c>
      <c r="C862" s="3">
        <f t="shared" si="417"/>
        <v>4</v>
      </c>
      <c r="D862" s="3">
        <f>_xlfn.XLOOKUP(C862,等级中转!$E$7:$E$11,_xlfn.XLOOKUP(INT(RIGHT(B862,1)),等级中转!$F$5:$L$5,等级中转!$F$7:$L$11))</f>
        <v>141</v>
      </c>
      <c r="E862" s="3" t="str">
        <f ca="1">_xlfn.XLOOKUP(A862,中转!$D$10:$D$10006,中转!$Y$10:$Y$10006,"{}",0)</f>
        <v>{"AtkPower":0.7}</v>
      </c>
      <c r="F862" s="3" t="s">
        <v>35</v>
      </c>
      <c r="G862" s="3">
        <v>0</v>
      </c>
      <c r="H862" s="3">
        <v>0</v>
      </c>
      <c r="I862" s="3">
        <v>3.3</v>
      </c>
      <c r="J862" s="18" t="str">
        <f t="shared" si="418"/>
        <v>Skill4011502</v>
      </c>
      <c r="K862" s="18" t="str">
        <f>IF($B862="","",IF($B862=0,"",K$1&amp;$A862))</f>
        <v>SkillDescDetail401150204</v>
      </c>
    </row>
    <row r="863" spans="1:11" x14ac:dyDescent="0.15">
      <c r="A863" s="3">
        <f t="shared" si="415"/>
        <v>401150205</v>
      </c>
      <c r="B863" s="3">
        <f t="shared" si="416"/>
        <v>4011502</v>
      </c>
      <c r="C863" s="3">
        <f t="shared" si="417"/>
        <v>5</v>
      </c>
      <c r="D863" s="3">
        <f>_xlfn.XLOOKUP(C863,等级中转!$E$7:$E$11,_xlfn.XLOOKUP(INT(RIGHT(B863,1)),等级中转!$F$5:$L$5,等级中转!$F$7:$L$11))</f>
        <v>201</v>
      </c>
      <c r="E863" s="3" t="str">
        <f>_xlfn.XLOOKUP(A863,中转!$D$10:$D$10006,中转!$Y$10:$Y$10006,"{}",0)</f>
        <v>{"AtkPower":0.8}</v>
      </c>
      <c r="F863" s="3" t="s">
        <v>35</v>
      </c>
      <c r="G863" s="3">
        <v>0</v>
      </c>
      <c r="H863" s="3">
        <v>0</v>
      </c>
      <c r="I863" s="3">
        <v>3.3</v>
      </c>
      <c r="J863" s="18" t="str">
        <f t="shared" si="418"/>
        <v>Skill4011502</v>
      </c>
      <c r="K863" s="18" t="str">
        <f>IF($B863="","",IF($B863=0,"",K$1&amp;$A863))</f>
        <v>SkillDescDetail401150205</v>
      </c>
    </row>
    <row r="864" spans="1:11" s="17" customFormat="1" x14ac:dyDescent="0.15">
      <c r="A864" s="7" t="s">
        <v>45</v>
      </c>
      <c r="B864" s="5"/>
      <c r="C864" s="5"/>
      <c r="D864" s="5"/>
      <c r="E864" s="5" t="str">
        <f>_xlfn.XLOOKUP(A864,中转!$D$10:$D$10006,中转!$Y$10:$Y$10006,"{}",0)</f>
        <v/>
      </c>
      <c r="F864" s="5"/>
      <c r="G864" s="5"/>
      <c r="H864" s="5"/>
      <c r="I864" s="5"/>
      <c r="J864" s="20"/>
      <c r="K864" s="20"/>
    </row>
    <row r="865" spans="1:11" x14ac:dyDescent="0.15">
      <c r="A865" s="3">
        <f t="shared" ref="A865:A869" si="419">B865*100+C865</f>
        <v>401150301</v>
      </c>
      <c r="B865" s="3">
        <f t="shared" ref="B865:B869" si="420">B816+100</f>
        <v>4011503</v>
      </c>
      <c r="C865" s="3">
        <f t="shared" ref="C865:C869" si="421">C859</f>
        <v>1</v>
      </c>
      <c r="D865" s="3">
        <f>_xlfn.XLOOKUP(C865,等级中转!$E$7:$E$11,_xlfn.XLOOKUP(INT(RIGHT(B865,1)),等级中转!$F$5:$L$5,等级中转!$F$7:$L$11))</f>
        <v>1</v>
      </c>
      <c r="E865" s="3" t="str">
        <f>_xlfn.XLOOKUP(A865,中转!$D$10:$D$10006,中转!$Y$10:$Y$10006,"{}",0)</f>
        <v>{}</v>
      </c>
      <c r="F865" s="3" t="s">
        <v>35</v>
      </c>
      <c r="G865" s="3">
        <v>0</v>
      </c>
      <c r="H865" s="3">
        <v>0</v>
      </c>
      <c r="I865" s="3">
        <v>0</v>
      </c>
      <c r="K865" s="18" t="str">
        <f>IF($B865="","",IF($B865=0,"",K$1&amp;$A865))</f>
        <v>SkillDescDetail401150301</v>
      </c>
    </row>
    <row r="866" spans="1:11" x14ac:dyDescent="0.15">
      <c r="A866" s="3">
        <f t="shared" si="419"/>
        <v>401150302</v>
      </c>
      <c r="B866" s="3">
        <f t="shared" si="420"/>
        <v>4011503</v>
      </c>
      <c r="C866" s="3">
        <f t="shared" si="421"/>
        <v>2</v>
      </c>
      <c r="D866" s="3">
        <f>_xlfn.XLOOKUP(C866,等级中转!$E$7:$E$11,_xlfn.XLOOKUP(INT(RIGHT(B866,1)),等级中转!$F$5:$L$5,等级中转!$F$7:$L$11))</f>
        <v>75</v>
      </c>
      <c r="E866" s="3" t="str">
        <f>_xlfn.XLOOKUP(A866,中转!$D$10:$D$10006,中转!$Y$10:$Y$10006,"{}",0)</f>
        <v>{}</v>
      </c>
      <c r="F866" s="3" t="s">
        <v>35</v>
      </c>
      <c r="G866" s="3">
        <v>0</v>
      </c>
      <c r="H866" s="3">
        <v>0</v>
      </c>
      <c r="I866" s="3">
        <v>0</v>
      </c>
      <c r="K866" s="18" t="str">
        <f>IF($B866="","",IF($B866=0,"",K$1&amp;$A866))</f>
        <v>SkillDescDetail401150302</v>
      </c>
    </row>
    <row r="867" spans="1:11" x14ac:dyDescent="0.15">
      <c r="A867" s="3">
        <f t="shared" si="419"/>
        <v>401150303</v>
      </c>
      <c r="B867" s="3">
        <f t="shared" si="420"/>
        <v>4011503</v>
      </c>
      <c r="C867" s="3">
        <f t="shared" si="421"/>
        <v>3</v>
      </c>
      <c r="D867" s="3">
        <f>_xlfn.XLOOKUP(C867,等级中转!$E$7:$E$11,_xlfn.XLOOKUP(INT(RIGHT(B867,1)),等级中转!$F$5:$L$5,等级中转!$F$7:$L$11))</f>
        <v>125</v>
      </c>
      <c r="E867" s="3" t="str">
        <f>_xlfn.XLOOKUP(A867,中转!$D$10:$D$10006,中转!$Y$10:$Y$10006,"{}",0)</f>
        <v>{}</v>
      </c>
      <c r="F867" s="3" t="s">
        <v>35</v>
      </c>
      <c r="G867" s="3">
        <v>0</v>
      </c>
      <c r="H867" s="3">
        <v>0</v>
      </c>
      <c r="I867" s="3">
        <v>0</v>
      </c>
      <c r="K867" s="18" t="str">
        <f>IF($B867="","",IF($B867=0,"",K$1&amp;$A867))</f>
        <v>SkillDescDetail401150303</v>
      </c>
    </row>
    <row r="868" spans="1:11" x14ac:dyDescent="0.15">
      <c r="A868" s="3">
        <f t="shared" si="419"/>
        <v>401150304</v>
      </c>
      <c r="B868" s="3">
        <f t="shared" si="420"/>
        <v>4011503</v>
      </c>
      <c r="C868" s="3">
        <f t="shared" si="421"/>
        <v>4</v>
      </c>
      <c r="D868" s="3">
        <f>_xlfn.XLOOKUP(C868,等级中转!$E$7:$E$11,_xlfn.XLOOKUP(INT(RIGHT(B868,1)),等级中转!$F$5:$L$5,等级中转!$F$7:$L$11))</f>
        <v>175</v>
      </c>
      <c r="E868" s="3" t="str">
        <f>_xlfn.XLOOKUP(A868,中转!$D$10:$D$10006,中转!$Y$10:$Y$10006,"{}",0)</f>
        <v>{}</v>
      </c>
      <c r="F868" s="3" t="s">
        <v>35</v>
      </c>
      <c r="G868" s="3">
        <v>0</v>
      </c>
      <c r="H868" s="3">
        <v>0</v>
      </c>
      <c r="I868" s="3">
        <v>0</v>
      </c>
      <c r="K868" s="18" t="str">
        <f>IF($B868="","",IF($B868=0,"",K$1&amp;$A868))</f>
        <v>SkillDescDetail401150304</v>
      </c>
    </row>
    <row r="869" spans="1:11" x14ac:dyDescent="0.15">
      <c r="A869" s="3">
        <f t="shared" si="419"/>
        <v>401150305</v>
      </c>
      <c r="B869" s="3">
        <f t="shared" si="420"/>
        <v>4011503</v>
      </c>
      <c r="C869" s="3">
        <f t="shared" si="421"/>
        <v>5</v>
      </c>
      <c r="D869" s="3">
        <f>_xlfn.XLOOKUP(C869,等级中转!$E$7:$E$11,_xlfn.XLOOKUP(INT(RIGHT(B869,1)),等级中转!$F$5:$L$5,等级中转!$F$7:$L$11))</f>
        <v>225</v>
      </c>
      <c r="E869" s="3" t="str">
        <f>_xlfn.XLOOKUP(A869,中转!$D$10:$D$10006,中转!$Y$10:$Y$10006,"{}",0)</f>
        <v>{}</v>
      </c>
      <c r="F869" s="3" t="s">
        <v>35</v>
      </c>
      <c r="G869" s="3">
        <v>0</v>
      </c>
      <c r="H869" s="3">
        <v>0</v>
      </c>
      <c r="I869" s="3">
        <v>0</v>
      </c>
      <c r="K869" s="18" t="str">
        <f>IF($B869="","",IF($B869=0,"",K$1&amp;$A869))</f>
        <v>SkillDescDetail401150305</v>
      </c>
    </row>
    <row r="870" spans="1:11" s="17" customFormat="1" x14ac:dyDescent="0.15">
      <c r="A870" s="7" t="s">
        <v>46</v>
      </c>
      <c r="B870" s="5"/>
      <c r="C870" s="5"/>
      <c r="D870" s="5"/>
      <c r="E870" s="5" t="str">
        <f>_xlfn.XLOOKUP(A870,中转!$D$10:$D$10006,中转!$Y$10:$Y$10006,"{}",0)</f>
        <v/>
      </c>
      <c r="F870" s="5"/>
      <c r="G870" s="5"/>
      <c r="H870" s="5"/>
      <c r="I870" s="5"/>
      <c r="J870" s="20"/>
      <c r="K870" s="20"/>
    </row>
    <row r="871" spans="1:11" x14ac:dyDescent="0.15">
      <c r="A871" s="3">
        <f t="shared" ref="A871:A875" si="422">B871*100+C871</f>
        <v>401150401</v>
      </c>
      <c r="B871" s="3">
        <f t="shared" ref="B871:B875" si="423">B822+100</f>
        <v>4011504</v>
      </c>
      <c r="C871" s="3">
        <f t="shared" ref="C871:C875" si="424">C865</f>
        <v>1</v>
      </c>
      <c r="D871" s="3">
        <f>_xlfn.XLOOKUP(C871,等级中转!$E$7:$E$11,_xlfn.XLOOKUP(INT(RIGHT(B871,1)),等级中转!$F$5:$L$5,等级中转!$F$7:$L$11))</f>
        <v>1</v>
      </c>
      <c r="E871" s="3" t="str">
        <f ca="1">_xlfn.XLOOKUP(A871,中转!$D$10:$D$10006,中转!$Y$10:$Y$10006,"{}",0)</f>
        <v>{"AtkPower":0.65}</v>
      </c>
      <c r="F871" s="3" t="s">
        <v>109</v>
      </c>
      <c r="G871" s="3">
        <v>0</v>
      </c>
      <c r="H871" s="3">
        <v>0</v>
      </c>
      <c r="I871" s="3">
        <v>0</v>
      </c>
      <c r="K871" s="18" t="str">
        <f>IF($B871="","",IF($B871=0,"",K$1&amp;$A871))</f>
        <v>SkillDescDetail401150401</v>
      </c>
    </row>
    <row r="872" spans="1:11" x14ac:dyDescent="0.15">
      <c r="A872" s="3">
        <f t="shared" si="422"/>
        <v>401150402</v>
      </c>
      <c r="B872" s="3">
        <f t="shared" si="423"/>
        <v>4011504</v>
      </c>
      <c r="C872" s="3">
        <f t="shared" si="424"/>
        <v>2</v>
      </c>
      <c r="D872" s="3">
        <f>_xlfn.XLOOKUP(C872,等级中转!$E$7:$E$11,_xlfn.XLOOKUP(INT(RIGHT(B872,1)),等级中转!$F$5:$L$5,等级中转!$F$7:$L$11))</f>
        <v>31</v>
      </c>
      <c r="E872" s="3" t="str">
        <f ca="1">_xlfn.XLOOKUP(A872,中转!$D$10:$D$10006,中转!$Y$10:$Y$10006,"{}",0)</f>
        <v>{"AtkPower":0.7}</v>
      </c>
      <c r="F872" s="3" t="s">
        <v>109</v>
      </c>
      <c r="G872" s="3">
        <v>0</v>
      </c>
      <c r="H872" s="3">
        <v>0</v>
      </c>
      <c r="I872" s="3">
        <v>0</v>
      </c>
      <c r="K872" s="18" t="str">
        <f>IF($B872="","",IF($B872=0,"",K$1&amp;$A872))</f>
        <v>SkillDescDetail401150402</v>
      </c>
    </row>
    <row r="873" spans="1:11" x14ac:dyDescent="0.15">
      <c r="A873" s="3">
        <f t="shared" si="422"/>
        <v>401150403</v>
      </c>
      <c r="B873" s="3">
        <f t="shared" si="423"/>
        <v>4011504</v>
      </c>
      <c r="C873" s="3">
        <f t="shared" si="424"/>
        <v>3</v>
      </c>
      <c r="D873" s="3">
        <f>_xlfn.XLOOKUP(C873,等级中转!$E$7:$E$11,_xlfn.XLOOKUP(INT(RIGHT(B873,1)),等级中转!$F$5:$L$5,等级中转!$F$7:$L$11))</f>
        <v>71</v>
      </c>
      <c r="E873" s="3" t="str">
        <f ca="1">_xlfn.XLOOKUP(A873,中转!$D$10:$D$10006,中转!$Y$10:$Y$10006,"{}",0)</f>
        <v>{"AtkPower":0.7}</v>
      </c>
      <c r="F873" s="3" t="s">
        <v>109</v>
      </c>
      <c r="G873" s="3">
        <v>0</v>
      </c>
      <c r="H873" s="3">
        <v>0</v>
      </c>
      <c r="I873" s="3">
        <v>0</v>
      </c>
      <c r="K873" s="18" t="str">
        <f>IF($B873="","",IF($B873=0,"",K$1&amp;$A873))</f>
        <v>SkillDescDetail401150403</v>
      </c>
    </row>
    <row r="874" spans="1:11" x14ac:dyDescent="0.15">
      <c r="A874" s="3">
        <f t="shared" si="422"/>
        <v>401150404</v>
      </c>
      <c r="B874" s="3">
        <f t="shared" si="423"/>
        <v>4011504</v>
      </c>
      <c r="C874" s="3">
        <f t="shared" si="424"/>
        <v>4</v>
      </c>
      <c r="D874" s="3">
        <f>_xlfn.XLOOKUP(C874,等级中转!$E$7:$E$11,_xlfn.XLOOKUP(INT(RIGHT(B874,1)),等级中转!$F$5:$L$5,等级中转!$F$7:$L$11))</f>
        <v>121</v>
      </c>
      <c r="E874" s="3" t="str">
        <f ca="1">_xlfn.XLOOKUP(A874,中转!$D$10:$D$10006,中转!$Y$10:$Y$10006,"{}",0)</f>
        <v>{"AtkPower":0.8}</v>
      </c>
      <c r="F874" s="3" t="s">
        <v>109</v>
      </c>
      <c r="G874" s="3">
        <v>0</v>
      </c>
      <c r="H874" s="3">
        <v>0</v>
      </c>
      <c r="I874" s="3">
        <v>0</v>
      </c>
      <c r="K874" s="18" t="str">
        <f>IF($B874="","",IF($B874=0,"",K$1&amp;$A874))</f>
        <v>SkillDescDetail401150404</v>
      </c>
    </row>
    <row r="875" spans="1:11" x14ac:dyDescent="0.15">
      <c r="A875" s="3">
        <f t="shared" si="422"/>
        <v>401150405</v>
      </c>
      <c r="B875" s="3">
        <f t="shared" si="423"/>
        <v>4011504</v>
      </c>
      <c r="C875" s="3">
        <f t="shared" si="424"/>
        <v>5</v>
      </c>
      <c r="D875" s="3">
        <f>_xlfn.XLOOKUP(C875,等级中转!$E$7:$E$11,_xlfn.XLOOKUP(INT(RIGHT(B875,1)),等级中转!$F$5:$L$5,等级中转!$F$7:$L$11))</f>
        <v>171</v>
      </c>
      <c r="E875" s="3" t="str">
        <f>_xlfn.XLOOKUP(A875,中转!$D$10:$D$10006,中转!$Y$10:$Y$10006,"{}",0)</f>
        <v>{"AtkPower":0.9}</v>
      </c>
      <c r="F875" s="3" t="s">
        <v>109</v>
      </c>
      <c r="G875" s="3">
        <v>0</v>
      </c>
      <c r="H875" s="3">
        <v>0</v>
      </c>
      <c r="I875" s="3">
        <v>0</v>
      </c>
      <c r="K875" s="18" t="str">
        <f>IF($B875="","",IF($B875=0,"",K$1&amp;$A875))</f>
        <v>SkillDescDetail401150405</v>
      </c>
    </row>
    <row r="876" spans="1:11" s="17" customFormat="1" x14ac:dyDescent="0.15">
      <c r="A876" s="7" t="s">
        <v>47</v>
      </c>
      <c r="B876" s="5"/>
      <c r="C876" s="5"/>
      <c r="D876" s="5"/>
      <c r="E876" s="5" t="str">
        <f>_xlfn.XLOOKUP(A876,中转!$D$10:$D$10006,中转!$Y$10:$Y$10006,"{}",0)</f>
        <v/>
      </c>
      <c r="F876" s="5"/>
      <c r="G876" s="5"/>
      <c r="H876" s="5"/>
      <c r="I876" s="5"/>
      <c r="J876" s="20"/>
      <c r="K876" s="20"/>
    </row>
    <row r="877" spans="1:11" x14ac:dyDescent="0.15">
      <c r="A877" s="3">
        <f t="shared" ref="A877:A881" si="425">B877*100+C877</f>
        <v>401150501</v>
      </c>
      <c r="B877" s="3">
        <f t="shared" ref="B877:B881" si="426">B828+100</f>
        <v>4011505</v>
      </c>
      <c r="C877" s="3">
        <f t="shared" ref="C877:C881" si="427">C871</f>
        <v>1</v>
      </c>
      <c r="D877" s="3">
        <f>_xlfn.XLOOKUP(C877,等级中转!$E$7:$E$11,_xlfn.XLOOKUP(INT(RIGHT(B877,1)),等级中转!$F$5:$L$5,等级中转!$F$7:$L$11))</f>
        <v>1</v>
      </c>
      <c r="E877" s="3" t="str">
        <f>_xlfn.XLOOKUP(A877,中转!$D$10:$D$10006,中转!$Y$10:$Y$10006,"{}",0)</f>
        <v>{}</v>
      </c>
      <c r="F877" s="3" t="s">
        <v>35</v>
      </c>
      <c r="G877" s="3">
        <v>0</v>
      </c>
      <c r="H877" s="3">
        <v>0</v>
      </c>
      <c r="I877" s="3">
        <v>0</v>
      </c>
      <c r="K877" s="18" t="str">
        <f>IF($B877="","",IF($B877=0,"",K$1&amp;$A877))</f>
        <v>SkillDescDetail401150501</v>
      </c>
    </row>
    <row r="878" spans="1:11" x14ac:dyDescent="0.15">
      <c r="A878" s="3">
        <f t="shared" si="425"/>
        <v>401150502</v>
      </c>
      <c r="B878" s="3">
        <f t="shared" si="426"/>
        <v>4011505</v>
      </c>
      <c r="C878" s="3">
        <f t="shared" si="427"/>
        <v>2</v>
      </c>
      <c r="D878" s="3">
        <f>_xlfn.XLOOKUP(C878,等级中转!$E$7:$E$11,_xlfn.XLOOKUP(INT(RIGHT(B878,1)),等级中转!$F$5:$L$5,等级中转!$F$7:$L$11))</f>
        <v>46</v>
      </c>
      <c r="E878" s="3" t="str">
        <f>_xlfn.XLOOKUP(A878,中转!$D$10:$D$10006,中转!$Y$10:$Y$10006,"{}",0)</f>
        <v>{}</v>
      </c>
      <c r="F878" s="3" t="s">
        <v>35</v>
      </c>
      <c r="G878" s="3">
        <v>0</v>
      </c>
      <c r="H878" s="3">
        <v>0</v>
      </c>
      <c r="I878" s="3">
        <v>0</v>
      </c>
      <c r="K878" s="18" t="str">
        <f>IF($B878="","",IF($B878=0,"",K$1&amp;$A878))</f>
        <v>SkillDescDetail401150502</v>
      </c>
    </row>
    <row r="879" spans="1:11" x14ac:dyDescent="0.15">
      <c r="A879" s="3">
        <f t="shared" si="425"/>
        <v>401150503</v>
      </c>
      <c r="B879" s="3">
        <f t="shared" si="426"/>
        <v>4011505</v>
      </c>
      <c r="C879" s="3">
        <f t="shared" si="427"/>
        <v>3</v>
      </c>
      <c r="D879" s="3">
        <f>_xlfn.XLOOKUP(C879,等级中转!$E$7:$E$11,_xlfn.XLOOKUP(INT(RIGHT(B879,1)),等级中转!$F$5:$L$5,等级中转!$F$7:$L$11))</f>
        <v>86</v>
      </c>
      <c r="E879" s="3" t="str">
        <f>_xlfn.XLOOKUP(A879,中转!$D$10:$D$10006,中转!$Y$10:$Y$10006,"{}",0)</f>
        <v>{}</v>
      </c>
      <c r="F879" s="3" t="s">
        <v>35</v>
      </c>
      <c r="G879" s="3">
        <v>0</v>
      </c>
      <c r="H879" s="3">
        <v>0</v>
      </c>
      <c r="I879" s="3">
        <v>0</v>
      </c>
      <c r="K879" s="18" t="str">
        <f>IF($B879="","",IF($B879=0,"",K$1&amp;$A879))</f>
        <v>SkillDescDetail401150503</v>
      </c>
    </row>
    <row r="880" spans="1:11" x14ac:dyDescent="0.15">
      <c r="A880" s="3">
        <f t="shared" si="425"/>
        <v>401150504</v>
      </c>
      <c r="B880" s="3">
        <f t="shared" si="426"/>
        <v>4011505</v>
      </c>
      <c r="C880" s="3">
        <f t="shared" si="427"/>
        <v>4</v>
      </c>
      <c r="D880" s="3">
        <f>_xlfn.XLOOKUP(C880,等级中转!$E$7:$E$11,_xlfn.XLOOKUP(INT(RIGHT(B880,1)),等级中转!$F$5:$L$5,等级中转!$F$7:$L$11))</f>
        <v>136</v>
      </c>
      <c r="E880" s="3" t="str">
        <f>_xlfn.XLOOKUP(A880,中转!$D$10:$D$10006,中转!$Y$10:$Y$10006,"{}",0)</f>
        <v>{}</v>
      </c>
      <c r="F880" s="3" t="s">
        <v>35</v>
      </c>
      <c r="G880" s="3">
        <v>0</v>
      </c>
      <c r="H880" s="3">
        <v>0</v>
      </c>
      <c r="I880" s="3">
        <v>0</v>
      </c>
      <c r="K880" s="18" t="str">
        <f>IF($B880="","",IF($B880=0,"",K$1&amp;$A880))</f>
        <v>SkillDescDetail401150504</v>
      </c>
    </row>
    <row r="881" spans="1:11" x14ac:dyDescent="0.15">
      <c r="A881" s="3">
        <f t="shared" si="425"/>
        <v>401150505</v>
      </c>
      <c r="B881" s="3">
        <f t="shared" si="426"/>
        <v>4011505</v>
      </c>
      <c r="C881" s="3">
        <f t="shared" si="427"/>
        <v>5</v>
      </c>
      <c r="D881" s="3">
        <f>_xlfn.XLOOKUP(C881,等级中转!$E$7:$E$11,_xlfn.XLOOKUP(INT(RIGHT(B881,1)),等级中转!$F$5:$L$5,等级中转!$F$7:$L$11))</f>
        <v>186</v>
      </c>
      <c r="E881" s="3" t="str">
        <f>_xlfn.XLOOKUP(A881,中转!$D$10:$D$10006,中转!$Y$10:$Y$10006,"{}",0)</f>
        <v>{}</v>
      </c>
      <c r="F881" s="3" t="s">
        <v>35</v>
      </c>
      <c r="G881" s="3">
        <v>0</v>
      </c>
      <c r="H881" s="3">
        <v>0</v>
      </c>
      <c r="I881" s="3">
        <v>0</v>
      </c>
      <c r="K881" s="18" t="str">
        <f>IF($B881="","",IF($B881=0,"",K$1&amp;$A881))</f>
        <v>SkillDescDetail401150505</v>
      </c>
    </row>
    <row r="882" spans="1:11" s="17" customFormat="1" x14ac:dyDescent="0.15">
      <c r="A882" s="7" t="s">
        <v>48</v>
      </c>
      <c r="B882" s="5"/>
      <c r="C882" s="5"/>
      <c r="D882" s="5"/>
      <c r="E882" s="5" t="str">
        <f>_xlfn.XLOOKUP(A882,中转!$D$10:$D$10006,中转!$Y$10:$Y$10006,"{}",0)</f>
        <v/>
      </c>
      <c r="F882" s="5"/>
      <c r="G882" s="5"/>
      <c r="H882" s="5"/>
      <c r="I882" s="5"/>
      <c r="J882" s="20"/>
      <c r="K882" s="20"/>
    </row>
    <row r="883" spans="1:11" x14ac:dyDescent="0.15">
      <c r="A883" s="3">
        <f t="shared" ref="A883:A887" si="428">B883*100+C883</f>
        <v>401150601</v>
      </c>
      <c r="B883" s="3">
        <f t="shared" ref="B883:B887" si="429">B834+100</f>
        <v>4011506</v>
      </c>
      <c r="C883" s="3">
        <f t="shared" ref="C883:C887" si="430">C877</f>
        <v>1</v>
      </c>
      <c r="D883" s="3">
        <f>_xlfn.XLOOKUP(C883,等级中转!$E$7:$E$11,_xlfn.XLOOKUP(INT(RIGHT(B883,1)),等级中转!$F$5:$L$5,等级中转!$F$7:$L$11))</f>
        <v>1</v>
      </c>
      <c r="E883" s="3" t="str">
        <f>_xlfn.XLOOKUP(A883,中转!$D$10:$D$10006,中转!$Y$10:$Y$10006,"{}",0)</f>
        <v>{}</v>
      </c>
      <c r="F883" s="3" t="s">
        <v>35</v>
      </c>
      <c r="G883" s="3">
        <v>0</v>
      </c>
      <c r="H883" s="3">
        <v>0</v>
      </c>
      <c r="I883" s="3">
        <v>0</v>
      </c>
      <c r="K883" s="18" t="str">
        <f>IF($B883="","",IF($B883=0,"",K$1&amp;$A883))</f>
        <v>SkillDescDetail401150601</v>
      </c>
    </row>
    <row r="884" spans="1:11" x14ac:dyDescent="0.15">
      <c r="A884" s="3">
        <f t="shared" si="428"/>
        <v>401150602</v>
      </c>
      <c r="B884" s="3">
        <f t="shared" si="429"/>
        <v>4011506</v>
      </c>
      <c r="C884" s="3">
        <f t="shared" si="430"/>
        <v>2</v>
      </c>
      <c r="D884" s="3">
        <f>_xlfn.XLOOKUP(C884,等级中转!$E$7:$E$11,_xlfn.XLOOKUP(INT(RIGHT(B884,1)),等级中转!$F$5:$L$5,等级中转!$F$7:$L$11))</f>
        <v>63</v>
      </c>
      <c r="E884" s="3" t="str">
        <f>_xlfn.XLOOKUP(A884,中转!$D$10:$D$10006,中转!$Y$10:$Y$10006,"{}",0)</f>
        <v>{}</v>
      </c>
      <c r="F884" s="3" t="s">
        <v>35</v>
      </c>
      <c r="G884" s="3">
        <v>0</v>
      </c>
      <c r="H884" s="3">
        <v>0</v>
      </c>
      <c r="I884" s="3">
        <v>0</v>
      </c>
      <c r="K884" s="18" t="str">
        <f>IF($B884="","",IF($B884=0,"",K$1&amp;$A884))</f>
        <v>SkillDescDetail401150602</v>
      </c>
    </row>
    <row r="885" spans="1:11" x14ac:dyDescent="0.15">
      <c r="A885" s="3">
        <f t="shared" si="428"/>
        <v>401150603</v>
      </c>
      <c r="B885" s="3">
        <f t="shared" si="429"/>
        <v>4011506</v>
      </c>
      <c r="C885" s="3">
        <f t="shared" si="430"/>
        <v>3</v>
      </c>
      <c r="D885" s="3">
        <f>_xlfn.XLOOKUP(C885,等级中转!$E$7:$E$11,_xlfn.XLOOKUP(INT(RIGHT(B885,1)),等级中转!$F$5:$L$5,等级中转!$F$7:$L$11))</f>
        <v>103</v>
      </c>
      <c r="E885" s="3" t="str">
        <f>_xlfn.XLOOKUP(A885,中转!$D$10:$D$10006,中转!$Y$10:$Y$10006,"{}",0)</f>
        <v>{}</v>
      </c>
      <c r="F885" s="3" t="s">
        <v>35</v>
      </c>
      <c r="G885" s="3">
        <v>0</v>
      </c>
      <c r="H885" s="3">
        <v>0</v>
      </c>
      <c r="I885" s="3">
        <v>0</v>
      </c>
      <c r="K885" s="18" t="str">
        <f>IF($B885="","",IF($B885=0,"",K$1&amp;$A885))</f>
        <v>SkillDescDetail401150603</v>
      </c>
    </row>
    <row r="886" spans="1:11" x14ac:dyDescent="0.15">
      <c r="A886" s="3">
        <f t="shared" si="428"/>
        <v>401150604</v>
      </c>
      <c r="B886" s="3">
        <f t="shared" si="429"/>
        <v>4011506</v>
      </c>
      <c r="C886" s="3">
        <f t="shared" si="430"/>
        <v>4</v>
      </c>
      <c r="D886" s="3">
        <f>_xlfn.XLOOKUP(C886,等级中转!$E$7:$E$11,_xlfn.XLOOKUP(INT(RIGHT(B886,1)),等级中转!$F$5:$L$5,等级中转!$F$7:$L$11))</f>
        <v>153</v>
      </c>
      <c r="E886" s="3" t="str">
        <f>_xlfn.XLOOKUP(A886,中转!$D$10:$D$10006,中转!$Y$10:$Y$10006,"{}",0)</f>
        <v>{}</v>
      </c>
      <c r="F886" s="3" t="s">
        <v>35</v>
      </c>
      <c r="G886" s="3">
        <v>0</v>
      </c>
      <c r="H886" s="3">
        <v>0</v>
      </c>
      <c r="I886" s="3">
        <v>0</v>
      </c>
      <c r="K886" s="18" t="str">
        <f>IF($B886="","",IF($B886=0,"",K$1&amp;$A886))</f>
        <v>SkillDescDetail401150604</v>
      </c>
    </row>
    <row r="887" spans="1:11" x14ac:dyDescent="0.15">
      <c r="A887" s="3">
        <f t="shared" si="428"/>
        <v>401150605</v>
      </c>
      <c r="B887" s="3">
        <f t="shared" si="429"/>
        <v>4011506</v>
      </c>
      <c r="C887" s="3">
        <f t="shared" si="430"/>
        <v>5</v>
      </c>
      <c r="D887" s="3">
        <f>_xlfn.XLOOKUP(C887,等级中转!$E$7:$E$11,_xlfn.XLOOKUP(INT(RIGHT(B887,1)),等级中转!$F$5:$L$5,等级中转!$F$7:$L$11))</f>
        <v>203</v>
      </c>
      <c r="E887" s="3" t="str">
        <f>_xlfn.XLOOKUP(A887,中转!$D$10:$D$10006,中转!$Y$10:$Y$10006,"{}",0)</f>
        <v>{}</v>
      </c>
      <c r="F887" s="3" t="s">
        <v>35</v>
      </c>
      <c r="G887" s="3">
        <v>0</v>
      </c>
      <c r="H887" s="3">
        <v>0</v>
      </c>
      <c r="I887" s="3">
        <v>0</v>
      </c>
      <c r="K887" s="18" t="str">
        <f>IF($B887="","",IF($B887=0,"",K$1&amp;$A887))</f>
        <v>SkillDescDetail401150605</v>
      </c>
    </row>
    <row r="888" spans="1:11" s="17" customFormat="1" x14ac:dyDescent="0.15">
      <c r="A888" s="7" t="s">
        <v>49</v>
      </c>
      <c r="B888" s="5"/>
      <c r="C888" s="5"/>
      <c r="D888" s="5"/>
      <c r="E888" s="5" t="str">
        <f>_xlfn.XLOOKUP(A888,中转!$D$10:$D$10006,中转!$Y$10:$Y$10006,"{}",0)</f>
        <v/>
      </c>
      <c r="F888" s="5"/>
      <c r="G888" s="5"/>
      <c r="H888" s="5"/>
      <c r="I888" s="5"/>
      <c r="J888" s="20"/>
      <c r="K888" s="20"/>
    </row>
    <row r="889" spans="1:11" x14ac:dyDescent="0.15">
      <c r="A889" s="3">
        <f t="shared" ref="A889:A893" si="431">B889*100+C889</f>
        <v>401150701</v>
      </c>
      <c r="B889" s="3">
        <f t="shared" ref="B889:B893" si="432">B840+100</f>
        <v>4011507</v>
      </c>
      <c r="C889" s="3">
        <f t="shared" ref="C889:C893" si="433">C883</f>
        <v>1</v>
      </c>
      <c r="D889" s="3">
        <f>_xlfn.XLOOKUP(C889,等级中转!$E$7:$E$11,_xlfn.XLOOKUP(INT(RIGHT(B889,1)),等级中转!$F$5:$L$5,等级中转!$F$7:$L$11))</f>
        <v>1</v>
      </c>
      <c r="E889" s="3" t="str">
        <f>_xlfn.XLOOKUP(A889,中转!$D$10:$D$10006,中转!$Y$10:$Y$10006,"{}",0)</f>
        <v>{}</v>
      </c>
      <c r="F889" s="3" t="s">
        <v>110</v>
      </c>
      <c r="G889" s="3">
        <v>0</v>
      </c>
      <c r="H889" s="3">
        <v>0</v>
      </c>
      <c r="I889" s="3">
        <v>0</v>
      </c>
      <c r="K889" s="18" t="str">
        <f>IF($B889="","",IF($B889=0,"",K$1&amp;$A889))</f>
        <v>SkillDescDetail401150701</v>
      </c>
    </row>
    <row r="890" spans="1:11" x14ac:dyDescent="0.15">
      <c r="A890" s="3">
        <f t="shared" si="431"/>
        <v>401150702</v>
      </c>
      <c r="B890" s="3">
        <f t="shared" si="432"/>
        <v>4011507</v>
      </c>
      <c r="C890" s="3">
        <f t="shared" si="433"/>
        <v>2</v>
      </c>
      <c r="D890" s="3">
        <f>_xlfn.XLOOKUP(C890,等级中转!$E$7:$E$11,_xlfn.XLOOKUP(INT(RIGHT(B890,1)),等级中转!$F$5:$L$5,等级中转!$F$7:$L$11))</f>
        <v>51</v>
      </c>
      <c r="E890" s="3" t="str">
        <f>_xlfn.XLOOKUP(A890,中转!$D$10:$D$10006,中转!$Y$10:$Y$10006,"{}",0)</f>
        <v>{}</v>
      </c>
      <c r="F890" s="3" t="s">
        <v>110</v>
      </c>
      <c r="G890" s="3">
        <v>0</v>
      </c>
      <c r="H890" s="3">
        <v>0</v>
      </c>
      <c r="I890" s="3">
        <v>0</v>
      </c>
      <c r="K890" s="18" t="str">
        <f>IF($B890="","",IF($B890=0,"",K$1&amp;$A890))</f>
        <v>SkillDescDetail401150702</v>
      </c>
    </row>
    <row r="891" spans="1:11" x14ac:dyDescent="0.15">
      <c r="A891" s="3">
        <f t="shared" si="431"/>
        <v>401150703</v>
      </c>
      <c r="B891" s="3">
        <f t="shared" si="432"/>
        <v>4011507</v>
      </c>
      <c r="C891" s="3">
        <f t="shared" si="433"/>
        <v>3</v>
      </c>
      <c r="D891" s="3">
        <f>_xlfn.XLOOKUP(C891,等级中转!$E$7:$E$11,_xlfn.XLOOKUP(INT(RIGHT(B891,1)),等级中转!$F$5:$L$5,等级中转!$F$7:$L$11))</f>
        <v>91</v>
      </c>
      <c r="E891" s="3" t="str">
        <f>_xlfn.XLOOKUP(A891,中转!$D$10:$D$10006,中转!$Y$10:$Y$10006,"{}",0)</f>
        <v>{}</v>
      </c>
      <c r="F891" s="3" t="s">
        <v>110</v>
      </c>
      <c r="G891" s="3">
        <v>0</v>
      </c>
      <c r="H891" s="3">
        <v>0</v>
      </c>
      <c r="I891" s="3">
        <v>0</v>
      </c>
      <c r="K891" s="18" t="str">
        <f>IF($B891="","",IF($B891=0,"",K$1&amp;$A891))</f>
        <v>SkillDescDetail401150703</v>
      </c>
    </row>
    <row r="892" spans="1:11" x14ac:dyDescent="0.15">
      <c r="A892" s="3">
        <f t="shared" si="431"/>
        <v>401150704</v>
      </c>
      <c r="B892" s="3">
        <f t="shared" si="432"/>
        <v>4011507</v>
      </c>
      <c r="C892" s="3">
        <f t="shared" si="433"/>
        <v>4</v>
      </c>
      <c r="D892" s="3">
        <f>_xlfn.XLOOKUP(C892,等级中转!$E$7:$E$11,_xlfn.XLOOKUP(INT(RIGHT(B892,1)),等级中转!$F$5:$L$5,等级中转!$F$7:$L$11))</f>
        <v>151</v>
      </c>
      <c r="E892" s="3" t="str">
        <f>_xlfn.XLOOKUP(A892,中转!$D$10:$D$10006,中转!$Y$10:$Y$10006,"{}",0)</f>
        <v>{}</v>
      </c>
      <c r="F892" s="3" t="s">
        <v>110</v>
      </c>
      <c r="G892" s="3">
        <v>0</v>
      </c>
      <c r="H892" s="3">
        <v>0</v>
      </c>
      <c r="I892" s="3">
        <v>0</v>
      </c>
      <c r="K892" s="18" t="str">
        <f>IF($B892="","",IF($B892=0,"",K$1&amp;$A892))</f>
        <v>SkillDescDetail401150704</v>
      </c>
    </row>
    <row r="893" spans="1:11" x14ac:dyDescent="0.15">
      <c r="A893" s="3">
        <f t="shared" si="431"/>
        <v>401150705</v>
      </c>
      <c r="B893" s="3">
        <f t="shared" si="432"/>
        <v>4011507</v>
      </c>
      <c r="C893" s="3">
        <f t="shared" si="433"/>
        <v>5</v>
      </c>
      <c r="D893" s="3">
        <f>_xlfn.XLOOKUP(C893,等级中转!$E$7:$E$11,_xlfn.XLOOKUP(INT(RIGHT(B893,1)),等级中转!$F$5:$L$5,等级中转!$F$7:$L$11))</f>
        <v>211</v>
      </c>
      <c r="E893" s="3" t="str">
        <f>_xlfn.XLOOKUP(A893,中转!$D$10:$D$10006,中转!$Y$10:$Y$10006,"{}",0)</f>
        <v>{}</v>
      </c>
      <c r="F893" s="3" t="s">
        <v>110</v>
      </c>
      <c r="G893" s="3">
        <v>0</v>
      </c>
      <c r="H893" s="3">
        <v>0</v>
      </c>
      <c r="I893" s="3">
        <v>0</v>
      </c>
      <c r="K893" s="18" t="str">
        <f>IF($B893="","",IF($B893=0,"",K$1&amp;$A893))</f>
        <v>SkillDescDetail401150705</v>
      </c>
    </row>
    <row r="894" spans="1:11" s="17" customFormat="1" x14ac:dyDescent="0.15">
      <c r="A894" s="7" t="s">
        <v>111</v>
      </c>
      <c r="B894" s="5"/>
      <c r="C894" s="5"/>
      <c r="D894" s="5"/>
      <c r="E894" s="5" t="str">
        <f>_xlfn.XLOOKUP(A894,中转!$D$10:$D$10006,中转!$Y$10:$Y$10006,"{}",0)</f>
        <v/>
      </c>
      <c r="F894" s="5"/>
      <c r="G894" s="5"/>
      <c r="H894" s="5"/>
      <c r="I894" s="5"/>
      <c r="J894" s="20"/>
      <c r="K894" s="20"/>
    </row>
    <row r="895" spans="1:11" s="17" customFormat="1" x14ac:dyDescent="0.15">
      <c r="A895" s="7" t="s">
        <v>33</v>
      </c>
      <c r="B895" s="5"/>
      <c r="C895" s="5"/>
      <c r="D895" s="5"/>
      <c r="E895" s="5" t="str">
        <f>_xlfn.XLOOKUP(A895,中转!$D$10:$D$10006,中转!$Y$10:$Y$10006,"{}",0)</f>
        <v/>
      </c>
      <c r="F895" s="5"/>
      <c r="G895" s="5"/>
      <c r="H895" s="5"/>
      <c r="I895" s="5"/>
      <c r="J895" s="20"/>
      <c r="K895" s="20"/>
    </row>
    <row r="896" spans="1:11" x14ac:dyDescent="0.15">
      <c r="A896" s="3">
        <f t="shared" ref="A896:A900" si="434">B896*100+C896</f>
        <v>401160101</v>
      </c>
      <c r="B896" s="3">
        <f t="shared" ref="B896:B900" si="435">B853+100</f>
        <v>4011601</v>
      </c>
      <c r="C896" s="3">
        <v>1</v>
      </c>
      <c r="D896" s="3">
        <f>_xlfn.XLOOKUP(C896,等级中转!$E$7:$E$11,_xlfn.XLOOKUP(INT(RIGHT(B896,1)),等级中转!$F$5:$L$5,等级中转!$F$7:$L$11))</f>
        <v>1</v>
      </c>
      <c r="E896" s="3" t="str">
        <f ca="1">_xlfn.XLOOKUP(A896,中转!$D$10:$D$10006,中转!$Y$10:$Y$10006,"{}",0)</f>
        <v>{"AtkPower":1.1}</v>
      </c>
      <c r="F896" s="3" t="s">
        <v>35</v>
      </c>
      <c r="G896" s="3">
        <v>76</v>
      </c>
      <c r="H896" s="3">
        <v>0</v>
      </c>
      <c r="I896" s="3">
        <v>0</v>
      </c>
      <c r="J896" s="18" t="str">
        <f t="shared" ref="J896:J900" si="436">"Skill"&amp;B896</f>
        <v>Skill4011601</v>
      </c>
      <c r="K896" s="18" t="str">
        <f>IF($B896="","",IF($B896=0,"",K$1&amp;$A896))</f>
        <v>SkillDescDetail401160101</v>
      </c>
    </row>
    <row r="897" spans="1:11" x14ac:dyDescent="0.15">
      <c r="A897" s="3">
        <f t="shared" si="434"/>
        <v>401160102</v>
      </c>
      <c r="B897" s="3">
        <f t="shared" si="435"/>
        <v>4011601</v>
      </c>
      <c r="C897" s="3">
        <v>2</v>
      </c>
      <c r="D897" s="3">
        <f>_xlfn.XLOOKUP(C897,等级中转!$E$7:$E$11,_xlfn.XLOOKUP(INT(RIGHT(B897,1)),等级中转!$F$5:$L$5,等级中转!$F$7:$L$11))</f>
        <v>21</v>
      </c>
      <c r="E897" s="3" t="str">
        <f ca="1">_xlfn.XLOOKUP(A897,中转!$D$10:$D$10006,中转!$Y$10:$Y$10006,"{}",0)</f>
        <v>{"AtkPower":1.2}</v>
      </c>
      <c r="F897" s="3" t="s">
        <v>35</v>
      </c>
      <c r="G897" s="3">
        <f t="shared" ref="G897:G900" si="437">G896</f>
        <v>76</v>
      </c>
      <c r="H897" s="3">
        <v>0</v>
      </c>
      <c r="I897" s="3">
        <v>0</v>
      </c>
      <c r="J897" s="18" t="str">
        <f t="shared" si="436"/>
        <v>Skill4011601</v>
      </c>
      <c r="K897" s="18" t="str">
        <f>IF($B897="","",IF($B897=0,"",K$1&amp;$A897))</f>
        <v>SkillDescDetail401160102</v>
      </c>
    </row>
    <row r="898" spans="1:11" x14ac:dyDescent="0.15">
      <c r="A898" s="3">
        <f t="shared" si="434"/>
        <v>401160103</v>
      </c>
      <c r="B898" s="3">
        <f t="shared" si="435"/>
        <v>4011601</v>
      </c>
      <c r="C898" s="3">
        <v>3</v>
      </c>
      <c r="D898" s="3">
        <f>_xlfn.XLOOKUP(C898,等级中转!$E$7:$E$11,_xlfn.XLOOKUP(INT(RIGHT(B898,1)),等级中转!$F$5:$L$5,等级中转!$F$7:$L$11))</f>
        <v>61</v>
      </c>
      <c r="E898" s="3" t="str">
        <f ca="1">_xlfn.XLOOKUP(A898,中转!$D$10:$D$10006,中转!$Y$10:$Y$10006,"{}",0)</f>
        <v>{"AtkPower":1.3}</v>
      </c>
      <c r="F898" s="3" t="s">
        <v>35</v>
      </c>
      <c r="G898" s="3">
        <f t="shared" si="437"/>
        <v>76</v>
      </c>
      <c r="H898" s="3">
        <v>0</v>
      </c>
      <c r="I898" s="3">
        <v>0</v>
      </c>
      <c r="J898" s="18" t="str">
        <f t="shared" si="436"/>
        <v>Skill4011601</v>
      </c>
      <c r="K898" s="18" t="str">
        <f>IF($B898="","",IF($B898=0,"",K$1&amp;$A898))</f>
        <v>SkillDescDetail401160103</v>
      </c>
    </row>
    <row r="899" spans="1:11" x14ac:dyDescent="0.15">
      <c r="A899" s="3">
        <f t="shared" si="434"/>
        <v>401160104</v>
      </c>
      <c r="B899" s="3">
        <f t="shared" si="435"/>
        <v>4011601</v>
      </c>
      <c r="C899" s="3">
        <v>4</v>
      </c>
      <c r="D899" s="3">
        <f>_xlfn.XLOOKUP(C899,等级中转!$E$7:$E$11,_xlfn.XLOOKUP(INT(RIGHT(B899,1)),等级中转!$F$5:$L$5,等级中转!$F$7:$L$11))</f>
        <v>111</v>
      </c>
      <c r="E899" s="3" t="str">
        <f ca="1">_xlfn.XLOOKUP(A899,中转!$D$10:$D$10006,中转!$Y$10:$Y$10006,"{}",0)</f>
        <v>{"AtkPower":1.45}</v>
      </c>
      <c r="F899" s="3" t="s">
        <v>35</v>
      </c>
      <c r="G899" s="3">
        <f t="shared" si="437"/>
        <v>76</v>
      </c>
      <c r="H899" s="3">
        <v>0</v>
      </c>
      <c r="I899" s="3">
        <v>0</v>
      </c>
      <c r="J899" s="18" t="str">
        <f t="shared" si="436"/>
        <v>Skill4011601</v>
      </c>
      <c r="K899" s="18" t="str">
        <f>IF($B899="","",IF($B899=0,"",K$1&amp;$A899))</f>
        <v>SkillDescDetail401160104</v>
      </c>
    </row>
    <row r="900" spans="1:11" x14ac:dyDescent="0.15">
      <c r="A900" s="3">
        <f t="shared" si="434"/>
        <v>401160105</v>
      </c>
      <c r="B900" s="3">
        <f t="shared" si="435"/>
        <v>4011601</v>
      </c>
      <c r="C900" s="3">
        <v>5</v>
      </c>
      <c r="D900" s="3">
        <f>_xlfn.XLOOKUP(C900,等级中转!$E$7:$E$11,_xlfn.XLOOKUP(INT(RIGHT(B900,1)),等级中转!$F$5:$L$5,等级中转!$F$7:$L$11))</f>
        <v>161</v>
      </c>
      <c r="E900" s="3" t="str">
        <f>_xlfn.XLOOKUP(A900,中转!$D$10:$D$10006,中转!$Y$10:$Y$10006,"{}",0)</f>
        <v>{"AtkPower":1.6}</v>
      </c>
      <c r="F900" s="3" t="s">
        <v>35</v>
      </c>
      <c r="G900" s="3">
        <f t="shared" si="437"/>
        <v>76</v>
      </c>
      <c r="H900" s="3">
        <v>0</v>
      </c>
      <c r="I900" s="3">
        <v>0</v>
      </c>
      <c r="J900" s="18" t="str">
        <f t="shared" si="436"/>
        <v>Skill4011601</v>
      </c>
      <c r="K900" s="18" t="str">
        <f>IF($B900="","",IF($B900=0,"",K$1&amp;$A900))</f>
        <v>SkillDescDetail401160105</v>
      </c>
    </row>
    <row r="901" spans="1:11" s="17" customFormat="1" x14ac:dyDescent="0.15">
      <c r="A901" s="7" t="s">
        <v>40</v>
      </c>
      <c r="B901" s="5"/>
      <c r="C901" s="5"/>
      <c r="D901" s="5"/>
      <c r="E901" s="5" t="str">
        <f>_xlfn.XLOOKUP(A901,中转!$D$10:$D$10006,中转!$Y$10:$Y$10006,"{}",0)</f>
        <v/>
      </c>
      <c r="F901" s="5"/>
      <c r="G901" s="5"/>
      <c r="H901" s="5"/>
      <c r="I901" s="5"/>
      <c r="J901" s="20"/>
      <c r="K901" s="20"/>
    </row>
    <row r="902" spans="1:11" x14ac:dyDescent="0.15">
      <c r="A902" s="3">
        <f t="shared" ref="A902:A906" si="438">B902*100+C902</f>
        <v>401160201</v>
      </c>
      <c r="B902" s="3">
        <f t="shared" ref="B902:B906" si="439">B859+100</f>
        <v>4011602</v>
      </c>
      <c r="C902" s="3">
        <f t="shared" ref="C902:C906" si="440">C896</f>
        <v>1</v>
      </c>
      <c r="D902" s="3">
        <f>_xlfn.XLOOKUP(C902,等级中转!$E$7:$E$11,_xlfn.XLOOKUP(INT(RIGHT(B902,1)),等级中转!$F$5:$L$5,等级中转!$F$7:$L$11))</f>
        <v>1</v>
      </c>
      <c r="E902" s="3" t="str">
        <f ca="1">_xlfn.XLOOKUP(A902,中转!$D$10:$D$10006,中转!$Y$10:$Y$10006,"{}",0)</f>
        <v>{"AtkPower":1}</v>
      </c>
      <c r="F902" s="3" t="s">
        <v>35</v>
      </c>
      <c r="G902" s="3">
        <v>0</v>
      </c>
      <c r="H902" s="3">
        <v>0</v>
      </c>
      <c r="I902" s="3">
        <v>1.4</v>
      </c>
      <c r="J902" s="18" t="str">
        <f t="shared" ref="J902:J906" si="441">"Skill"&amp;B902</f>
        <v>Skill4011602</v>
      </c>
      <c r="K902" s="18" t="str">
        <f>IF($B902="","",IF($B902=0,"",K$1&amp;$A902))</f>
        <v>SkillDescDetail401160201</v>
      </c>
    </row>
    <row r="903" spans="1:11" x14ac:dyDescent="0.15">
      <c r="A903" s="3">
        <f t="shared" si="438"/>
        <v>401160202</v>
      </c>
      <c r="B903" s="3">
        <f t="shared" si="439"/>
        <v>4011602</v>
      </c>
      <c r="C903" s="3">
        <f t="shared" si="440"/>
        <v>2</v>
      </c>
      <c r="D903" s="3">
        <f>_xlfn.XLOOKUP(C903,等级中转!$E$7:$E$11,_xlfn.XLOOKUP(INT(RIGHT(B903,1)),等级中转!$F$5:$L$5,等级中转!$F$7:$L$11))</f>
        <v>41</v>
      </c>
      <c r="E903" s="3" t="str">
        <f ca="1">_xlfn.XLOOKUP(A903,中转!$D$10:$D$10006,中转!$Y$10:$Y$10006,"{}",0)</f>
        <v>{"AtkPower":1.05}</v>
      </c>
      <c r="F903" s="3" t="s">
        <v>35</v>
      </c>
      <c r="G903" s="3">
        <v>0</v>
      </c>
      <c r="H903" s="3">
        <v>0</v>
      </c>
      <c r="I903" s="3">
        <f>I902</f>
        <v>1.4</v>
      </c>
      <c r="J903" s="18" t="str">
        <f t="shared" si="441"/>
        <v>Skill4011602</v>
      </c>
      <c r="K903" s="18" t="str">
        <f>IF($B903="","",IF($B903=0,"",K$1&amp;$A903))</f>
        <v>SkillDescDetail401160202</v>
      </c>
    </row>
    <row r="904" spans="1:11" x14ac:dyDescent="0.15">
      <c r="A904" s="3">
        <f t="shared" si="438"/>
        <v>401160203</v>
      </c>
      <c r="B904" s="3">
        <f t="shared" si="439"/>
        <v>4011602</v>
      </c>
      <c r="C904" s="3">
        <f t="shared" si="440"/>
        <v>3</v>
      </c>
      <c r="D904" s="3">
        <f>_xlfn.XLOOKUP(C904,等级中转!$E$7:$E$11,_xlfn.XLOOKUP(INT(RIGHT(B904,1)),等级中转!$F$5:$L$5,等级中转!$F$7:$L$11))</f>
        <v>81</v>
      </c>
      <c r="E904" s="3" t="str">
        <f ca="1">_xlfn.XLOOKUP(A904,中转!$D$10:$D$10006,中转!$Y$10:$Y$10006,"{}",0)</f>
        <v>{"AtkPower":1.1}</v>
      </c>
      <c r="F904" s="3" t="s">
        <v>35</v>
      </c>
      <c r="G904" s="3">
        <v>0</v>
      </c>
      <c r="H904" s="3">
        <v>0</v>
      </c>
      <c r="I904" s="3">
        <f t="shared" ref="I904:I906" si="442">I903</f>
        <v>1.4</v>
      </c>
      <c r="J904" s="18" t="str">
        <f t="shared" si="441"/>
        <v>Skill4011602</v>
      </c>
      <c r="K904" s="18" t="str">
        <f>IF($B904="","",IF($B904=0,"",K$1&amp;$A904))</f>
        <v>SkillDescDetail401160203</v>
      </c>
    </row>
    <row r="905" spans="1:11" x14ac:dyDescent="0.15">
      <c r="A905" s="3">
        <f t="shared" si="438"/>
        <v>401160204</v>
      </c>
      <c r="B905" s="3">
        <f t="shared" si="439"/>
        <v>4011602</v>
      </c>
      <c r="C905" s="3">
        <f t="shared" si="440"/>
        <v>4</v>
      </c>
      <c r="D905" s="3">
        <f>_xlfn.XLOOKUP(C905,等级中转!$E$7:$E$11,_xlfn.XLOOKUP(INT(RIGHT(B905,1)),等级中转!$F$5:$L$5,等级中转!$F$7:$L$11))</f>
        <v>141</v>
      </c>
      <c r="E905" s="3" t="str">
        <f ca="1">_xlfn.XLOOKUP(A905,中转!$D$10:$D$10006,中转!$Y$10:$Y$10006,"{}",0)</f>
        <v>{"AtkPower":1.25}</v>
      </c>
      <c r="F905" s="3" t="s">
        <v>35</v>
      </c>
      <c r="G905" s="3">
        <v>0</v>
      </c>
      <c r="H905" s="3">
        <v>0</v>
      </c>
      <c r="I905" s="3">
        <f t="shared" si="442"/>
        <v>1.4</v>
      </c>
      <c r="J905" s="18" t="str">
        <f t="shared" si="441"/>
        <v>Skill4011602</v>
      </c>
      <c r="K905" s="18" t="str">
        <f>IF($B905="","",IF($B905=0,"",K$1&amp;$A905))</f>
        <v>SkillDescDetail401160204</v>
      </c>
    </row>
    <row r="906" spans="1:11" x14ac:dyDescent="0.15">
      <c r="A906" s="3">
        <f t="shared" si="438"/>
        <v>401160205</v>
      </c>
      <c r="B906" s="3">
        <f t="shared" si="439"/>
        <v>4011602</v>
      </c>
      <c r="C906" s="3">
        <f t="shared" si="440"/>
        <v>5</v>
      </c>
      <c r="D906" s="3">
        <f>_xlfn.XLOOKUP(C906,等级中转!$E$7:$E$11,_xlfn.XLOOKUP(INT(RIGHT(B906,1)),等级中转!$F$5:$L$5,等级中转!$F$7:$L$11))</f>
        <v>201</v>
      </c>
      <c r="E906" s="3" t="str">
        <f>_xlfn.XLOOKUP(A906,中转!$D$10:$D$10006,中转!$Y$10:$Y$10006,"{}",0)</f>
        <v>{"AtkPower":1.4}</v>
      </c>
      <c r="F906" s="3" t="s">
        <v>35</v>
      </c>
      <c r="G906" s="3">
        <v>0</v>
      </c>
      <c r="H906" s="3">
        <v>0</v>
      </c>
      <c r="I906" s="3">
        <f t="shared" si="442"/>
        <v>1.4</v>
      </c>
      <c r="J906" s="18" t="str">
        <f t="shared" si="441"/>
        <v>Skill4011602</v>
      </c>
      <c r="K906" s="18" t="str">
        <f>IF($B906="","",IF($B906=0,"",K$1&amp;$A906))</f>
        <v>SkillDescDetail401160205</v>
      </c>
    </row>
    <row r="907" spans="1:11" s="17" customFormat="1" x14ac:dyDescent="0.15">
      <c r="A907" s="7" t="s">
        <v>45</v>
      </c>
      <c r="B907" s="5"/>
      <c r="C907" s="5"/>
      <c r="D907" s="5"/>
      <c r="E907" s="5" t="str">
        <f>_xlfn.XLOOKUP(A907,中转!$D$10:$D$10006,中转!$Y$10:$Y$10006,"{}",0)</f>
        <v/>
      </c>
      <c r="F907" s="5"/>
      <c r="G907" s="5"/>
      <c r="H907" s="5"/>
      <c r="I907" s="5"/>
      <c r="J907" s="20"/>
      <c r="K907" s="20"/>
    </row>
    <row r="908" spans="1:11" x14ac:dyDescent="0.15">
      <c r="A908" s="3">
        <f t="shared" ref="A908:A912" si="443">B908*100+C908</f>
        <v>401160301</v>
      </c>
      <c r="B908" s="3">
        <f t="shared" ref="B908:B912" si="444">B865+100</f>
        <v>4011603</v>
      </c>
      <c r="C908" s="3">
        <f t="shared" ref="C908:C912" si="445">C902</f>
        <v>1</v>
      </c>
      <c r="D908" s="3">
        <f>_xlfn.XLOOKUP(C908,等级中转!$E$7:$E$11,_xlfn.XLOOKUP(INT(RIGHT(B908,1)),等级中转!$F$5:$L$5,等级中转!$F$7:$L$11))</f>
        <v>1</v>
      </c>
      <c r="E908" s="3" t="str">
        <f>_xlfn.XLOOKUP(A908,中转!$D$10:$D$10006,中转!$Y$10:$Y$10006,"{}",0)</f>
        <v>{}</v>
      </c>
      <c r="F908" s="3" t="s">
        <v>35</v>
      </c>
      <c r="G908" s="3">
        <v>0</v>
      </c>
      <c r="H908" s="3">
        <v>0</v>
      </c>
      <c r="I908" s="3">
        <v>0</v>
      </c>
      <c r="K908" s="18" t="str">
        <f>IF($B908="","",IF($B908=0,"",K$1&amp;$A908))</f>
        <v>SkillDescDetail401160301</v>
      </c>
    </row>
    <row r="909" spans="1:11" x14ac:dyDescent="0.15">
      <c r="A909" s="3">
        <f t="shared" si="443"/>
        <v>401160302</v>
      </c>
      <c r="B909" s="3">
        <f t="shared" si="444"/>
        <v>4011603</v>
      </c>
      <c r="C909" s="3">
        <f t="shared" si="445"/>
        <v>2</v>
      </c>
      <c r="D909" s="3">
        <f>_xlfn.XLOOKUP(C909,等级中转!$E$7:$E$11,_xlfn.XLOOKUP(INT(RIGHT(B909,1)),等级中转!$F$5:$L$5,等级中转!$F$7:$L$11))</f>
        <v>75</v>
      </c>
      <c r="E909" s="3" t="str">
        <f>_xlfn.XLOOKUP(A909,中转!$D$10:$D$10006,中转!$Y$10:$Y$10006,"{}",0)</f>
        <v>{}</v>
      </c>
      <c r="F909" s="3" t="s">
        <v>35</v>
      </c>
      <c r="G909" s="3">
        <v>0</v>
      </c>
      <c r="H909" s="3">
        <v>0</v>
      </c>
      <c r="I909" s="3">
        <v>0</v>
      </c>
      <c r="K909" s="18" t="str">
        <f>IF($B909="","",IF($B909=0,"",K$1&amp;$A909))</f>
        <v>SkillDescDetail401160302</v>
      </c>
    </row>
    <row r="910" spans="1:11" x14ac:dyDescent="0.15">
      <c r="A910" s="3">
        <f t="shared" si="443"/>
        <v>401160303</v>
      </c>
      <c r="B910" s="3">
        <f t="shared" si="444"/>
        <v>4011603</v>
      </c>
      <c r="C910" s="3">
        <f t="shared" si="445"/>
        <v>3</v>
      </c>
      <c r="D910" s="3">
        <f>_xlfn.XLOOKUP(C910,等级中转!$E$7:$E$11,_xlfn.XLOOKUP(INT(RIGHT(B910,1)),等级中转!$F$5:$L$5,等级中转!$F$7:$L$11))</f>
        <v>125</v>
      </c>
      <c r="E910" s="3" t="str">
        <f>_xlfn.XLOOKUP(A910,中转!$D$10:$D$10006,中转!$Y$10:$Y$10006,"{}",0)</f>
        <v>{}</v>
      </c>
      <c r="F910" s="3" t="s">
        <v>35</v>
      </c>
      <c r="G910" s="3">
        <v>0</v>
      </c>
      <c r="H910" s="3">
        <v>0</v>
      </c>
      <c r="I910" s="3">
        <v>0</v>
      </c>
      <c r="K910" s="18" t="str">
        <f>IF($B910="","",IF($B910=0,"",K$1&amp;$A910))</f>
        <v>SkillDescDetail401160303</v>
      </c>
    </row>
    <row r="911" spans="1:11" x14ac:dyDescent="0.15">
      <c r="A911" s="3">
        <f t="shared" si="443"/>
        <v>401160304</v>
      </c>
      <c r="B911" s="3">
        <f t="shared" si="444"/>
        <v>4011603</v>
      </c>
      <c r="C911" s="3">
        <f t="shared" si="445"/>
        <v>4</v>
      </c>
      <c r="D911" s="3">
        <f>_xlfn.XLOOKUP(C911,等级中转!$E$7:$E$11,_xlfn.XLOOKUP(INT(RIGHT(B911,1)),等级中转!$F$5:$L$5,等级中转!$F$7:$L$11))</f>
        <v>175</v>
      </c>
      <c r="E911" s="3" t="str">
        <f>_xlfn.XLOOKUP(A911,中转!$D$10:$D$10006,中转!$Y$10:$Y$10006,"{}",0)</f>
        <v>{}</v>
      </c>
      <c r="F911" s="3" t="s">
        <v>35</v>
      </c>
      <c r="G911" s="3">
        <v>0</v>
      </c>
      <c r="H911" s="3">
        <v>0</v>
      </c>
      <c r="I911" s="3">
        <v>0</v>
      </c>
      <c r="K911" s="18" t="str">
        <f>IF($B911="","",IF($B911=0,"",K$1&amp;$A911))</f>
        <v>SkillDescDetail401160304</v>
      </c>
    </row>
    <row r="912" spans="1:11" x14ac:dyDescent="0.15">
      <c r="A912" s="3">
        <f t="shared" si="443"/>
        <v>401160305</v>
      </c>
      <c r="B912" s="3">
        <f t="shared" si="444"/>
        <v>4011603</v>
      </c>
      <c r="C912" s="3">
        <f t="shared" si="445"/>
        <v>5</v>
      </c>
      <c r="D912" s="3">
        <f>_xlfn.XLOOKUP(C912,等级中转!$E$7:$E$11,_xlfn.XLOOKUP(INT(RIGHT(B912,1)),等级中转!$F$5:$L$5,等级中转!$F$7:$L$11))</f>
        <v>225</v>
      </c>
      <c r="E912" s="3" t="str">
        <f>_xlfn.XLOOKUP(A912,中转!$D$10:$D$10006,中转!$Y$10:$Y$10006,"{}",0)</f>
        <v>{}</v>
      </c>
      <c r="F912" s="3" t="s">
        <v>35</v>
      </c>
      <c r="G912" s="3">
        <v>0</v>
      </c>
      <c r="H912" s="3">
        <v>0</v>
      </c>
      <c r="I912" s="3">
        <v>0</v>
      </c>
      <c r="K912" s="18" t="str">
        <f>IF($B912="","",IF($B912=0,"",K$1&amp;$A912))</f>
        <v>SkillDescDetail401160305</v>
      </c>
    </row>
    <row r="913" spans="1:11" s="17" customFormat="1" x14ac:dyDescent="0.15">
      <c r="A913" s="7" t="s">
        <v>46</v>
      </c>
      <c r="B913" s="5"/>
      <c r="C913" s="5"/>
      <c r="D913" s="5"/>
      <c r="E913" s="5" t="str">
        <f>_xlfn.XLOOKUP(A913,中转!$D$10:$D$10006,中转!$Y$10:$Y$10006,"{}",0)</f>
        <v/>
      </c>
      <c r="F913" s="5"/>
      <c r="G913" s="5"/>
      <c r="H913" s="5"/>
      <c r="I913" s="5"/>
      <c r="J913" s="20"/>
      <c r="K913" s="20"/>
    </row>
    <row r="914" spans="1:11" x14ac:dyDescent="0.15">
      <c r="A914" s="3">
        <f t="shared" ref="A914:A918" si="446">B914*100+C914</f>
        <v>401160401</v>
      </c>
      <c r="B914" s="3">
        <f t="shared" ref="B914:B918" si="447">B871+100</f>
        <v>4011604</v>
      </c>
      <c r="C914" s="3">
        <f t="shared" ref="C914:C918" si="448">C908</f>
        <v>1</v>
      </c>
      <c r="D914" s="3">
        <f>_xlfn.XLOOKUP(C914,等级中转!$E$7:$E$11,_xlfn.XLOOKUP(INT(RIGHT(B914,1)),等级中转!$F$5:$L$5,等级中转!$F$7:$L$11))</f>
        <v>1</v>
      </c>
      <c r="E914" s="3" t="str">
        <f ca="1">_xlfn.XLOOKUP(A914,中转!$D$10:$D$10006,中转!$Y$10:$Y$10006,"{}",0)</f>
        <v>{"AtkPower":1.1}</v>
      </c>
      <c r="F914" s="3" t="s">
        <v>112</v>
      </c>
      <c r="G914" s="3">
        <v>0</v>
      </c>
      <c r="H914" s="3">
        <v>0</v>
      </c>
      <c r="I914" s="3">
        <v>0</v>
      </c>
      <c r="K914" s="18" t="str">
        <f>IF($B914="","",IF($B914=0,"",K$1&amp;$A914))</f>
        <v>SkillDescDetail401160401</v>
      </c>
    </row>
    <row r="915" spans="1:11" x14ac:dyDescent="0.15">
      <c r="A915" s="3">
        <f t="shared" si="446"/>
        <v>401160402</v>
      </c>
      <c r="B915" s="3">
        <f t="shared" si="447"/>
        <v>4011604</v>
      </c>
      <c r="C915" s="3">
        <f t="shared" si="448"/>
        <v>2</v>
      </c>
      <c r="D915" s="3">
        <f>_xlfn.XLOOKUP(C915,等级中转!$E$7:$E$11,_xlfn.XLOOKUP(INT(RIGHT(B915,1)),等级中转!$F$5:$L$5,等级中转!$F$7:$L$11))</f>
        <v>31</v>
      </c>
      <c r="E915" s="3" t="str">
        <f ca="1">_xlfn.XLOOKUP(A915,中转!$D$10:$D$10006,中转!$Y$10:$Y$10006,"{}",0)</f>
        <v>{"AtkPower":1.2}</v>
      </c>
      <c r="F915" s="3" t="s">
        <v>112</v>
      </c>
      <c r="G915" s="3">
        <v>0</v>
      </c>
      <c r="H915" s="3">
        <v>0</v>
      </c>
      <c r="I915" s="3">
        <v>0</v>
      </c>
      <c r="K915" s="18" t="str">
        <f>IF($B915="","",IF($B915=0,"",K$1&amp;$A915))</f>
        <v>SkillDescDetail401160402</v>
      </c>
    </row>
    <row r="916" spans="1:11" x14ac:dyDescent="0.15">
      <c r="A916" s="3">
        <f t="shared" si="446"/>
        <v>401160403</v>
      </c>
      <c r="B916" s="3">
        <f t="shared" si="447"/>
        <v>4011604</v>
      </c>
      <c r="C916" s="3">
        <f t="shared" si="448"/>
        <v>3</v>
      </c>
      <c r="D916" s="3">
        <f>_xlfn.XLOOKUP(C916,等级中转!$E$7:$E$11,_xlfn.XLOOKUP(INT(RIGHT(B916,1)),等级中转!$F$5:$L$5,等级中转!$F$7:$L$11))</f>
        <v>71</v>
      </c>
      <c r="E916" s="3" t="str">
        <f ca="1">_xlfn.XLOOKUP(A916,中转!$D$10:$D$10006,中转!$Y$10:$Y$10006,"{}",0)</f>
        <v>{"AtkPower":1.3}</v>
      </c>
      <c r="F916" s="3" t="s">
        <v>112</v>
      </c>
      <c r="G916" s="3">
        <v>0</v>
      </c>
      <c r="H916" s="3">
        <v>0</v>
      </c>
      <c r="I916" s="3">
        <v>0</v>
      </c>
      <c r="K916" s="18" t="str">
        <f>IF($B916="","",IF($B916=0,"",K$1&amp;$A916))</f>
        <v>SkillDescDetail401160403</v>
      </c>
    </row>
    <row r="917" spans="1:11" x14ac:dyDescent="0.15">
      <c r="A917" s="3">
        <f t="shared" si="446"/>
        <v>401160404</v>
      </c>
      <c r="B917" s="3">
        <f t="shared" si="447"/>
        <v>4011604</v>
      </c>
      <c r="C917" s="3">
        <f t="shared" si="448"/>
        <v>4</v>
      </c>
      <c r="D917" s="3">
        <f>_xlfn.XLOOKUP(C917,等级中转!$E$7:$E$11,_xlfn.XLOOKUP(INT(RIGHT(B917,1)),等级中转!$F$5:$L$5,等级中转!$F$7:$L$11))</f>
        <v>121</v>
      </c>
      <c r="E917" s="3" t="str">
        <f ca="1">_xlfn.XLOOKUP(A917,中转!$D$10:$D$10006,中转!$Y$10:$Y$10006,"{}",0)</f>
        <v>{"AtkPower":1.45}</v>
      </c>
      <c r="F917" s="3" t="s">
        <v>112</v>
      </c>
      <c r="G917" s="3">
        <v>0</v>
      </c>
      <c r="H917" s="3">
        <v>0</v>
      </c>
      <c r="I917" s="3">
        <v>0</v>
      </c>
      <c r="K917" s="18" t="str">
        <f>IF($B917="","",IF($B917=0,"",K$1&amp;$A917))</f>
        <v>SkillDescDetail401160404</v>
      </c>
    </row>
    <row r="918" spans="1:11" x14ac:dyDescent="0.15">
      <c r="A918" s="3">
        <f t="shared" si="446"/>
        <v>401160405</v>
      </c>
      <c r="B918" s="3">
        <f t="shared" si="447"/>
        <v>4011604</v>
      </c>
      <c r="C918" s="3">
        <f t="shared" si="448"/>
        <v>5</v>
      </c>
      <c r="D918" s="3">
        <f>_xlfn.XLOOKUP(C918,等级中转!$E$7:$E$11,_xlfn.XLOOKUP(INT(RIGHT(B918,1)),等级中转!$F$5:$L$5,等级中转!$F$7:$L$11))</f>
        <v>171</v>
      </c>
      <c r="E918" s="3" t="str">
        <f>_xlfn.XLOOKUP(A918,中转!$D$10:$D$10006,中转!$Y$10:$Y$10006,"{}",0)</f>
        <v>{"AtkPower":1.6}</v>
      </c>
      <c r="F918" s="3" t="s">
        <v>112</v>
      </c>
      <c r="G918" s="3">
        <v>0</v>
      </c>
      <c r="H918" s="3">
        <v>0</v>
      </c>
      <c r="I918" s="3">
        <v>0</v>
      </c>
      <c r="K918" s="18" t="str">
        <f>IF($B918="","",IF($B918=0,"",K$1&amp;$A918))</f>
        <v>SkillDescDetail401160405</v>
      </c>
    </row>
    <row r="919" spans="1:11" s="17" customFormat="1" x14ac:dyDescent="0.15">
      <c r="A919" s="7" t="s">
        <v>47</v>
      </c>
      <c r="B919" s="5"/>
      <c r="C919" s="5"/>
      <c r="D919" s="5"/>
      <c r="E919" s="5" t="str">
        <f>_xlfn.XLOOKUP(A919,中转!$D$10:$D$10006,中转!$Y$10:$Y$10006,"{}",0)</f>
        <v/>
      </c>
      <c r="F919" s="5"/>
      <c r="G919" s="5"/>
      <c r="H919" s="5"/>
      <c r="I919" s="5"/>
      <c r="J919" s="20"/>
      <c r="K919" s="20"/>
    </row>
    <row r="920" spans="1:11" x14ac:dyDescent="0.15">
      <c r="A920" s="3">
        <f t="shared" ref="A920:A924" si="449">B920*100+C920</f>
        <v>401160501</v>
      </c>
      <c r="B920" s="3">
        <f t="shared" ref="B920:B924" si="450">B877+100</f>
        <v>4011605</v>
      </c>
      <c r="C920" s="3">
        <f t="shared" ref="C920:C924" si="451">C914</f>
        <v>1</v>
      </c>
      <c r="D920" s="3">
        <f>_xlfn.XLOOKUP(C920,等级中转!$E$7:$E$11,_xlfn.XLOOKUP(INT(RIGHT(B920,1)),等级中转!$F$5:$L$5,等级中转!$F$7:$L$11))</f>
        <v>1</v>
      </c>
      <c r="E920" s="3" t="str">
        <f>_xlfn.XLOOKUP(A920,中转!$D$10:$D$10006,中转!$Y$10:$Y$10006,"{}",0)</f>
        <v>{}</v>
      </c>
      <c r="F920" s="3" t="s">
        <v>35</v>
      </c>
      <c r="G920" s="3">
        <v>0</v>
      </c>
      <c r="H920" s="3">
        <v>0</v>
      </c>
      <c r="I920" s="3">
        <v>0</v>
      </c>
      <c r="K920" s="18" t="str">
        <f>IF($B920="","",IF($B920=0,"",K$1&amp;$A920))</f>
        <v>SkillDescDetail401160501</v>
      </c>
    </row>
    <row r="921" spans="1:11" x14ac:dyDescent="0.15">
      <c r="A921" s="3">
        <f t="shared" si="449"/>
        <v>401160502</v>
      </c>
      <c r="B921" s="3">
        <f t="shared" si="450"/>
        <v>4011605</v>
      </c>
      <c r="C921" s="3">
        <f t="shared" si="451"/>
        <v>2</v>
      </c>
      <c r="D921" s="3">
        <f>_xlfn.XLOOKUP(C921,等级中转!$E$7:$E$11,_xlfn.XLOOKUP(INT(RIGHT(B921,1)),等级中转!$F$5:$L$5,等级中转!$F$7:$L$11))</f>
        <v>46</v>
      </c>
      <c r="E921" s="3" t="str">
        <f>_xlfn.XLOOKUP(A921,中转!$D$10:$D$10006,中转!$Y$10:$Y$10006,"{}",0)</f>
        <v>{}</v>
      </c>
      <c r="F921" s="3" t="s">
        <v>35</v>
      </c>
      <c r="G921" s="3">
        <v>0</v>
      </c>
      <c r="H921" s="3">
        <v>0</v>
      </c>
      <c r="I921" s="3">
        <v>0</v>
      </c>
      <c r="K921" s="18" t="str">
        <f>IF($B921="","",IF($B921=0,"",K$1&amp;$A921))</f>
        <v>SkillDescDetail401160502</v>
      </c>
    </row>
    <row r="922" spans="1:11" x14ac:dyDescent="0.15">
      <c r="A922" s="3">
        <f t="shared" si="449"/>
        <v>401160503</v>
      </c>
      <c r="B922" s="3">
        <f t="shared" si="450"/>
        <v>4011605</v>
      </c>
      <c r="C922" s="3">
        <f t="shared" si="451"/>
        <v>3</v>
      </c>
      <c r="D922" s="3">
        <f>_xlfn.XLOOKUP(C922,等级中转!$E$7:$E$11,_xlfn.XLOOKUP(INT(RIGHT(B922,1)),等级中转!$F$5:$L$5,等级中转!$F$7:$L$11))</f>
        <v>86</v>
      </c>
      <c r="E922" s="3" t="str">
        <f>_xlfn.XLOOKUP(A922,中转!$D$10:$D$10006,中转!$Y$10:$Y$10006,"{}",0)</f>
        <v>{}</v>
      </c>
      <c r="F922" s="3" t="s">
        <v>35</v>
      </c>
      <c r="G922" s="3">
        <v>0</v>
      </c>
      <c r="H922" s="3">
        <v>0</v>
      </c>
      <c r="I922" s="3">
        <v>0</v>
      </c>
      <c r="K922" s="18" t="str">
        <f>IF($B922="","",IF($B922=0,"",K$1&amp;$A922))</f>
        <v>SkillDescDetail401160503</v>
      </c>
    </row>
    <row r="923" spans="1:11" x14ac:dyDescent="0.15">
      <c r="A923" s="3">
        <f t="shared" si="449"/>
        <v>401160504</v>
      </c>
      <c r="B923" s="3">
        <f t="shared" si="450"/>
        <v>4011605</v>
      </c>
      <c r="C923" s="3">
        <f t="shared" si="451"/>
        <v>4</v>
      </c>
      <c r="D923" s="3">
        <f>_xlfn.XLOOKUP(C923,等级中转!$E$7:$E$11,_xlfn.XLOOKUP(INT(RIGHT(B923,1)),等级中转!$F$5:$L$5,等级中转!$F$7:$L$11))</f>
        <v>136</v>
      </c>
      <c r="E923" s="3" t="str">
        <f>_xlfn.XLOOKUP(A923,中转!$D$10:$D$10006,中转!$Y$10:$Y$10006,"{}",0)</f>
        <v>{}</v>
      </c>
      <c r="F923" s="3" t="s">
        <v>35</v>
      </c>
      <c r="G923" s="3">
        <v>0</v>
      </c>
      <c r="H923" s="3">
        <v>0</v>
      </c>
      <c r="I923" s="3">
        <v>0</v>
      </c>
      <c r="K923" s="18" t="str">
        <f>IF($B923="","",IF($B923=0,"",K$1&amp;$A923))</f>
        <v>SkillDescDetail401160504</v>
      </c>
    </row>
    <row r="924" spans="1:11" x14ac:dyDescent="0.15">
      <c r="A924" s="3">
        <f t="shared" si="449"/>
        <v>401160505</v>
      </c>
      <c r="B924" s="3">
        <f t="shared" si="450"/>
        <v>4011605</v>
      </c>
      <c r="C924" s="3">
        <f t="shared" si="451"/>
        <v>5</v>
      </c>
      <c r="D924" s="3">
        <f>_xlfn.XLOOKUP(C924,等级中转!$E$7:$E$11,_xlfn.XLOOKUP(INT(RIGHT(B924,1)),等级中转!$F$5:$L$5,等级中转!$F$7:$L$11))</f>
        <v>186</v>
      </c>
      <c r="E924" s="3" t="str">
        <f>_xlfn.XLOOKUP(A924,中转!$D$10:$D$10006,中转!$Y$10:$Y$10006,"{}",0)</f>
        <v>{}</v>
      </c>
      <c r="F924" s="3" t="s">
        <v>35</v>
      </c>
      <c r="G924" s="3">
        <v>0</v>
      </c>
      <c r="H924" s="3">
        <v>0</v>
      </c>
      <c r="I924" s="3">
        <v>0</v>
      </c>
      <c r="K924" s="18" t="str">
        <f>IF($B924="","",IF($B924=0,"",K$1&amp;$A924))</f>
        <v>SkillDescDetail401160505</v>
      </c>
    </row>
    <row r="925" spans="1:11" s="17" customFormat="1" x14ac:dyDescent="0.15">
      <c r="A925" s="7" t="s">
        <v>48</v>
      </c>
      <c r="B925" s="5"/>
      <c r="C925" s="5"/>
      <c r="D925" s="5"/>
      <c r="E925" s="5" t="str">
        <f>_xlfn.XLOOKUP(A925,中转!$D$10:$D$10006,中转!$Y$10:$Y$10006,"{}",0)</f>
        <v/>
      </c>
      <c r="F925" s="5"/>
      <c r="G925" s="5"/>
      <c r="H925" s="5"/>
      <c r="I925" s="5"/>
      <c r="J925" s="20"/>
      <c r="K925" s="20"/>
    </row>
    <row r="926" spans="1:11" x14ac:dyDescent="0.15">
      <c r="A926" s="3">
        <f t="shared" ref="A926:A930" si="452">B926*100+C926</f>
        <v>401160601</v>
      </c>
      <c r="B926" s="3">
        <f t="shared" ref="B926:B930" si="453">B883+100</f>
        <v>4011606</v>
      </c>
      <c r="C926" s="3">
        <f t="shared" ref="C926:C930" si="454">C920</f>
        <v>1</v>
      </c>
      <c r="D926" s="3">
        <f>_xlfn.XLOOKUP(C926,等级中转!$E$7:$E$11,_xlfn.XLOOKUP(INT(RIGHT(B926,1)),等级中转!$F$5:$L$5,等级中转!$F$7:$L$11))</f>
        <v>1</v>
      </c>
      <c r="E926" s="3" t="str">
        <f>_xlfn.XLOOKUP(A926,中转!$D$10:$D$10006,中转!$Y$10:$Y$10006,"{}",0)</f>
        <v>{}</v>
      </c>
      <c r="F926" s="3" t="s">
        <v>35</v>
      </c>
      <c r="G926" s="3">
        <v>0</v>
      </c>
      <c r="H926" s="3">
        <v>0</v>
      </c>
      <c r="I926" s="3">
        <v>0</v>
      </c>
      <c r="K926" s="18" t="str">
        <f>IF($B926="","",IF($B926=0,"",K$1&amp;$A926))</f>
        <v>SkillDescDetail401160601</v>
      </c>
    </row>
    <row r="927" spans="1:11" x14ac:dyDescent="0.15">
      <c r="A927" s="3">
        <f t="shared" si="452"/>
        <v>401160602</v>
      </c>
      <c r="B927" s="3">
        <f t="shared" si="453"/>
        <v>4011606</v>
      </c>
      <c r="C927" s="3">
        <f t="shared" si="454"/>
        <v>2</v>
      </c>
      <c r="D927" s="3">
        <f>_xlfn.XLOOKUP(C927,等级中转!$E$7:$E$11,_xlfn.XLOOKUP(INT(RIGHT(B927,1)),等级中转!$F$5:$L$5,等级中转!$F$7:$L$11))</f>
        <v>63</v>
      </c>
      <c r="E927" s="3" t="str">
        <f>_xlfn.XLOOKUP(A927,中转!$D$10:$D$10006,中转!$Y$10:$Y$10006,"{}",0)</f>
        <v>{}</v>
      </c>
      <c r="F927" s="3" t="s">
        <v>35</v>
      </c>
      <c r="G927" s="3">
        <v>0</v>
      </c>
      <c r="H927" s="3">
        <v>0</v>
      </c>
      <c r="I927" s="3">
        <v>0</v>
      </c>
      <c r="K927" s="18" t="str">
        <f>IF($B927="","",IF($B927=0,"",K$1&amp;$A927))</f>
        <v>SkillDescDetail401160602</v>
      </c>
    </row>
    <row r="928" spans="1:11" x14ac:dyDescent="0.15">
      <c r="A928" s="3">
        <f t="shared" si="452"/>
        <v>401160603</v>
      </c>
      <c r="B928" s="3">
        <f t="shared" si="453"/>
        <v>4011606</v>
      </c>
      <c r="C928" s="3">
        <f t="shared" si="454"/>
        <v>3</v>
      </c>
      <c r="D928" s="3">
        <f>_xlfn.XLOOKUP(C928,等级中转!$E$7:$E$11,_xlfn.XLOOKUP(INT(RIGHT(B928,1)),等级中转!$F$5:$L$5,等级中转!$F$7:$L$11))</f>
        <v>103</v>
      </c>
      <c r="E928" s="3" t="str">
        <f>_xlfn.XLOOKUP(A928,中转!$D$10:$D$10006,中转!$Y$10:$Y$10006,"{}",0)</f>
        <v>{}</v>
      </c>
      <c r="F928" s="3" t="s">
        <v>35</v>
      </c>
      <c r="G928" s="3">
        <v>0</v>
      </c>
      <c r="H928" s="3">
        <v>0</v>
      </c>
      <c r="I928" s="3">
        <v>0</v>
      </c>
      <c r="K928" s="18" t="str">
        <f>IF($B928="","",IF($B928=0,"",K$1&amp;$A928))</f>
        <v>SkillDescDetail401160603</v>
      </c>
    </row>
    <row r="929" spans="1:11" x14ac:dyDescent="0.15">
      <c r="A929" s="3">
        <f t="shared" si="452"/>
        <v>401160604</v>
      </c>
      <c r="B929" s="3">
        <f t="shared" si="453"/>
        <v>4011606</v>
      </c>
      <c r="C929" s="3">
        <f t="shared" si="454"/>
        <v>4</v>
      </c>
      <c r="D929" s="3">
        <f>_xlfn.XLOOKUP(C929,等级中转!$E$7:$E$11,_xlfn.XLOOKUP(INT(RIGHT(B929,1)),等级中转!$F$5:$L$5,等级中转!$F$7:$L$11))</f>
        <v>153</v>
      </c>
      <c r="E929" s="3" t="str">
        <f>_xlfn.XLOOKUP(A929,中转!$D$10:$D$10006,中转!$Y$10:$Y$10006,"{}",0)</f>
        <v>{}</v>
      </c>
      <c r="F929" s="3" t="s">
        <v>35</v>
      </c>
      <c r="G929" s="3">
        <v>0</v>
      </c>
      <c r="H929" s="3">
        <v>0</v>
      </c>
      <c r="I929" s="3">
        <v>0</v>
      </c>
      <c r="K929" s="18" t="str">
        <f>IF($B929="","",IF($B929=0,"",K$1&amp;$A929))</f>
        <v>SkillDescDetail401160604</v>
      </c>
    </row>
    <row r="930" spans="1:11" x14ac:dyDescent="0.15">
      <c r="A930" s="3">
        <f t="shared" si="452"/>
        <v>401160605</v>
      </c>
      <c r="B930" s="3">
        <f t="shared" si="453"/>
        <v>4011606</v>
      </c>
      <c r="C930" s="3">
        <f t="shared" si="454"/>
        <v>5</v>
      </c>
      <c r="D930" s="3">
        <f>_xlfn.XLOOKUP(C930,等级中转!$E$7:$E$11,_xlfn.XLOOKUP(INT(RIGHT(B930,1)),等级中转!$F$5:$L$5,等级中转!$F$7:$L$11))</f>
        <v>203</v>
      </c>
      <c r="E930" s="3" t="str">
        <f>_xlfn.XLOOKUP(A930,中转!$D$10:$D$10006,中转!$Y$10:$Y$10006,"{}",0)</f>
        <v>{}</v>
      </c>
      <c r="F930" s="3" t="s">
        <v>35</v>
      </c>
      <c r="G930" s="3">
        <v>0</v>
      </c>
      <c r="H930" s="3">
        <v>0</v>
      </c>
      <c r="I930" s="3">
        <v>0</v>
      </c>
      <c r="K930" s="18" t="str">
        <f>IF($B930="","",IF($B930=0,"",K$1&amp;$A930))</f>
        <v>SkillDescDetail401160605</v>
      </c>
    </row>
    <row r="931" spans="1:11" s="17" customFormat="1" x14ac:dyDescent="0.15">
      <c r="A931" s="7" t="s">
        <v>49</v>
      </c>
      <c r="B931" s="5"/>
      <c r="C931" s="5"/>
      <c r="D931" s="5"/>
      <c r="E931" s="5" t="str">
        <f>_xlfn.XLOOKUP(A931,中转!$D$10:$D$10006,中转!$Y$10:$Y$10006,"{}",0)</f>
        <v/>
      </c>
      <c r="F931" s="5"/>
      <c r="G931" s="5"/>
      <c r="H931" s="5"/>
      <c r="I931" s="5"/>
      <c r="J931" s="20"/>
      <c r="K931" s="20"/>
    </row>
    <row r="932" spans="1:11" x14ac:dyDescent="0.15">
      <c r="A932" s="3">
        <f>B932*100+C932</f>
        <v>401160701</v>
      </c>
      <c r="B932" s="3">
        <f t="shared" ref="B932:B936" si="455">B889+100</f>
        <v>4011607</v>
      </c>
      <c r="C932" s="3">
        <f t="shared" ref="C932:C936" si="456">C926</f>
        <v>1</v>
      </c>
      <c r="D932" s="3">
        <f>_xlfn.XLOOKUP(C932,等级中转!$E$7:$E$11,_xlfn.XLOOKUP(INT(RIGHT(B932,1)),等级中转!$F$5:$L$5,等级中转!$F$7:$L$11))</f>
        <v>1</v>
      </c>
      <c r="E932" s="3" t="str">
        <f>_xlfn.XLOOKUP(A932,中转!$D$10:$D$10006,中转!$Y$10:$Y$10006,"{}",0)</f>
        <v>{"AtkPower":1,"BuffAtkPower":1,"BuffPower":1}</v>
      </c>
      <c r="F932" s="3" t="s">
        <v>113</v>
      </c>
      <c r="G932" s="3">
        <v>0</v>
      </c>
      <c r="H932" s="3">
        <v>0</v>
      </c>
      <c r="I932" s="3">
        <v>0</v>
      </c>
      <c r="K932" s="18" t="str">
        <f>IF($B932="","",IF($B932=0,"",K$1&amp;$A932))</f>
        <v>SkillDescDetail401160701</v>
      </c>
    </row>
    <row r="933" spans="1:11" x14ac:dyDescent="0.15">
      <c r="A933" s="3">
        <f t="shared" ref="A933:A936" si="457">B933*100+C933</f>
        <v>401160702</v>
      </c>
      <c r="B933" s="3">
        <f t="shared" si="455"/>
        <v>4011607</v>
      </c>
      <c r="C933" s="3">
        <f t="shared" si="456"/>
        <v>2</v>
      </c>
      <c r="D933" s="3">
        <f>_xlfn.XLOOKUP(C933,等级中转!$E$7:$E$11,_xlfn.XLOOKUP(INT(RIGHT(B933,1)),等级中转!$F$5:$L$5,等级中转!$F$7:$L$11))</f>
        <v>51</v>
      </c>
      <c r="E933" s="3" t="s">
        <v>114</v>
      </c>
      <c r="F933" s="3" t="s">
        <v>113</v>
      </c>
      <c r="G933" s="3">
        <v>0</v>
      </c>
      <c r="H933" s="3">
        <v>0</v>
      </c>
      <c r="I933" s="3">
        <v>0</v>
      </c>
      <c r="K933" s="18" t="str">
        <f>IF($B933="","",IF($B933=0,"",K$1&amp;$A933))</f>
        <v>SkillDescDetail401160702</v>
      </c>
    </row>
    <row r="934" spans="1:11" x14ac:dyDescent="0.15">
      <c r="A934" s="3">
        <f t="shared" si="457"/>
        <v>401160703</v>
      </c>
      <c r="B934" s="3">
        <f t="shared" si="455"/>
        <v>4011607</v>
      </c>
      <c r="C934" s="3">
        <f t="shared" si="456"/>
        <v>3</v>
      </c>
      <c r="D934" s="3">
        <f>_xlfn.XLOOKUP(C934,等级中转!$E$7:$E$11,_xlfn.XLOOKUP(INT(RIGHT(B934,1)),等级中转!$F$5:$L$5,等级中转!$F$7:$L$11))</f>
        <v>91</v>
      </c>
      <c r="E934" s="3" t="str">
        <f>_xlfn.XLOOKUP(A934,中转!$D$10:$D$10006,中转!$Y$10:$Y$10006,"{}",0)</f>
        <v>{"AtkPower":1,"BuffAtkPower":1,"BuffPower":1}</v>
      </c>
      <c r="F934" s="3" t="s">
        <v>113</v>
      </c>
      <c r="G934" s="3">
        <v>0</v>
      </c>
      <c r="H934" s="3">
        <v>0</v>
      </c>
      <c r="I934" s="3">
        <v>0</v>
      </c>
      <c r="K934" s="18" t="str">
        <f>IF($B934="","",IF($B934=0,"",K$1&amp;$A934))</f>
        <v>SkillDescDetail401160703</v>
      </c>
    </row>
    <row r="935" spans="1:11" x14ac:dyDescent="0.15">
      <c r="A935" s="3">
        <f t="shared" si="457"/>
        <v>401160704</v>
      </c>
      <c r="B935" s="3">
        <f t="shared" si="455"/>
        <v>4011607</v>
      </c>
      <c r="C935" s="3">
        <f t="shared" si="456"/>
        <v>4</v>
      </c>
      <c r="D935" s="3">
        <f>_xlfn.XLOOKUP(C935,等级中转!$E$7:$E$11,_xlfn.XLOOKUP(INT(RIGHT(B935,1)),等级中转!$F$5:$L$5,等级中转!$F$7:$L$11))</f>
        <v>151</v>
      </c>
      <c r="E935" s="3" t="str">
        <f>_xlfn.XLOOKUP(A935,中转!$D$10:$D$10006,中转!$Y$10:$Y$10006,"{}",0)</f>
        <v>{"AtkPower":1,"BuffAtkPower":1,"BuffPower":1}</v>
      </c>
      <c r="F935" s="3" t="s">
        <v>113</v>
      </c>
      <c r="G935" s="3">
        <v>0</v>
      </c>
      <c r="H935" s="3">
        <v>0</v>
      </c>
      <c r="I935" s="3">
        <v>0</v>
      </c>
      <c r="K935" s="18" t="str">
        <f>IF($B935="","",IF($B935=0,"",K$1&amp;$A935))</f>
        <v>SkillDescDetail401160704</v>
      </c>
    </row>
    <row r="936" spans="1:11" x14ac:dyDescent="0.15">
      <c r="A936" s="3">
        <f t="shared" si="457"/>
        <v>401160705</v>
      </c>
      <c r="B936" s="3">
        <f t="shared" si="455"/>
        <v>4011607</v>
      </c>
      <c r="C936" s="3">
        <f t="shared" si="456"/>
        <v>5</v>
      </c>
      <c r="D936" s="3">
        <f>_xlfn.XLOOKUP(C936,等级中转!$E$7:$E$11,_xlfn.XLOOKUP(INT(RIGHT(B936,1)),等级中转!$F$5:$L$5,等级中转!$F$7:$L$11))</f>
        <v>211</v>
      </c>
      <c r="E936" s="3" t="str">
        <f>_xlfn.XLOOKUP(A936,中转!$D$10:$D$10006,中转!$Y$10:$Y$10006,"{}",0)</f>
        <v>{"AtkPower":1,"BuffAtkPower":1,"BuffPower":1}</v>
      </c>
      <c r="F936" s="3" t="s">
        <v>113</v>
      </c>
      <c r="G936" s="3">
        <v>0</v>
      </c>
      <c r="H936" s="3">
        <v>0</v>
      </c>
      <c r="I936" s="3">
        <v>0</v>
      </c>
      <c r="K936" s="18" t="str">
        <f>IF($B936="","",IF($B936=0,"",K$1&amp;$A936))</f>
        <v>SkillDescDetail401160705</v>
      </c>
    </row>
    <row r="937" spans="1:11" s="17" customFormat="1" x14ac:dyDescent="0.15">
      <c r="A937" s="7" t="s">
        <v>115</v>
      </c>
      <c r="B937" s="5"/>
      <c r="C937" s="5"/>
      <c r="D937" s="5"/>
      <c r="E937" s="5" t="str">
        <f>_xlfn.XLOOKUP(A937,中转!$D$10:$D$10006,中转!$Y$10:$Y$10006,"{}",0)</f>
        <v/>
      </c>
      <c r="F937" s="5"/>
      <c r="G937" s="5"/>
      <c r="H937" s="5"/>
      <c r="I937" s="5"/>
      <c r="J937" s="20"/>
      <c r="K937" s="20"/>
    </row>
    <row r="938" spans="1:11" s="17" customFormat="1" x14ac:dyDescent="0.15">
      <c r="A938" s="7" t="s">
        <v>33</v>
      </c>
      <c r="B938" s="5"/>
      <c r="C938" s="5"/>
      <c r="D938" s="5"/>
      <c r="E938" s="5" t="str">
        <f>_xlfn.XLOOKUP(A938,中转!$D$10:$D$10006,中转!$Y$10:$Y$10006,"{}",0)</f>
        <v/>
      </c>
      <c r="F938" s="5"/>
      <c r="G938" s="5"/>
      <c r="H938" s="5"/>
      <c r="I938" s="5"/>
      <c r="J938" s="20"/>
      <c r="K938" s="20"/>
    </row>
    <row r="939" spans="1:11" x14ac:dyDescent="0.15">
      <c r="A939" s="3">
        <f t="shared" ref="A939:A943" si="458">B939*100+C939</f>
        <v>410010101</v>
      </c>
      <c r="B939" s="3">
        <v>4100101</v>
      </c>
      <c r="C939" s="3">
        <v>1</v>
      </c>
      <c r="D939" s="3">
        <f>_xlfn.XLOOKUP(C939,等级中转!$E$7:$E$11,_xlfn.XLOOKUP(INT(RIGHT(B939,1)),等级中转!$F$5:$L$5,等级中转!$F$7:$L$11))</f>
        <v>1</v>
      </c>
      <c r="E939" s="3" t="str">
        <f ca="1">_xlfn.XLOOKUP(A939,中转!$D$10:$D$10006,中转!$Y$10:$Y$10006,"{}",0)</f>
        <v>{"AtkPower":1.55}</v>
      </c>
      <c r="F939" s="3" t="s">
        <v>35</v>
      </c>
      <c r="G939" s="3">
        <v>158</v>
      </c>
      <c r="H939" s="3">
        <v>0</v>
      </c>
      <c r="I939" s="3">
        <v>0</v>
      </c>
      <c r="J939" s="18" t="str">
        <f t="shared" ref="J939:J943" si="459">"Skill"&amp;B939</f>
        <v>Skill4100101</v>
      </c>
      <c r="K939" s="18" t="str">
        <f>IF($B939="","",IF($B939=0,"",K$1&amp;$A939))</f>
        <v>SkillDescDetail410010101</v>
      </c>
    </row>
    <row r="940" spans="1:11" x14ac:dyDescent="0.15">
      <c r="A940" s="3">
        <f t="shared" si="458"/>
        <v>410010102</v>
      </c>
      <c r="B940" s="3">
        <f>B939</f>
        <v>4100101</v>
      </c>
      <c r="C940" s="3">
        <v>2</v>
      </c>
      <c r="D940" s="3">
        <f>_xlfn.XLOOKUP(C940,等级中转!$E$7:$E$11,_xlfn.XLOOKUP(INT(RIGHT(B940,1)),等级中转!$F$5:$L$5,等级中转!$F$7:$L$11))</f>
        <v>21</v>
      </c>
      <c r="E940" s="3" t="str">
        <f ca="1">_xlfn.XLOOKUP(A940,中转!$D$10:$D$10006,中转!$Y$10:$Y$10006,"{}",0)</f>
        <v>{"AtkPower":1.65}</v>
      </c>
      <c r="F940" s="3" t="s">
        <v>35</v>
      </c>
      <c r="G940" s="3">
        <f>G939</f>
        <v>158</v>
      </c>
      <c r="H940" s="3">
        <v>0</v>
      </c>
      <c r="I940" s="3">
        <v>0</v>
      </c>
      <c r="J940" s="18" t="str">
        <f t="shared" si="459"/>
        <v>Skill4100101</v>
      </c>
      <c r="K940" s="18" t="str">
        <f>IF($B940="","",IF($B940=0,"",K$1&amp;$A940))</f>
        <v>SkillDescDetail410010102</v>
      </c>
    </row>
    <row r="941" spans="1:11" x14ac:dyDescent="0.15">
      <c r="A941" s="3">
        <f t="shared" si="458"/>
        <v>410010103</v>
      </c>
      <c r="B941" s="3">
        <f>B940</f>
        <v>4100101</v>
      </c>
      <c r="C941" s="3">
        <v>3</v>
      </c>
      <c r="D941" s="3">
        <f>_xlfn.XLOOKUP(C941,等级中转!$E$7:$E$11,_xlfn.XLOOKUP(INT(RIGHT(B941,1)),等级中转!$F$5:$L$5,等级中转!$F$7:$L$11))</f>
        <v>61</v>
      </c>
      <c r="E941" s="3" t="str">
        <f ca="1">_xlfn.XLOOKUP(A941,中转!$D$10:$D$10006,中转!$Y$10:$Y$10006,"{}",0)</f>
        <v>{"AtkPower":1.75}</v>
      </c>
      <c r="F941" s="3" t="s">
        <v>35</v>
      </c>
      <c r="G941" s="3">
        <f>G940</f>
        <v>158</v>
      </c>
      <c r="H941" s="3">
        <v>0</v>
      </c>
      <c r="I941" s="3">
        <v>0</v>
      </c>
      <c r="J941" s="18" t="str">
        <f t="shared" si="459"/>
        <v>Skill4100101</v>
      </c>
      <c r="K941" s="18" t="str">
        <f>IF($B941="","",IF($B941=0,"",K$1&amp;$A941))</f>
        <v>SkillDescDetail410010103</v>
      </c>
    </row>
    <row r="942" spans="1:11" x14ac:dyDescent="0.15">
      <c r="A942" s="3">
        <f t="shared" si="458"/>
        <v>410010104</v>
      </c>
      <c r="B942" s="3">
        <f>B941</f>
        <v>4100101</v>
      </c>
      <c r="C942" s="3">
        <v>4</v>
      </c>
      <c r="D942" s="3">
        <f>_xlfn.XLOOKUP(C942,等级中转!$E$7:$E$11,_xlfn.XLOOKUP(INT(RIGHT(B942,1)),等级中转!$F$5:$L$5,等级中转!$F$7:$L$11))</f>
        <v>111</v>
      </c>
      <c r="E942" s="3" t="str">
        <f ca="1">_xlfn.XLOOKUP(A942,中转!$D$10:$D$10006,中转!$Y$10:$Y$10006,"{}",0)</f>
        <v>{"AtkPower":2}</v>
      </c>
      <c r="F942" s="3" t="s">
        <v>35</v>
      </c>
      <c r="G942" s="3">
        <f>G941</f>
        <v>158</v>
      </c>
      <c r="H942" s="3">
        <v>0</v>
      </c>
      <c r="I942" s="3">
        <v>0</v>
      </c>
      <c r="J942" s="18" t="str">
        <f t="shared" si="459"/>
        <v>Skill4100101</v>
      </c>
      <c r="K942" s="18" t="str">
        <f>IF($B942="","",IF($B942=0,"",K$1&amp;$A942))</f>
        <v>SkillDescDetail410010104</v>
      </c>
    </row>
    <row r="943" spans="1:11" x14ac:dyDescent="0.15">
      <c r="A943" s="3">
        <f t="shared" si="458"/>
        <v>410010105</v>
      </c>
      <c r="B943" s="3">
        <f>B942</f>
        <v>4100101</v>
      </c>
      <c r="C943" s="3">
        <v>5</v>
      </c>
      <c r="D943" s="3">
        <f>_xlfn.XLOOKUP(C943,等级中转!$E$7:$E$11,_xlfn.XLOOKUP(INT(RIGHT(B943,1)),等级中转!$F$5:$L$5,等级中转!$F$7:$L$11))</f>
        <v>161</v>
      </c>
      <c r="E943" s="3" t="str">
        <f>_xlfn.XLOOKUP(A943,中转!$D$10:$D$10006,中转!$Y$10:$Y$10006,"{}",0)</f>
        <v>{"AtkPower":2.2}</v>
      </c>
      <c r="F943" s="3" t="s">
        <v>35</v>
      </c>
      <c r="G943" s="3">
        <f>G942</f>
        <v>158</v>
      </c>
      <c r="H943" s="3">
        <v>0</v>
      </c>
      <c r="I943" s="3">
        <v>0</v>
      </c>
      <c r="J943" s="18" t="str">
        <f t="shared" si="459"/>
        <v>Skill4100101</v>
      </c>
      <c r="K943" s="18" t="str">
        <f>IF($B943="","",IF($B943=0,"",K$1&amp;$A943))</f>
        <v>SkillDescDetail410010105</v>
      </c>
    </row>
    <row r="944" spans="1:11" s="17" customFormat="1" x14ac:dyDescent="0.15">
      <c r="A944" s="7" t="s">
        <v>40</v>
      </c>
      <c r="B944" s="5"/>
      <c r="C944" s="5"/>
      <c r="D944" s="5"/>
      <c r="E944" s="5" t="str">
        <f>_xlfn.XLOOKUP(A944,中转!$D$10:$D$10006,中转!$Y$10:$Y$10006,"{}",0)</f>
        <v/>
      </c>
      <c r="F944" s="5"/>
      <c r="G944" s="5"/>
      <c r="H944" s="5"/>
      <c r="I944" s="5"/>
      <c r="J944" s="20"/>
      <c r="K944" s="20"/>
    </row>
    <row r="945" spans="1:11" x14ac:dyDescent="0.15">
      <c r="A945" s="3">
        <f t="shared" ref="A945:A949" si="460">B945*100+C945</f>
        <v>410010201</v>
      </c>
      <c r="B945" s="3">
        <f>B939+1</f>
        <v>4100102</v>
      </c>
      <c r="C945" s="3">
        <f t="shared" ref="C945:C949" si="461">C939</f>
        <v>1</v>
      </c>
      <c r="D945" s="3">
        <f>_xlfn.XLOOKUP(C945,等级中转!$E$7:$E$11,_xlfn.XLOOKUP(INT(RIGHT(B945,1)),等级中转!$F$5:$L$5,等级中转!$F$7:$L$11))</f>
        <v>1</v>
      </c>
      <c r="E945" s="3" t="str">
        <f ca="1">_xlfn.XLOOKUP(A945,中转!$D$10:$D$10006,中转!$Y$10:$Y$10006,"{}",0)</f>
        <v>{"AtkPower":0.6}</v>
      </c>
      <c r="F945" s="3" t="s">
        <v>35</v>
      </c>
      <c r="G945" s="3">
        <v>0</v>
      </c>
      <c r="H945" s="3">
        <v>0</v>
      </c>
      <c r="I945" s="3">
        <v>2.7</v>
      </c>
      <c r="J945" s="18" t="str">
        <f t="shared" ref="J945:J949" si="462">"Skill"&amp;B945</f>
        <v>Skill4100102</v>
      </c>
      <c r="K945" s="18" t="str">
        <f>IF($B945="","",IF($B945=0,"",K$1&amp;$A945))</f>
        <v>SkillDescDetail410010201</v>
      </c>
    </row>
    <row r="946" spans="1:11" x14ac:dyDescent="0.15">
      <c r="A946" s="3">
        <f t="shared" si="460"/>
        <v>410010202</v>
      </c>
      <c r="B946" s="3">
        <f t="shared" ref="B946:B955" si="463">B940+1</f>
        <v>4100102</v>
      </c>
      <c r="C946" s="3">
        <f t="shared" si="461"/>
        <v>2</v>
      </c>
      <c r="D946" s="3">
        <f>_xlfn.XLOOKUP(C946,等级中转!$E$7:$E$11,_xlfn.XLOOKUP(INT(RIGHT(B946,1)),等级中转!$F$5:$L$5,等级中转!$F$7:$L$11))</f>
        <v>41</v>
      </c>
      <c r="E946" s="3" t="str">
        <f ca="1">_xlfn.XLOOKUP(A946,中转!$D$10:$D$10006,中转!$Y$10:$Y$10006,"{}",0)</f>
        <v>{"AtkPower":0.65}</v>
      </c>
      <c r="F946" s="3" t="s">
        <v>35</v>
      </c>
      <c r="G946" s="3">
        <v>0</v>
      </c>
      <c r="H946" s="3">
        <v>0</v>
      </c>
      <c r="I946" s="3">
        <f>I945</f>
        <v>2.7</v>
      </c>
      <c r="J946" s="18" t="str">
        <f t="shared" si="462"/>
        <v>Skill4100102</v>
      </c>
      <c r="K946" s="18" t="str">
        <f>IF($B946="","",IF($B946=0,"",K$1&amp;$A946))</f>
        <v>SkillDescDetail410010202</v>
      </c>
    </row>
    <row r="947" spans="1:11" x14ac:dyDescent="0.15">
      <c r="A947" s="3">
        <f t="shared" si="460"/>
        <v>410010203</v>
      </c>
      <c r="B947" s="3">
        <f t="shared" si="463"/>
        <v>4100102</v>
      </c>
      <c r="C947" s="3">
        <f t="shared" si="461"/>
        <v>3</v>
      </c>
      <c r="D947" s="3">
        <f>_xlfn.XLOOKUP(C947,等级中转!$E$7:$E$11,_xlfn.XLOOKUP(INT(RIGHT(B947,1)),等级中转!$F$5:$L$5,等级中转!$F$7:$L$11))</f>
        <v>81</v>
      </c>
      <c r="E947" s="3" t="str">
        <f ca="1">_xlfn.XLOOKUP(A947,中转!$D$10:$D$10006,中转!$Y$10:$Y$10006,"{}",0)</f>
        <v>{"AtkPower":0.7}</v>
      </c>
      <c r="F947" s="3" t="s">
        <v>35</v>
      </c>
      <c r="G947" s="3">
        <v>0</v>
      </c>
      <c r="H947" s="3">
        <v>0</v>
      </c>
      <c r="I947" s="3">
        <f t="shared" ref="I947:I949" si="464">I946</f>
        <v>2.7</v>
      </c>
      <c r="J947" s="18" t="str">
        <f t="shared" si="462"/>
        <v>Skill4100102</v>
      </c>
      <c r="K947" s="18" t="str">
        <f>IF($B947="","",IF($B947=0,"",K$1&amp;$A947))</f>
        <v>SkillDescDetail410010203</v>
      </c>
    </row>
    <row r="948" spans="1:11" x14ac:dyDescent="0.15">
      <c r="A948" s="3">
        <f t="shared" si="460"/>
        <v>410010204</v>
      </c>
      <c r="B948" s="3">
        <f t="shared" si="463"/>
        <v>4100102</v>
      </c>
      <c r="C948" s="3">
        <f t="shared" si="461"/>
        <v>4</v>
      </c>
      <c r="D948" s="3">
        <f>_xlfn.XLOOKUP(C948,等级中转!$E$7:$E$11,_xlfn.XLOOKUP(INT(RIGHT(B948,1)),等级中转!$F$5:$L$5,等级中转!$F$7:$L$11))</f>
        <v>141</v>
      </c>
      <c r="E948" s="3" t="str">
        <f ca="1">_xlfn.XLOOKUP(A948,中转!$D$10:$D$10006,中转!$Y$10:$Y$10006,"{}",0)</f>
        <v>{"AtkPower":0.75}</v>
      </c>
      <c r="F948" s="3" t="s">
        <v>35</v>
      </c>
      <c r="G948" s="3">
        <v>0</v>
      </c>
      <c r="H948" s="3">
        <v>0</v>
      </c>
      <c r="I948" s="3">
        <f t="shared" si="464"/>
        <v>2.7</v>
      </c>
      <c r="J948" s="18" t="str">
        <f t="shared" si="462"/>
        <v>Skill4100102</v>
      </c>
      <c r="K948" s="18" t="str">
        <f>IF($B948="","",IF($B948=0,"",K$1&amp;$A948))</f>
        <v>SkillDescDetail410010204</v>
      </c>
    </row>
    <row r="949" spans="1:11" x14ac:dyDescent="0.15">
      <c r="A949" s="3">
        <f t="shared" si="460"/>
        <v>410010205</v>
      </c>
      <c r="B949" s="3">
        <f t="shared" si="463"/>
        <v>4100102</v>
      </c>
      <c r="C949" s="3">
        <f t="shared" si="461"/>
        <v>5</v>
      </c>
      <c r="D949" s="3">
        <f>_xlfn.XLOOKUP(C949,等级中转!$E$7:$E$11,_xlfn.XLOOKUP(INT(RIGHT(B949,1)),等级中转!$F$5:$L$5,等级中转!$F$7:$L$11))</f>
        <v>201</v>
      </c>
      <c r="E949" s="3" t="str">
        <f>_xlfn.XLOOKUP(A949,中转!$D$10:$D$10006,中转!$Y$10:$Y$10006,"{}",0)</f>
        <v>{"AtkPower":0.85}</v>
      </c>
      <c r="F949" s="3" t="s">
        <v>35</v>
      </c>
      <c r="G949" s="3">
        <v>0</v>
      </c>
      <c r="H949" s="3">
        <v>0</v>
      </c>
      <c r="I949" s="3">
        <f t="shared" si="464"/>
        <v>2.7</v>
      </c>
      <c r="J949" s="18" t="str">
        <f t="shared" si="462"/>
        <v>Skill4100102</v>
      </c>
      <c r="K949" s="18" t="str">
        <f>IF($B949="","",IF($B949=0,"",K$1&amp;$A949))</f>
        <v>SkillDescDetail410010205</v>
      </c>
    </row>
    <row r="950" spans="1:11" s="17" customFormat="1" x14ac:dyDescent="0.15">
      <c r="A950" s="7" t="s">
        <v>45</v>
      </c>
      <c r="B950" s="5"/>
      <c r="C950" s="5"/>
      <c r="D950" s="5"/>
      <c r="E950" s="5" t="str">
        <f>_xlfn.XLOOKUP(A950,中转!$D$10:$D$10006,中转!$Y$10:$Y$10006,"{}",0)</f>
        <v/>
      </c>
      <c r="F950" s="5"/>
      <c r="G950" s="5"/>
      <c r="H950" s="5"/>
      <c r="I950" s="5"/>
      <c r="J950" s="20"/>
      <c r="K950" s="20"/>
    </row>
    <row r="951" spans="1:11" x14ac:dyDescent="0.15">
      <c r="A951" s="3">
        <f t="shared" ref="A951:A955" si="465">B951*100+C951</f>
        <v>410010301</v>
      </c>
      <c r="B951" s="3">
        <f t="shared" si="463"/>
        <v>4100103</v>
      </c>
      <c r="C951" s="3">
        <f t="shared" ref="C951:C955" si="466">C945</f>
        <v>1</v>
      </c>
      <c r="D951" s="3">
        <f>_xlfn.XLOOKUP(C951,等级中转!$E$7:$E$11,_xlfn.XLOOKUP(INT(RIGHT(B951,1)),等级中转!$F$5:$L$5,等级中转!$F$7:$L$11))</f>
        <v>1</v>
      </c>
      <c r="E951" s="3" t="str">
        <f>_xlfn.XLOOKUP(A951,中转!$D$10:$D$10006,中转!$Y$10:$Y$10006,"{}",0)</f>
        <v>{}</v>
      </c>
      <c r="F951" s="3" t="s">
        <v>35</v>
      </c>
      <c r="G951" s="3">
        <v>0</v>
      </c>
      <c r="H951" s="3">
        <v>0</v>
      </c>
      <c r="I951" s="3">
        <v>0</v>
      </c>
      <c r="K951" s="18" t="str">
        <f>IF($B951="","",IF($B951=0,"",K$1&amp;$A951))</f>
        <v>SkillDescDetail410010301</v>
      </c>
    </row>
    <row r="952" spans="1:11" x14ac:dyDescent="0.15">
      <c r="A952" s="3">
        <f t="shared" si="465"/>
        <v>410010302</v>
      </c>
      <c r="B952" s="3">
        <f t="shared" si="463"/>
        <v>4100103</v>
      </c>
      <c r="C952" s="3">
        <f t="shared" si="466"/>
        <v>2</v>
      </c>
      <c r="D952" s="3">
        <f>_xlfn.XLOOKUP(C952,等级中转!$E$7:$E$11,_xlfn.XLOOKUP(INT(RIGHT(B952,1)),等级中转!$F$5:$L$5,等级中转!$F$7:$L$11))</f>
        <v>75</v>
      </c>
      <c r="E952" s="3" t="str">
        <f>_xlfn.XLOOKUP(A952,中转!$D$10:$D$10006,中转!$Y$10:$Y$10006,"{}",0)</f>
        <v>{}</v>
      </c>
      <c r="F952" s="3" t="s">
        <v>35</v>
      </c>
      <c r="G952" s="3">
        <v>0</v>
      </c>
      <c r="H952" s="3">
        <v>0</v>
      </c>
      <c r="I952" s="3">
        <v>0</v>
      </c>
      <c r="K952" s="18" t="str">
        <f>IF($B952="","",IF($B952=0,"",K$1&amp;$A952))</f>
        <v>SkillDescDetail410010302</v>
      </c>
    </row>
    <row r="953" spans="1:11" x14ac:dyDescent="0.15">
      <c r="A953" s="3">
        <f t="shared" si="465"/>
        <v>410010303</v>
      </c>
      <c r="B953" s="3">
        <f t="shared" si="463"/>
        <v>4100103</v>
      </c>
      <c r="C953" s="3">
        <f t="shared" si="466"/>
        <v>3</v>
      </c>
      <c r="D953" s="3">
        <f>_xlfn.XLOOKUP(C953,等级中转!$E$7:$E$11,_xlfn.XLOOKUP(INT(RIGHT(B953,1)),等级中转!$F$5:$L$5,等级中转!$F$7:$L$11))</f>
        <v>125</v>
      </c>
      <c r="E953" s="3" t="str">
        <f>_xlfn.XLOOKUP(A953,中转!$D$10:$D$10006,中转!$Y$10:$Y$10006,"{}",0)</f>
        <v>{}</v>
      </c>
      <c r="F953" s="3" t="s">
        <v>35</v>
      </c>
      <c r="G953" s="3">
        <v>0</v>
      </c>
      <c r="H953" s="3">
        <v>0</v>
      </c>
      <c r="I953" s="3">
        <v>0</v>
      </c>
      <c r="K953" s="18" t="str">
        <f>IF($B953="","",IF($B953=0,"",K$1&amp;$A953))</f>
        <v>SkillDescDetail410010303</v>
      </c>
    </row>
    <row r="954" spans="1:11" x14ac:dyDescent="0.15">
      <c r="A954" s="3">
        <f t="shared" si="465"/>
        <v>410010304</v>
      </c>
      <c r="B954" s="3">
        <f t="shared" si="463"/>
        <v>4100103</v>
      </c>
      <c r="C954" s="3">
        <f t="shared" si="466"/>
        <v>4</v>
      </c>
      <c r="D954" s="3">
        <f>_xlfn.XLOOKUP(C954,等级中转!$E$7:$E$11,_xlfn.XLOOKUP(INT(RIGHT(B954,1)),等级中转!$F$5:$L$5,等级中转!$F$7:$L$11))</f>
        <v>175</v>
      </c>
      <c r="E954" s="3" t="str">
        <f>_xlfn.XLOOKUP(A954,中转!$D$10:$D$10006,中转!$Y$10:$Y$10006,"{}",0)</f>
        <v>{}</v>
      </c>
      <c r="F954" s="3" t="s">
        <v>35</v>
      </c>
      <c r="G954" s="3">
        <v>0</v>
      </c>
      <c r="H954" s="3">
        <v>0</v>
      </c>
      <c r="I954" s="3">
        <v>0</v>
      </c>
      <c r="K954" s="18" t="str">
        <f>IF($B954="","",IF($B954=0,"",K$1&amp;$A954))</f>
        <v>SkillDescDetail410010304</v>
      </c>
    </row>
    <row r="955" spans="1:11" x14ac:dyDescent="0.15">
      <c r="A955" s="3">
        <f t="shared" si="465"/>
        <v>410010305</v>
      </c>
      <c r="B955" s="3">
        <f t="shared" si="463"/>
        <v>4100103</v>
      </c>
      <c r="C955" s="3">
        <f t="shared" si="466"/>
        <v>5</v>
      </c>
      <c r="D955" s="3">
        <f>_xlfn.XLOOKUP(C955,等级中转!$E$7:$E$11,_xlfn.XLOOKUP(INT(RIGHT(B955,1)),等级中转!$F$5:$L$5,等级中转!$F$7:$L$11))</f>
        <v>225</v>
      </c>
      <c r="E955" s="3" t="str">
        <f>_xlfn.XLOOKUP(A955,中转!$D$10:$D$10006,中转!$Y$10:$Y$10006,"{}",0)</f>
        <v>{}</v>
      </c>
      <c r="F955" s="3" t="s">
        <v>35</v>
      </c>
      <c r="G955" s="3">
        <v>0</v>
      </c>
      <c r="H955" s="3">
        <v>0</v>
      </c>
      <c r="I955" s="3">
        <v>0</v>
      </c>
      <c r="K955" s="18" t="str">
        <f>IF($B955="","",IF($B955=0,"",K$1&amp;$A955))</f>
        <v>SkillDescDetail410010305</v>
      </c>
    </row>
    <row r="956" spans="1:11" s="17" customFormat="1" x14ac:dyDescent="0.15">
      <c r="A956" s="7" t="s">
        <v>46</v>
      </c>
      <c r="B956" s="5"/>
      <c r="C956" s="5"/>
      <c r="D956" s="5"/>
      <c r="E956" s="5" t="str">
        <f>_xlfn.XLOOKUP(A956,中转!$D$10:$D$10006,中转!$Y$10:$Y$10006,"{}",0)</f>
        <v/>
      </c>
      <c r="F956" s="5"/>
      <c r="G956" s="5"/>
      <c r="H956" s="5"/>
      <c r="I956" s="5"/>
      <c r="J956" s="20"/>
      <c r="K956" s="20"/>
    </row>
    <row r="957" spans="1:11" x14ac:dyDescent="0.15">
      <c r="A957" s="3">
        <f t="shared" ref="A957:A961" si="467">B957*100+C957</f>
        <v>410010401</v>
      </c>
      <c r="B957" s="3">
        <f t="shared" ref="B957:B961" si="468">B951+1</f>
        <v>4100104</v>
      </c>
      <c r="C957" s="3">
        <f t="shared" ref="C957:C961" si="469">C951</f>
        <v>1</v>
      </c>
      <c r="D957" s="3">
        <f>_xlfn.XLOOKUP(C957,等级中转!$E$7:$E$11,_xlfn.XLOOKUP(INT(RIGHT(B957,1)),等级中转!$F$5:$L$5,等级中转!$F$7:$L$11))</f>
        <v>1</v>
      </c>
      <c r="E957" s="3" t="str">
        <f ca="1">_xlfn.XLOOKUP(A957,中转!$D$10:$D$10006,中转!$Y$10:$Y$10006,"{}",0)</f>
        <v>{"AtkPower":0.65}</v>
      </c>
      <c r="F957" s="3" t="s">
        <v>116</v>
      </c>
      <c r="G957" s="3">
        <v>0</v>
      </c>
      <c r="H957" s="3">
        <v>0</v>
      </c>
      <c r="I957" s="3">
        <v>0</v>
      </c>
      <c r="K957" s="18" t="str">
        <f>IF($B957="","",IF($B957=0,"",K$1&amp;$A957))</f>
        <v>SkillDescDetail410010401</v>
      </c>
    </row>
    <row r="958" spans="1:11" x14ac:dyDescent="0.15">
      <c r="A958" s="3">
        <f t="shared" si="467"/>
        <v>410010402</v>
      </c>
      <c r="B958" s="3">
        <f t="shared" si="468"/>
        <v>4100104</v>
      </c>
      <c r="C958" s="3">
        <f t="shared" si="469"/>
        <v>2</v>
      </c>
      <c r="D958" s="3">
        <f>_xlfn.XLOOKUP(C958,等级中转!$E$7:$E$11,_xlfn.XLOOKUP(INT(RIGHT(B958,1)),等级中转!$F$5:$L$5,等级中转!$F$7:$L$11))</f>
        <v>31</v>
      </c>
      <c r="E958" s="3" t="str">
        <f ca="1">_xlfn.XLOOKUP(A958,中转!$D$10:$D$10006,中转!$Y$10:$Y$10006,"{}",0)</f>
        <v>{"AtkPower":0.7}</v>
      </c>
      <c r="F958" s="3" t="s">
        <v>116</v>
      </c>
      <c r="G958" s="3">
        <v>0</v>
      </c>
      <c r="H958" s="3">
        <v>0</v>
      </c>
      <c r="I958" s="3">
        <v>0</v>
      </c>
      <c r="K958" s="18" t="str">
        <f>IF($B958="","",IF($B958=0,"",K$1&amp;$A958))</f>
        <v>SkillDescDetail410010402</v>
      </c>
    </row>
    <row r="959" spans="1:11" x14ac:dyDescent="0.15">
      <c r="A959" s="3">
        <f t="shared" si="467"/>
        <v>410010403</v>
      </c>
      <c r="B959" s="3">
        <f t="shared" si="468"/>
        <v>4100104</v>
      </c>
      <c r="C959" s="3">
        <f t="shared" si="469"/>
        <v>3</v>
      </c>
      <c r="D959" s="3">
        <f>_xlfn.XLOOKUP(C959,等级中转!$E$7:$E$11,_xlfn.XLOOKUP(INT(RIGHT(B959,1)),等级中转!$F$5:$L$5,等级中转!$F$7:$L$11))</f>
        <v>71</v>
      </c>
      <c r="E959" s="3" t="str">
        <f>_xlfn.XLOOKUP(A959,中转!$D$10:$D$10006,中转!$Y$10:$Y$10006,"{}",0)</f>
        <v>{"AtkPower":0.75}</v>
      </c>
      <c r="F959" s="3" t="s">
        <v>116</v>
      </c>
      <c r="G959" s="3">
        <v>0</v>
      </c>
      <c r="H959" s="3">
        <v>0</v>
      </c>
      <c r="I959" s="3">
        <v>0</v>
      </c>
      <c r="K959" s="18" t="str">
        <f>IF($B959="","",IF($B959=0,"",K$1&amp;$A959))</f>
        <v>SkillDescDetail410010403</v>
      </c>
    </row>
    <row r="960" spans="1:11" x14ac:dyDescent="0.15">
      <c r="A960" s="3">
        <f t="shared" si="467"/>
        <v>410010404</v>
      </c>
      <c r="B960" s="3">
        <f t="shared" si="468"/>
        <v>4100104</v>
      </c>
      <c r="C960" s="3">
        <f t="shared" si="469"/>
        <v>4</v>
      </c>
      <c r="D960" s="3">
        <f>_xlfn.XLOOKUP(C960,等级中转!$E$7:$E$11,_xlfn.XLOOKUP(INT(RIGHT(B960,1)),等级中转!$F$5:$L$5,等级中转!$F$7:$L$11))</f>
        <v>121</v>
      </c>
      <c r="E960" s="3" t="str">
        <f ca="1">_xlfn.XLOOKUP(A960,中转!$D$10:$D$10006,中转!$Y$10:$Y$10006,"{}",0)</f>
        <v>{"AtkPower":0.8}</v>
      </c>
      <c r="F960" s="3" t="s">
        <v>116</v>
      </c>
      <c r="G960" s="3">
        <v>0</v>
      </c>
      <c r="H960" s="3">
        <v>0</v>
      </c>
      <c r="I960" s="3">
        <v>0</v>
      </c>
      <c r="K960" s="18" t="str">
        <f>IF($B960="","",IF($B960=0,"",K$1&amp;$A960))</f>
        <v>SkillDescDetail410010404</v>
      </c>
    </row>
    <row r="961" spans="1:11" x14ac:dyDescent="0.15">
      <c r="A961" s="3">
        <f t="shared" si="467"/>
        <v>410010405</v>
      </c>
      <c r="B961" s="3">
        <f t="shared" si="468"/>
        <v>4100104</v>
      </c>
      <c r="C961" s="3">
        <f t="shared" si="469"/>
        <v>5</v>
      </c>
      <c r="D961" s="3">
        <f>_xlfn.XLOOKUP(C961,等级中转!$E$7:$E$11,_xlfn.XLOOKUP(INT(RIGHT(B961,1)),等级中转!$F$5:$L$5,等级中转!$F$7:$L$11))</f>
        <v>171</v>
      </c>
      <c r="E961" s="3" t="str">
        <f>_xlfn.XLOOKUP(A961,中转!$D$10:$D$10006,中转!$Y$10:$Y$10006,"{}",0)</f>
        <v>{"AtkPower":0.9}</v>
      </c>
      <c r="F961" s="3" t="s">
        <v>116</v>
      </c>
      <c r="G961" s="3">
        <v>0</v>
      </c>
      <c r="H961" s="3">
        <v>0</v>
      </c>
      <c r="I961" s="3">
        <v>0</v>
      </c>
      <c r="K961" s="18" t="str">
        <f>IF($B961="","",IF($B961=0,"",K$1&amp;$A961))</f>
        <v>SkillDescDetail410010405</v>
      </c>
    </row>
    <row r="962" spans="1:11" s="17" customFormat="1" x14ac:dyDescent="0.15">
      <c r="A962" s="7" t="s">
        <v>47</v>
      </c>
      <c r="B962" s="5"/>
      <c r="C962" s="5"/>
      <c r="D962" s="5"/>
      <c r="E962" s="5" t="str">
        <f>_xlfn.XLOOKUP(A962,中转!$D$10:$D$10006,中转!$Y$10:$Y$10006,"{}",0)</f>
        <v/>
      </c>
      <c r="F962" s="5"/>
      <c r="G962" s="5"/>
      <c r="H962" s="5"/>
      <c r="I962" s="5"/>
      <c r="J962" s="20"/>
      <c r="K962" s="20"/>
    </row>
    <row r="963" spans="1:11" x14ac:dyDescent="0.15">
      <c r="A963" s="3">
        <f t="shared" ref="A963:A967" si="470">B963*100+C963</f>
        <v>410010501</v>
      </c>
      <c r="B963" s="3">
        <f t="shared" ref="B963:B967" si="471">B957+1</f>
        <v>4100105</v>
      </c>
      <c r="C963" s="3">
        <f t="shared" ref="C963:C967" si="472">C957</f>
        <v>1</v>
      </c>
      <c r="D963" s="3">
        <f>_xlfn.XLOOKUP(C963,等级中转!$E$7:$E$11,_xlfn.XLOOKUP(INT(RIGHT(B963,1)),等级中转!$F$5:$L$5,等级中转!$F$7:$L$11))</f>
        <v>1</v>
      </c>
      <c r="E963" s="3" t="str">
        <f>_xlfn.XLOOKUP(A963,中转!$D$10:$D$10006,中转!$Y$10:$Y$10006,"{}",0)</f>
        <v>{}</v>
      </c>
      <c r="F963" s="3" t="s">
        <v>35</v>
      </c>
      <c r="G963" s="3">
        <v>0</v>
      </c>
      <c r="H963" s="3">
        <v>0</v>
      </c>
      <c r="I963" s="3">
        <v>0</v>
      </c>
      <c r="K963" s="18" t="str">
        <f>IF($B963="","",IF($B963=0,"",K$1&amp;$A963))</f>
        <v>SkillDescDetail410010501</v>
      </c>
    </row>
    <row r="964" spans="1:11" x14ac:dyDescent="0.15">
      <c r="A964" s="3">
        <f t="shared" si="470"/>
        <v>410010502</v>
      </c>
      <c r="B964" s="3">
        <f t="shared" si="471"/>
        <v>4100105</v>
      </c>
      <c r="C964" s="3">
        <f t="shared" si="472"/>
        <v>2</v>
      </c>
      <c r="D964" s="3">
        <f>_xlfn.XLOOKUP(C964,等级中转!$E$7:$E$11,_xlfn.XLOOKUP(INT(RIGHT(B964,1)),等级中转!$F$5:$L$5,等级中转!$F$7:$L$11))</f>
        <v>46</v>
      </c>
      <c r="E964" s="3" t="str">
        <f>_xlfn.XLOOKUP(A964,中转!$D$10:$D$10006,中转!$Y$10:$Y$10006,"{}",0)</f>
        <v>{}</v>
      </c>
      <c r="F964" s="3" t="s">
        <v>35</v>
      </c>
      <c r="G964" s="3">
        <v>0</v>
      </c>
      <c r="H964" s="3">
        <v>0</v>
      </c>
      <c r="I964" s="3">
        <v>0</v>
      </c>
      <c r="K964" s="18" t="str">
        <f>IF($B964="","",IF($B964=0,"",K$1&amp;$A964))</f>
        <v>SkillDescDetail410010502</v>
      </c>
    </row>
    <row r="965" spans="1:11" x14ac:dyDescent="0.15">
      <c r="A965" s="3">
        <f t="shared" si="470"/>
        <v>410010503</v>
      </c>
      <c r="B965" s="3">
        <f t="shared" si="471"/>
        <v>4100105</v>
      </c>
      <c r="C965" s="3">
        <f t="shared" si="472"/>
        <v>3</v>
      </c>
      <c r="D965" s="3">
        <f>_xlfn.XLOOKUP(C965,等级中转!$E$7:$E$11,_xlfn.XLOOKUP(INT(RIGHT(B965,1)),等级中转!$F$5:$L$5,等级中转!$F$7:$L$11))</f>
        <v>86</v>
      </c>
      <c r="E965" s="3" t="str">
        <f>_xlfn.XLOOKUP(A965,中转!$D$10:$D$10006,中转!$Y$10:$Y$10006,"{}",0)</f>
        <v>{}</v>
      </c>
      <c r="F965" s="3" t="s">
        <v>35</v>
      </c>
      <c r="G965" s="3">
        <v>0</v>
      </c>
      <c r="H965" s="3">
        <v>0</v>
      </c>
      <c r="I965" s="3">
        <v>0</v>
      </c>
      <c r="K965" s="18" t="str">
        <f>IF($B965="","",IF($B965=0,"",K$1&amp;$A965))</f>
        <v>SkillDescDetail410010503</v>
      </c>
    </row>
    <row r="966" spans="1:11" x14ac:dyDescent="0.15">
      <c r="A966" s="3">
        <f t="shared" si="470"/>
        <v>410010504</v>
      </c>
      <c r="B966" s="3">
        <f t="shared" si="471"/>
        <v>4100105</v>
      </c>
      <c r="C966" s="3">
        <f t="shared" si="472"/>
        <v>4</v>
      </c>
      <c r="D966" s="3">
        <f>_xlfn.XLOOKUP(C966,等级中转!$E$7:$E$11,_xlfn.XLOOKUP(INT(RIGHT(B966,1)),等级中转!$F$5:$L$5,等级中转!$F$7:$L$11))</f>
        <v>136</v>
      </c>
      <c r="E966" s="3" t="str">
        <f>_xlfn.XLOOKUP(A966,中转!$D$10:$D$10006,中转!$Y$10:$Y$10006,"{}",0)</f>
        <v>{}</v>
      </c>
      <c r="F966" s="3" t="s">
        <v>35</v>
      </c>
      <c r="G966" s="3">
        <v>0</v>
      </c>
      <c r="H966" s="3">
        <v>0</v>
      </c>
      <c r="I966" s="3">
        <v>0</v>
      </c>
      <c r="K966" s="18" t="str">
        <f>IF($B966="","",IF($B966=0,"",K$1&amp;$A966))</f>
        <v>SkillDescDetail410010504</v>
      </c>
    </row>
    <row r="967" spans="1:11" x14ac:dyDescent="0.15">
      <c r="A967" s="3">
        <f t="shared" si="470"/>
        <v>410010505</v>
      </c>
      <c r="B967" s="3">
        <f t="shared" si="471"/>
        <v>4100105</v>
      </c>
      <c r="C967" s="3">
        <f t="shared" si="472"/>
        <v>5</v>
      </c>
      <c r="D967" s="3">
        <f>_xlfn.XLOOKUP(C967,等级中转!$E$7:$E$11,_xlfn.XLOOKUP(INT(RIGHT(B967,1)),等级中转!$F$5:$L$5,等级中转!$F$7:$L$11))</f>
        <v>186</v>
      </c>
      <c r="E967" s="3" t="str">
        <f>_xlfn.XLOOKUP(A967,中转!$D$10:$D$10006,中转!$Y$10:$Y$10006,"{}",0)</f>
        <v>{}</v>
      </c>
      <c r="F967" s="3" t="s">
        <v>35</v>
      </c>
      <c r="G967" s="3">
        <v>0</v>
      </c>
      <c r="H967" s="3">
        <v>0</v>
      </c>
      <c r="I967" s="3">
        <v>0</v>
      </c>
      <c r="K967" s="18" t="str">
        <f>IF($B967="","",IF($B967=0,"",K$1&amp;$A967))</f>
        <v>SkillDescDetail410010505</v>
      </c>
    </row>
    <row r="968" spans="1:11" s="17" customFormat="1" x14ac:dyDescent="0.15">
      <c r="A968" s="7" t="s">
        <v>48</v>
      </c>
      <c r="B968" s="5"/>
      <c r="C968" s="5"/>
      <c r="D968" s="5"/>
      <c r="E968" s="5" t="str">
        <f>_xlfn.XLOOKUP(A968,中转!$D$10:$D$10006,中转!$Y$10:$Y$10006,"{}",0)</f>
        <v/>
      </c>
      <c r="F968" s="5"/>
      <c r="G968" s="5"/>
      <c r="H968" s="5"/>
      <c r="I968" s="5"/>
      <c r="J968" s="20"/>
      <c r="K968" s="20"/>
    </row>
    <row r="969" spans="1:11" x14ac:dyDescent="0.15">
      <c r="A969" s="3">
        <f t="shared" ref="A969:A973" si="473">B969*100+C969</f>
        <v>410010601</v>
      </c>
      <c r="B969" s="3">
        <f t="shared" ref="B969:B973" si="474">B963+1</f>
        <v>4100106</v>
      </c>
      <c r="C969" s="3">
        <f t="shared" ref="C969:C973" si="475">C963</f>
        <v>1</v>
      </c>
      <c r="D969" s="3">
        <f>_xlfn.XLOOKUP(C969,等级中转!$E$7:$E$11,_xlfn.XLOOKUP(INT(RIGHT(B969,1)),等级中转!$F$5:$L$5,等级中转!$F$7:$L$11))</f>
        <v>1</v>
      </c>
      <c r="E969" s="3" t="str">
        <f>_xlfn.XLOOKUP(A969,中转!$D$10:$D$10006,中转!$Y$10:$Y$10006,"{}",0)</f>
        <v>{}</v>
      </c>
      <c r="F969" s="3" t="s">
        <v>35</v>
      </c>
      <c r="G969" s="3">
        <v>0</v>
      </c>
      <c r="H969" s="3">
        <v>0</v>
      </c>
      <c r="I969" s="3">
        <v>0</v>
      </c>
      <c r="K969" s="18" t="str">
        <f>IF($B969="","",IF($B969=0,"",K$1&amp;$A969))</f>
        <v>SkillDescDetail410010601</v>
      </c>
    </row>
    <row r="970" spans="1:11" x14ac:dyDescent="0.15">
      <c r="A970" s="3">
        <f t="shared" si="473"/>
        <v>410010602</v>
      </c>
      <c r="B970" s="3">
        <f t="shared" si="474"/>
        <v>4100106</v>
      </c>
      <c r="C970" s="3">
        <f t="shared" si="475"/>
        <v>2</v>
      </c>
      <c r="D970" s="3">
        <f>_xlfn.XLOOKUP(C970,等级中转!$E$7:$E$11,_xlfn.XLOOKUP(INT(RIGHT(B970,1)),等级中转!$F$5:$L$5,等级中转!$F$7:$L$11))</f>
        <v>63</v>
      </c>
      <c r="E970" s="3" t="str">
        <f>_xlfn.XLOOKUP(A970,中转!$D$10:$D$10006,中转!$Y$10:$Y$10006,"{}",0)</f>
        <v>{}</v>
      </c>
      <c r="F970" s="3" t="s">
        <v>35</v>
      </c>
      <c r="G970" s="3">
        <v>0</v>
      </c>
      <c r="H970" s="3">
        <v>0</v>
      </c>
      <c r="I970" s="3">
        <v>0</v>
      </c>
      <c r="K970" s="18" t="str">
        <f>IF($B970="","",IF($B970=0,"",K$1&amp;$A970))</f>
        <v>SkillDescDetail410010602</v>
      </c>
    </row>
    <row r="971" spans="1:11" x14ac:dyDescent="0.15">
      <c r="A971" s="3">
        <f t="shared" si="473"/>
        <v>410010603</v>
      </c>
      <c r="B971" s="3">
        <f t="shared" si="474"/>
        <v>4100106</v>
      </c>
      <c r="C971" s="3">
        <f t="shared" si="475"/>
        <v>3</v>
      </c>
      <c r="D971" s="3">
        <f>_xlfn.XLOOKUP(C971,等级中转!$E$7:$E$11,_xlfn.XLOOKUP(INT(RIGHT(B971,1)),等级中转!$F$5:$L$5,等级中转!$F$7:$L$11))</f>
        <v>103</v>
      </c>
      <c r="E971" s="3" t="str">
        <f>_xlfn.XLOOKUP(A971,中转!$D$10:$D$10006,中转!$Y$10:$Y$10006,"{}",0)</f>
        <v>{}</v>
      </c>
      <c r="F971" s="3" t="s">
        <v>35</v>
      </c>
      <c r="G971" s="3">
        <v>0</v>
      </c>
      <c r="H971" s="3">
        <v>0</v>
      </c>
      <c r="I971" s="3">
        <v>0</v>
      </c>
      <c r="K971" s="18" t="str">
        <f>IF($B971="","",IF($B971=0,"",K$1&amp;$A971))</f>
        <v>SkillDescDetail410010603</v>
      </c>
    </row>
    <row r="972" spans="1:11" x14ac:dyDescent="0.15">
      <c r="A972" s="3">
        <f t="shared" si="473"/>
        <v>410010604</v>
      </c>
      <c r="B972" s="3">
        <f t="shared" si="474"/>
        <v>4100106</v>
      </c>
      <c r="C972" s="3">
        <f t="shared" si="475"/>
        <v>4</v>
      </c>
      <c r="D972" s="3">
        <f>_xlfn.XLOOKUP(C972,等级中转!$E$7:$E$11,_xlfn.XLOOKUP(INT(RIGHT(B972,1)),等级中转!$F$5:$L$5,等级中转!$F$7:$L$11))</f>
        <v>153</v>
      </c>
      <c r="E972" s="3" t="str">
        <f>_xlfn.XLOOKUP(A972,中转!$D$10:$D$10006,中转!$Y$10:$Y$10006,"{}",0)</f>
        <v>{}</v>
      </c>
      <c r="F972" s="3" t="s">
        <v>35</v>
      </c>
      <c r="G972" s="3">
        <v>0</v>
      </c>
      <c r="H972" s="3">
        <v>0</v>
      </c>
      <c r="I972" s="3">
        <v>0</v>
      </c>
      <c r="K972" s="18" t="str">
        <f>IF($B972="","",IF($B972=0,"",K$1&amp;$A972))</f>
        <v>SkillDescDetail410010604</v>
      </c>
    </row>
    <row r="973" spans="1:11" x14ac:dyDescent="0.15">
      <c r="A973" s="3">
        <f t="shared" si="473"/>
        <v>410010605</v>
      </c>
      <c r="B973" s="3">
        <f t="shared" si="474"/>
        <v>4100106</v>
      </c>
      <c r="C973" s="3">
        <f t="shared" si="475"/>
        <v>5</v>
      </c>
      <c r="D973" s="3">
        <f>_xlfn.XLOOKUP(C973,等级中转!$E$7:$E$11,_xlfn.XLOOKUP(INT(RIGHT(B973,1)),等级中转!$F$5:$L$5,等级中转!$F$7:$L$11))</f>
        <v>203</v>
      </c>
      <c r="E973" s="3" t="str">
        <f>_xlfn.XLOOKUP(A973,中转!$D$10:$D$10006,中转!$Y$10:$Y$10006,"{}",0)</f>
        <v>{}</v>
      </c>
      <c r="F973" s="3" t="s">
        <v>35</v>
      </c>
      <c r="G973" s="3">
        <v>0</v>
      </c>
      <c r="H973" s="3">
        <v>0</v>
      </c>
      <c r="I973" s="3">
        <v>0</v>
      </c>
      <c r="K973" s="18" t="str">
        <f>IF($B973="","",IF($B973=0,"",K$1&amp;$A973))</f>
        <v>SkillDescDetail410010605</v>
      </c>
    </row>
    <row r="974" spans="1:11" s="17" customFormat="1" x14ac:dyDescent="0.15">
      <c r="A974" s="7" t="s">
        <v>49</v>
      </c>
      <c r="B974" s="5"/>
      <c r="C974" s="5"/>
      <c r="D974" s="5"/>
      <c r="E974" s="5" t="str">
        <f>_xlfn.XLOOKUP(A974,中转!$D$10:$D$10006,中转!$Y$10:$Y$10006,"{}",0)</f>
        <v/>
      </c>
      <c r="F974" s="5"/>
      <c r="G974" s="5"/>
      <c r="H974" s="5"/>
      <c r="I974" s="5"/>
      <c r="J974" s="20"/>
      <c r="K974" s="20"/>
    </row>
    <row r="975" spans="1:11" x14ac:dyDescent="0.15">
      <c r="A975" s="3">
        <f t="shared" ref="A975:A979" si="476">B975*100+C975</f>
        <v>410010701</v>
      </c>
      <c r="B975" s="3">
        <f t="shared" ref="B975:B979" si="477">B969+1</f>
        <v>4100107</v>
      </c>
      <c r="C975" s="3">
        <f t="shared" ref="C975:C979" si="478">C969</f>
        <v>1</v>
      </c>
      <c r="D975" s="3">
        <f>_xlfn.XLOOKUP(C975,等级中转!$E$7:$E$11,_xlfn.XLOOKUP(INT(RIGHT(B975,1)),等级中转!$F$5:$L$5,等级中转!$F$7:$L$11))</f>
        <v>1</v>
      </c>
      <c r="E975" s="3" t="str">
        <f>_xlfn.XLOOKUP(A975,中转!$D$10:$D$10006,中转!$Y$10:$Y$10006,"{}",0)</f>
        <v>{}</v>
      </c>
      <c r="F975" s="3" t="s">
        <v>117</v>
      </c>
      <c r="G975" s="3">
        <v>0</v>
      </c>
      <c r="H975" s="3">
        <v>0</v>
      </c>
      <c r="I975" s="3">
        <v>0</v>
      </c>
      <c r="K975" s="18" t="str">
        <f>IF($B975="","",IF($B975=0,"",K$1&amp;$A975))</f>
        <v>SkillDescDetail410010701</v>
      </c>
    </row>
    <row r="976" spans="1:11" x14ac:dyDescent="0.15">
      <c r="A976" s="3">
        <f t="shared" si="476"/>
        <v>410010702</v>
      </c>
      <c r="B976" s="3">
        <f t="shared" si="477"/>
        <v>4100107</v>
      </c>
      <c r="C976" s="3">
        <f t="shared" si="478"/>
        <v>2</v>
      </c>
      <c r="D976" s="3">
        <f>_xlfn.XLOOKUP(C976,等级中转!$E$7:$E$11,_xlfn.XLOOKUP(INT(RIGHT(B976,1)),等级中转!$F$5:$L$5,等级中转!$F$7:$L$11))</f>
        <v>51</v>
      </c>
      <c r="E976" s="3" t="str">
        <f>_xlfn.XLOOKUP(A976,中转!$D$10:$D$10006,中转!$Y$10:$Y$10006,"{}",0)</f>
        <v>{}</v>
      </c>
      <c r="F976" s="3" t="s">
        <v>117</v>
      </c>
      <c r="G976" s="3">
        <v>0</v>
      </c>
      <c r="H976" s="3">
        <v>0</v>
      </c>
      <c r="I976" s="3">
        <v>0</v>
      </c>
      <c r="K976" s="18" t="str">
        <f>IF($B976="","",IF($B976=0,"",K$1&amp;$A976))</f>
        <v>SkillDescDetail410010702</v>
      </c>
    </row>
    <row r="977" spans="1:11" x14ac:dyDescent="0.15">
      <c r="A977" s="3">
        <f t="shared" si="476"/>
        <v>410010703</v>
      </c>
      <c r="B977" s="3">
        <f t="shared" si="477"/>
        <v>4100107</v>
      </c>
      <c r="C977" s="3">
        <f t="shared" si="478"/>
        <v>3</v>
      </c>
      <c r="D977" s="3">
        <f>_xlfn.XLOOKUP(C977,等级中转!$E$7:$E$11,_xlfn.XLOOKUP(INT(RIGHT(B977,1)),等级中转!$F$5:$L$5,等级中转!$F$7:$L$11))</f>
        <v>91</v>
      </c>
      <c r="E977" s="3" t="str">
        <f>_xlfn.XLOOKUP(A977,中转!$D$10:$D$10006,中转!$Y$10:$Y$10006,"{}",0)</f>
        <v>{}</v>
      </c>
      <c r="F977" s="3" t="s">
        <v>117</v>
      </c>
      <c r="G977" s="3">
        <v>0</v>
      </c>
      <c r="H977" s="3">
        <v>0</v>
      </c>
      <c r="I977" s="3">
        <v>0</v>
      </c>
      <c r="K977" s="18" t="str">
        <f>IF($B977="","",IF($B977=0,"",K$1&amp;$A977))</f>
        <v>SkillDescDetail410010703</v>
      </c>
    </row>
    <row r="978" spans="1:11" x14ac:dyDescent="0.15">
      <c r="A978" s="3">
        <f t="shared" si="476"/>
        <v>410010704</v>
      </c>
      <c r="B978" s="3">
        <f t="shared" si="477"/>
        <v>4100107</v>
      </c>
      <c r="C978" s="3">
        <f t="shared" si="478"/>
        <v>4</v>
      </c>
      <c r="D978" s="3">
        <f>_xlfn.XLOOKUP(C978,等级中转!$E$7:$E$11,_xlfn.XLOOKUP(INT(RIGHT(B978,1)),等级中转!$F$5:$L$5,等级中转!$F$7:$L$11))</f>
        <v>151</v>
      </c>
      <c r="E978" s="3" t="str">
        <f>_xlfn.XLOOKUP(A978,中转!$D$10:$D$10006,中转!$Y$10:$Y$10006,"{}",0)</f>
        <v>{}</v>
      </c>
      <c r="F978" s="3" t="s">
        <v>117</v>
      </c>
      <c r="G978" s="3">
        <v>0</v>
      </c>
      <c r="H978" s="3">
        <v>0</v>
      </c>
      <c r="I978" s="3">
        <v>0</v>
      </c>
      <c r="K978" s="18" t="str">
        <f>IF($B978="","",IF($B978=0,"",K$1&amp;$A978))</f>
        <v>SkillDescDetail410010704</v>
      </c>
    </row>
    <row r="979" spans="1:11" x14ac:dyDescent="0.15">
      <c r="A979" s="3">
        <f t="shared" si="476"/>
        <v>410010705</v>
      </c>
      <c r="B979" s="3">
        <f t="shared" si="477"/>
        <v>4100107</v>
      </c>
      <c r="C979" s="3">
        <f t="shared" si="478"/>
        <v>5</v>
      </c>
      <c r="D979" s="3">
        <f>_xlfn.XLOOKUP(C979,等级中转!$E$7:$E$11,_xlfn.XLOOKUP(INT(RIGHT(B979,1)),等级中转!$F$5:$L$5,等级中转!$F$7:$L$11))</f>
        <v>211</v>
      </c>
      <c r="E979" s="3" t="str">
        <f>_xlfn.XLOOKUP(A979,中转!$D$10:$D$10006,中转!$Y$10:$Y$10006,"{}",0)</f>
        <v>{}</v>
      </c>
      <c r="F979" s="3" t="s">
        <v>117</v>
      </c>
      <c r="G979" s="3">
        <v>0</v>
      </c>
      <c r="H979" s="3">
        <v>0</v>
      </c>
      <c r="I979" s="3">
        <v>0</v>
      </c>
      <c r="K979" s="18" t="str">
        <f>IF($B979="","",IF($B979=0,"",K$1&amp;$A979))</f>
        <v>SkillDescDetail410010705</v>
      </c>
    </row>
    <row r="980" spans="1:11" s="17" customFormat="1" x14ac:dyDescent="0.15">
      <c r="A980" s="7" t="s">
        <v>118</v>
      </c>
      <c r="B980" s="5"/>
      <c r="C980" s="5"/>
      <c r="D980" s="5"/>
      <c r="E980" s="5" t="str">
        <f>_xlfn.XLOOKUP(A980,中转!$D$10:$D$10006,中转!$Y$10:$Y$10006,"{}",0)</f>
        <v/>
      </c>
      <c r="F980" s="5"/>
      <c r="G980" s="5"/>
      <c r="H980" s="5"/>
      <c r="I980" s="5"/>
      <c r="J980" s="20"/>
      <c r="K980" s="20"/>
    </row>
    <row r="981" spans="1:11" s="17" customFormat="1" x14ac:dyDescent="0.15">
      <c r="A981" s="7" t="s">
        <v>33</v>
      </c>
      <c r="B981" s="5"/>
      <c r="C981" s="5"/>
      <c r="D981" s="5"/>
      <c r="E981" s="5" t="str">
        <f>_xlfn.XLOOKUP(A981,中转!$D$10:$D$10006,中转!$Y$10:$Y$10006,"{}",0)</f>
        <v/>
      </c>
      <c r="F981" s="5"/>
      <c r="G981" s="5"/>
      <c r="H981" s="5"/>
      <c r="I981" s="5"/>
      <c r="J981" s="20"/>
      <c r="K981" s="20"/>
    </row>
    <row r="982" spans="1:11" x14ac:dyDescent="0.15">
      <c r="A982" s="3">
        <f t="shared" ref="A982:A986" si="479">B982*100+C982</f>
        <v>410020101</v>
      </c>
      <c r="B982" s="3">
        <f t="shared" ref="B982:B986" si="480">B939+100</f>
        <v>4100201</v>
      </c>
      <c r="C982" s="3">
        <v>1</v>
      </c>
      <c r="D982" s="3">
        <f>_xlfn.XLOOKUP(C982,等级中转!$E$7:$E$11,_xlfn.XLOOKUP(INT(RIGHT(B982,1)),等级中转!$F$5:$L$5,等级中转!$F$7:$L$11))</f>
        <v>1</v>
      </c>
      <c r="E982" s="3" t="str">
        <f>_xlfn.XLOOKUP(A982,中转!$D$10:$D$10006,中转!$Y$10:$Y$10006,"{}",0)</f>
        <v>{"AtkPower":0.35}</v>
      </c>
      <c r="F982" s="3" t="s">
        <v>35</v>
      </c>
      <c r="G982" s="3">
        <v>90</v>
      </c>
      <c r="H982" s="3">
        <v>0</v>
      </c>
      <c r="I982" s="3">
        <v>0</v>
      </c>
      <c r="J982" s="18" t="str">
        <f t="shared" ref="J982:J986" si="481">"Skill"&amp;B982</f>
        <v>Skill4100201</v>
      </c>
      <c r="K982" s="18" t="str">
        <f>IF($B982="","",IF($B982=0,"",K$1&amp;$A982))</f>
        <v>SkillDescDetail410020101</v>
      </c>
    </row>
    <row r="983" spans="1:11" x14ac:dyDescent="0.15">
      <c r="A983" s="3">
        <f t="shared" si="479"/>
        <v>410020102</v>
      </c>
      <c r="B983" s="3">
        <f t="shared" si="480"/>
        <v>4100201</v>
      </c>
      <c r="C983" s="3">
        <v>2</v>
      </c>
      <c r="D983" s="3">
        <f>_xlfn.XLOOKUP(C983,等级中转!$E$7:$E$11,_xlfn.XLOOKUP(INT(RIGHT(B983,1)),等级中转!$F$5:$L$5,等级中转!$F$7:$L$11))</f>
        <v>21</v>
      </c>
      <c r="E983" s="3" t="str">
        <f ca="1">_xlfn.XLOOKUP(A983,中转!$D$10:$D$10006,中转!$Y$10:$Y$10006,"{}",0)</f>
        <v>{"AtkPower":0.4}</v>
      </c>
      <c r="F983" s="3" t="s">
        <v>35</v>
      </c>
      <c r="G983" s="3">
        <f t="shared" ref="G983:G986" si="482">G982</f>
        <v>90</v>
      </c>
      <c r="H983" s="3">
        <v>0</v>
      </c>
      <c r="I983" s="3">
        <v>0</v>
      </c>
      <c r="J983" s="18" t="str">
        <f t="shared" si="481"/>
        <v>Skill4100201</v>
      </c>
      <c r="K983" s="18" t="str">
        <f>IF($B983="","",IF($B983=0,"",K$1&amp;$A983))</f>
        <v>SkillDescDetail410020102</v>
      </c>
    </row>
    <row r="984" spans="1:11" x14ac:dyDescent="0.15">
      <c r="A984" s="3">
        <f t="shared" si="479"/>
        <v>410020103</v>
      </c>
      <c r="B984" s="3">
        <f t="shared" si="480"/>
        <v>4100201</v>
      </c>
      <c r="C984" s="3">
        <v>3</v>
      </c>
      <c r="D984" s="3">
        <f>_xlfn.XLOOKUP(C984,等级中转!$E$7:$E$11,_xlfn.XLOOKUP(INT(RIGHT(B984,1)),等级中转!$F$5:$L$5,等级中转!$F$7:$L$11))</f>
        <v>61</v>
      </c>
      <c r="E984" s="3" t="str">
        <f ca="1">_xlfn.XLOOKUP(A984,中转!$D$10:$D$10006,中转!$Y$10:$Y$10006,"{}",0)</f>
        <v>{"AtkPower":0.45}</v>
      </c>
      <c r="F984" s="3" t="s">
        <v>35</v>
      </c>
      <c r="G984" s="3">
        <f t="shared" si="482"/>
        <v>90</v>
      </c>
      <c r="H984" s="3">
        <v>0</v>
      </c>
      <c r="I984" s="3">
        <v>0</v>
      </c>
      <c r="J984" s="18" t="str">
        <f t="shared" si="481"/>
        <v>Skill4100201</v>
      </c>
      <c r="K984" s="18" t="str">
        <f>IF($B984="","",IF($B984=0,"",K$1&amp;$A984))</f>
        <v>SkillDescDetail410020103</v>
      </c>
    </row>
    <row r="985" spans="1:11" x14ac:dyDescent="0.15">
      <c r="A985" s="3">
        <f t="shared" si="479"/>
        <v>410020104</v>
      </c>
      <c r="B985" s="3">
        <f t="shared" si="480"/>
        <v>4100201</v>
      </c>
      <c r="C985" s="3">
        <v>4</v>
      </c>
      <c r="D985" s="3">
        <f>_xlfn.XLOOKUP(C985,等级中转!$E$7:$E$11,_xlfn.XLOOKUP(INT(RIGHT(B985,1)),等级中转!$F$5:$L$5,等级中转!$F$7:$L$11))</f>
        <v>111</v>
      </c>
      <c r="E985" s="3" t="str">
        <f ca="1">_xlfn.XLOOKUP(A985,中转!$D$10:$D$10006,中转!$Y$10:$Y$10006,"{}",0)</f>
        <v>{"AtkPower":0.5}</v>
      </c>
      <c r="F985" s="3" t="s">
        <v>35</v>
      </c>
      <c r="G985" s="3">
        <f t="shared" si="482"/>
        <v>90</v>
      </c>
      <c r="H985" s="3">
        <v>0</v>
      </c>
      <c r="I985" s="3">
        <v>0</v>
      </c>
      <c r="J985" s="18" t="str">
        <f t="shared" si="481"/>
        <v>Skill4100201</v>
      </c>
      <c r="K985" s="18" t="str">
        <f>IF($B985="","",IF($B985=0,"",K$1&amp;$A985))</f>
        <v>SkillDescDetail410020104</v>
      </c>
    </row>
    <row r="986" spans="1:11" x14ac:dyDescent="0.15">
      <c r="A986" s="3">
        <f t="shared" si="479"/>
        <v>410020105</v>
      </c>
      <c r="B986" s="3">
        <f t="shared" si="480"/>
        <v>4100201</v>
      </c>
      <c r="C986" s="3">
        <v>5</v>
      </c>
      <c r="D986" s="3">
        <f>_xlfn.XLOOKUP(C986,等级中转!$E$7:$E$11,_xlfn.XLOOKUP(INT(RIGHT(B986,1)),等级中转!$F$5:$L$5,等级中转!$F$7:$L$11))</f>
        <v>161</v>
      </c>
      <c r="E986" s="3" t="str">
        <f>_xlfn.XLOOKUP(A986,中转!$D$10:$D$10006,中转!$Y$10:$Y$10006,"{}",0)</f>
        <v>{"AtkPower":0.55}</v>
      </c>
      <c r="F986" s="3" t="s">
        <v>35</v>
      </c>
      <c r="G986" s="3">
        <f t="shared" si="482"/>
        <v>90</v>
      </c>
      <c r="H986" s="3">
        <v>0</v>
      </c>
      <c r="I986" s="3">
        <v>0</v>
      </c>
      <c r="J986" s="18" t="str">
        <f t="shared" si="481"/>
        <v>Skill4100201</v>
      </c>
      <c r="K986" s="18" t="str">
        <f>IF($B986="","",IF($B986=0,"",K$1&amp;$A986))</f>
        <v>SkillDescDetail410020105</v>
      </c>
    </row>
    <row r="987" spans="1:11" s="17" customFormat="1" x14ac:dyDescent="0.15">
      <c r="A987" s="7" t="s">
        <v>40</v>
      </c>
      <c r="B987" s="5"/>
      <c r="C987" s="5"/>
      <c r="D987" s="5"/>
      <c r="E987" s="5" t="str">
        <f>_xlfn.XLOOKUP(A987,中转!$D$10:$D$10006,中转!$Y$10:$Y$10006,"{}",0)</f>
        <v/>
      </c>
      <c r="F987" s="5"/>
      <c r="G987" s="5"/>
      <c r="H987" s="5"/>
      <c r="I987" s="5"/>
      <c r="J987" s="20"/>
      <c r="K987" s="20"/>
    </row>
    <row r="988" spans="1:11" x14ac:dyDescent="0.15">
      <c r="A988" s="3">
        <f t="shared" ref="A988:A992" si="483">B988*100+C988</f>
        <v>410020201</v>
      </c>
      <c r="B988" s="3">
        <f t="shared" ref="B988:B992" si="484">B945+100</f>
        <v>4100202</v>
      </c>
      <c r="C988" s="3">
        <f t="shared" ref="C988:C992" si="485">C982</f>
        <v>1</v>
      </c>
      <c r="D988" s="3">
        <f>_xlfn.XLOOKUP(C988,等级中转!$E$7:$E$11,_xlfn.XLOOKUP(INT(RIGHT(B988,1)),等级中转!$F$5:$L$5,等级中转!$F$7:$L$11))</f>
        <v>1</v>
      </c>
      <c r="E988" s="3" t="str">
        <f ca="1">_xlfn.XLOOKUP(A988,中转!$D$10:$D$10006,中转!$Y$10:$Y$10006,"{}",0)</f>
        <v>{"AtkPower":0.3,"BuffPower":0.7}</v>
      </c>
      <c r="F988" s="3" t="s">
        <v>35</v>
      </c>
      <c r="G988" s="3">
        <v>0</v>
      </c>
      <c r="H988" s="3">
        <v>0</v>
      </c>
      <c r="I988" s="3">
        <v>2.2999999999999998</v>
      </c>
      <c r="J988" s="18" t="str">
        <f t="shared" ref="J988:J992" si="486">"Skill"&amp;B988</f>
        <v>Skill4100202</v>
      </c>
      <c r="K988" s="18" t="str">
        <f>IF($B988="","",IF($B988=0,"",K$1&amp;$A988))</f>
        <v>SkillDescDetail410020201</v>
      </c>
    </row>
    <row r="989" spans="1:11" x14ac:dyDescent="0.15">
      <c r="A989" s="3">
        <f t="shared" si="483"/>
        <v>410020202</v>
      </c>
      <c r="B989" s="3">
        <f t="shared" si="484"/>
        <v>4100202</v>
      </c>
      <c r="C989" s="3">
        <f t="shared" si="485"/>
        <v>2</v>
      </c>
      <c r="D989" s="3">
        <f>_xlfn.XLOOKUP(C989,等级中转!$E$7:$E$11,_xlfn.XLOOKUP(INT(RIGHT(B989,1)),等级中转!$F$5:$L$5,等级中转!$F$7:$L$11))</f>
        <v>41</v>
      </c>
      <c r="E989" s="3" t="str">
        <f ca="1">_xlfn.XLOOKUP(A989,中转!$D$10:$D$10006,中转!$Y$10:$Y$10006,"{}",0)</f>
        <v>{"AtkPower":0.35,"BuffPower":0.75}</v>
      </c>
      <c r="F989" s="3" t="s">
        <v>35</v>
      </c>
      <c r="G989" s="3">
        <v>0</v>
      </c>
      <c r="H989" s="3">
        <v>0</v>
      </c>
      <c r="I989" s="3">
        <f>I988</f>
        <v>2.2999999999999998</v>
      </c>
      <c r="J989" s="18" t="str">
        <f t="shared" si="486"/>
        <v>Skill4100202</v>
      </c>
      <c r="K989" s="18" t="str">
        <f>IF($B989="","",IF($B989=0,"",K$1&amp;$A989))</f>
        <v>SkillDescDetail410020202</v>
      </c>
    </row>
    <row r="990" spans="1:11" x14ac:dyDescent="0.15">
      <c r="A990" s="3">
        <f t="shared" si="483"/>
        <v>410020203</v>
      </c>
      <c r="B990" s="3">
        <f t="shared" si="484"/>
        <v>4100202</v>
      </c>
      <c r="C990" s="3">
        <f t="shared" si="485"/>
        <v>3</v>
      </c>
      <c r="D990" s="3">
        <f>_xlfn.XLOOKUP(C990,等级中转!$E$7:$E$11,_xlfn.XLOOKUP(INT(RIGHT(B990,1)),等级中转!$F$5:$L$5,等级中转!$F$7:$L$11))</f>
        <v>81</v>
      </c>
      <c r="E990" s="3" t="str">
        <f ca="1">_xlfn.XLOOKUP(A990,中转!$D$10:$D$10006,中转!$Y$10:$Y$10006,"{}",0)</f>
        <v>{"AtkPower":0.4,"BuffPower":0.8}</v>
      </c>
      <c r="F990" s="3" t="s">
        <v>35</v>
      </c>
      <c r="G990" s="3">
        <v>0</v>
      </c>
      <c r="H990" s="3">
        <v>0</v>
      </c>
      <c r="I990" s="3">
        <f t="shared" ref="I990:I992" si="487">I989</f>
        <v>2.2999999999999998</v>
      </c>
      <c r="J990" s="18" t="str">
        <f t="shared" si="486"/>
        <v>Skill4100202</v>
      </c>
      <c r="K990" s="18" t="str">
        <f>IF($B990="","",IF($B990=0,"",K$1&amp;$A990))</f>
        <v>SkillDescDetail410020203</v>
      </c>
    </row>
    <row r="991" spans="1:11" x14ac:dyDescent="0.15">
      <c r="A991" s="3">
        <f t="shared" si="483"/>
        <v>410020204</v>
      </c>
      <c r="B991" s="3">
        <f t="shared" si="484"/>
        <v>4100202</v>
      </c>
      <c r="C991" s="3">
        <f t="shared" si="485"/>
        <v>4</v>
      </c>
      <c r="D991" s="3">
        <f>_xlfn.XLOOKUP(C991,等级中转!$E$7:$E$11,_xlfn.XLOOKUP(INT(RIGHT(B991,1)),等级中转!$F$5:$L$5,等级中转!$F$7:$L$11))</f>
        <v>141</v>
      </c>
      <c r="E991" s="3" t="str">
        <f ca="1">_xlfn.XLOOKUP(A991,中转!$D$10:$D$10006,中转!$Y$10:$Y$10006,"{}",0)</f>
        <v>{"AtkPower":0.45,"BuffPower":0.9}</v>
      </c>
      <c r="F991" s="3" t="s">
        <v>35</v>
      </c>
      <c r="G991" s="3">
        <v>0</v>
      </c>
      <c r="H991" s="3">
        <v>0</v>
      </c>
      <c r="I991" s="3">
        <f t="shared" si="487"/>
        <v>2.2999999999999998</v>
      </c>
      <c r="J991" s="18" t="str">
        <f t="shared" si="486"/>
        <v>Skill4100202</v>
      </c>
      <c r="K991" s="18" t="str">
        <f>IF($B991="","",IF($B991=0,"",K$1&amp;$A991))</f>
        <v>SkillDescDetail410020204</v>
      </c>
    </row>
    <row r="992" spans="1:11" x14ac:dyDescent="0.15">
      <c r="A992" s="3">
        <f t="shared" si="483"/>
        <v>410020205</v>
      </c>
      <c r="B992" s="3">
        <f t="shared" si="484"/>
        <v>4100202</v>
      </c>
      <c r="C992" s="3">
        <f t="shared" si="485"/>
        <v>5</v>
      </c>
      <c r="D992" s="3">
        <f>_xlfn.XLOOKUP(C992,等级中转!$E$7:$E$11,_xlfn.XLOOKUP(INT(RIGHT(B992,1)),等级中转!$F$5:$L$5,等级中转!$F$7:$L$11))</f>
        <v>201</v>
      </c>
      <c r="E992" s="3" t="str">
        <f>_xlfn.XLOOKUP(A992,中转!$D$10:$D$10006,中转!$Y$10:$Y$10006,"{}",0)</f>
        <v>{"AtkPower":0.5,"BuffPower":1}</v>
      </c>
      <c r="F992" s="3" t="s">
        <v>35</v>
      </c>
      <c r="G992" s="3">
        <v>0</v>
      </c>
      <c r="H992" s="3">
        <v>0</v>
      </c>
      <c r="I992" s="3">
        <f t="shared" si="487"/>
        <v>2.2999999999999998</v>
      </c>
      <c r="J992" s="18" t="str">
        <f t="shared" si="486"/>
        <v>Skill4100202</v>
      </c>
      <c r="K992" s="18" t="str">
        <f>IF($B992="","",IF($B992=0,"",K$1&amp;$A992))</f>
        <v>SkillDescDetail410020205</v>
      </c>
    </row>
    <row r="993" spans="1:11" s="17" customFormat="1" x14ac:dyDescent="0.15">
      <c r="A993" s="7" t="s">
        <v>45</v>
      </c>
      <c r="B993" s="5"/>
      <c r="C993" s="5"/>
      <c r="D993" s="5"/>
      <c r="E993" s="5" t="str">
        <f>_xlfn.XLOOKUP(A993,中转!$D$10:$D$10006,中转!$Y$10:$Y$10006,"{}",0)</f>
        <v/>
      </c>
      <c r="F993" s="5"/>
      <c r="G993" s="5"/>
      <c r="H993" s="5"/>
      <c r="I993" s="5"/>
      <c r="J993" s="20"/>
      <c r="K993" s="20"/>
    </row>
    <row r="994" spans="1:11" x14ac:dyDescent="0.15">
      <c r="A994" s="3">
        <f t="shared" ref="A994:A998" si="488">B994*100+C994</f>
        <v>410020301</v>
      </c>
      <c r="B994" s="3">
        <f t="shared" ref="B994:B998" si="489">B951+100</f>
        <v>4100203</v>
      </c>
      <c r="C994" s="3">
        <f t="shared" ref="C994:C998" si="490">C988</f>
        <v>1</v>
      </c>
      <c r="D994" s="3">
        <f>_xlfn.XLOOKUP(C994,等级中转!$E$7:$E$11,_xlfn.XLOOKUP(INT(RIGHT(B994,1)),等级中转!$F$5:$L$5,等级中转!$F$7:$L$11))</f>
        <v>1</v>
      </c>
      <c r="E994" s="3" t="str">
        <f>_xlfn.XLOOKUP(A994,中转!$D$10:$D$10006,中转!$Y$10:$Y$10006,"{}",0)</f>
        <v>{}</v>
      </c>
      <c r="F994" s="3" t="s">
        <v>35</v>
      </c>
      <c r="G994" s="3">
        <v>0</v>
      </c>
      <c r="H994" s="3">
        <v>0</v>
      </c>
      <c r="I994" s="3">
        <v>0</v>
      </c>
      <c r="K994" s="18" t="str">
        <f>IF($B994="","",IF($B994=0,"",K$1&amp;$A994))</f>
        <v>SkillDescDetail410020301</v>
      </c>
    </row>
    <row r="995" spans="1:11" x14ac:dyDescent="0.15">
      <c r="A995" s="3">
        <f t="shared" si="488"/>
        <v>410020302</v>
      </c>
      <c r="B995" s="3">
        <f t="shared" si="489"/>
        <v>4100203</v>
      </c>
      <c r="C995" s="3">
        <f t="shared" si="490"/>
        <v>2</v>
      </c>
      <c r="D995" s="3">
        <f>_xlfn.XLOOKUP(C995,等级中转!$E$7:$E$11,_xlfn.XLOOKUP(INT(RIGHT(B995,1)),等级中转!$F$5:$L$5,等级中转!$F$7:$L$11))</f>
        <v>75</v>
      </c>
      <c r="E995" s="3" t="str">
        <f>_xlfn.XLOOKUP(A995,中转!$D$10:$D$10006,中转!$Y$10:$Y$10006,"{}",0)</f>
        <v>{}</v>
      </c>
      <c r="F995" s="3" t="s">
        <v>35</v>
      </c>
      <c r="G995" s="3">
        <v>0</v>
      </c>
      <c r="H995" s="3">
        <v>0</v>
      </c>
      <c r="I995" s="3">
        <v>0</v>
      </c>
      <c r="K995" s="18" t="str">
        <f>IF($B995="","",IF($B995=0,"",K$1&amp;$A995))</f>
        <v>SkillDescDetail410020302</v>
      </c>
    </row>
    <row r="996" spans="1:11" x14ac:dyDescent="0.15">
      <c r="A996" s="3">
        <f t="shared" si="488"/>
        <v>410020303</v>
      </c>
      <c r="B996" s="3">
        <f t="shared" si="489"/>
        <v>4100203</v>
      </c>
      <c r="C996" s="3">
        <f t="shared" si="490"/>
        <v>3</v>
      </c>
      <c r="D996" s="3">
        <f>_xlfn.XLOOKUP(C996,等级中转!$E$7:$E$11,_xlfn.XLOOKUP(INT(RIGHT(B996,1)),等级中转!$F$5:$L$5,等级中转!$F$7:$L$11))</f>
        <v>125</v>
      </c>
      <c r="E996" s="3" t="str">
        <f>_xlfn.XLOOKUP(A996,中转!$D$10:$D$10006,中转!$Y$10:$Y$10006,"{}",0)</f>
        <v>{}</v>
      </c>
      <c r="F996" s="3" t="s">
        <v>35</v>
      </c>
      <c r="G996" s="3">
        <v>0</v>
      </c>
      <c r="H996" s="3">
        <v>0</v>
      </c>
      <c r="I996" s="3">
        <v>0</v>
      </c>
      <c r="K996" s="18" t="str">
        <f>IF($B996="","",IF($B996=0,"",K$1&amp;$A996))</f>
        <v>SkillDescDetail410020303</v>
      </c>
    </row>
    <row r="997" spans="1:11" x14ac:dyDescent="0.15">
      <c r="A997" s="3">
        <f t="shared" si="488"/>
        <v>410020304</v>
      </c>
      <c r="B997" s="3">
        <f t="shared" si="489"/>
        <v>4100203</v>
      </c>
      <c r="C997" s="3">
        <f t="shared" si="490"/>
        <v>4</v>
      </c>
      <c r="D997" s="3">
        <f>_xlfn.XLOOKUP(C997,等级中转!$E$7:$E$11,_xlfn.XLOOKUP(INT(RIGHT(B997,1)),等级中转!$F$5:$L$5,等级中转!$F$7:$L$11))</f>
        <v>175</v>
      </c>
      <c r="E997" s="3" t="str">
        <f>_xlfn.XLOOKUP(A997,中转!$D$10:$D$10006,中转!$Y$10:$Y$10006,"{}",0)</f>
        <v>{}</v>
      </c>
      <c r="F997" s="3" t="s">
        <v>35</v>
      </c>
      <c r="G997" s="3">
        <v>0</v>
      </c>
      <c r="H997" s="3">
        <v>0</v>
      </c>
      <c r="I997" s="3">
        <v>0</v>
      </c>
      <c r="K997" s="18" t="str">
        <f>IF($B997="","",IF($B997=0,"",K$1&amp;$A997))</f>
        <v>SkillDescDetail410020304</v>
      </c>
    </row>
    <row r="998" spans="1:11" x14ac:dyDescent="0.15">
      <c r="A998" s="3">
        <f t="shared" si="488"/>
        <v>410020305</v>
      </c>
      <c r="B998" s="3">
        <f t="shared" si="489"/>
        <v>4100203</v>
      </c>
      <c r="C998" s="3">
        <f t="shared" si="490"/>
        <v>5</v>
      </c>
      <c r="D998" s="3">
        <f>_xlfn.XLOOKUP(C998,等级中转!$E$7:$E$11,_xlfn.XLOOKUP(INT(RIGHT(B998,1)),等级中转!$F$5:$L$5,等级中转!$F$7:$L$11))</f>
        <v>225</v>
      </c>
      <c r="E998" s="3" t="str">
        <f>_xlfn.XLOOKUP(A998,中转!$D$10:$D$10006,中转!$Y$10:$Y$10006,"{}",0)</f>
        <v>{}</v>
      </c>
      <c r="F998" s="3" t="s">
        <v>35</v>
      </c>
      <c r="G998" s="3">
        <v>0</v>
      </c>
      <c r="H998" s="3">
        <v>0</v>
      </c>
      <c r="I998" s="3">
        <v>0</v>
      </c>
      <c r="K998" s="18" t="str">
        <f>IF($B998="","",IF($B998=0,"",K$1&amp;$A998))</f>
        <v>SkillDescDetail410020305</v>
      </c>
    </row>
    <row r="999" spans="1:11" s="17" customFormat="1" x14ac:dyDescent="0.15">
      <c r="A999" s="7" t="s">
        <v>46</v>
      </c>
      <c r="B999" s="5"/>
      <c r="C999" s="5"/>
      <c r="D999" s="5"/>
      <c r="E999" s="5" t="str">
        <f>_xlfn.XLOOKUP(A999,中转!$D$10:$D$10006,中转!$Y$10:$Y$10006,"{}",0)</f>
        <v/>
      </c>
      <c r="F999" s="5"/>
      <c r="G999" s="5"/>
      <c r="H999" s="5"/>
      <c r="I999" s="5"/>
      <c r="J999" s="20"/>
      <c r="K999" s="20"/>
    </row>
    <row r="1000" spans="1:11" x14ac:dyDescent="0.15">
      <c r="A1000" s="3">
        <f t="shared" ref="A1000:A1004" si="491">B1000*100+C1000</f>
        <v>410020401</v>
      </c>
      <c r="B1000" s="3">
        <f t="shared" ref="B1000:B1004" si="492">B957+100</f>
        <v>4100204</v>
      </c>
      <c r="C1000" s="3">
        <f t="shared" ref="C1000:C1004" si="493">C994</f>
        <v>1</v>
      </c>
      <c r="D1000" s="3">
        <f>_xlfn.XLOOKUP(C1000,等级中转!$E$7:$E$11,_xlfn.XLOOKUP(INT(RIGHT(B1000,1)),等级中转!$F$5:$L$5,等级中转!$F$7:$L$11))</f>
        <v>1</v>
      </c>
      <c r="E1000" s="3" t="str">
        <f>_xlfn.XLOOKUP(A1000,中转!$D$10:$D$10006,中转!$Y$10:$Y$10006,"{}",0)</f>
        <v>{"AtkPower":0.12}</v>
      </c>
      <c r="F1000" s="3" t="s">
        <v>119</v>
      </c>
      <c r="G1000" s="3">
        <v>0</v>
      </c>
      <c r="H1000" s="3">
        <v>0</v>
      </c>
      <c r="I1000" s="3">
        <v>0</v>
      </c>
      <c r="K1000" s="18" t="str">
        <f>IF($B1000="","",IF($B1000=0,"",K$1&amp;$A1000))</f>
        <v>SkillDescDetail410020401</v>
      </c>
    </row>
    <row r="1001" spans="1:11" x14ac:dyDescent="0.15">
      <c r="A1001" s="3">
        <f t="shared" si="491"/>
        <v>410020402</v>
      </c>
      <c r="B1001" s="3">
        <f t="shared" si="492"/>
        <v>4100204</v>
      </c>
      <c r="C1001" s="3">
        <f t="shared" si="493"/>
        <v>2</v>
      </c>
      <c r="D1001" s="3">
        <f>_xlfn.XLOOKUP(C1001,等级中转!$E$7:$E$11,_xlfn.XLOOKUP(INT(RIGHT(B1001,1)),等级中转!$F$5:$L$5,等级中转!$F$7:$L$11))</f>
        <v>31</v>
      </c>
      <c r="E1001" s="3" t="str">
        <f>_xlfn.XLOOKUP(A1001,中转!$D$10:$D$10006,中转!$Y$10:$Y$10006,"{}",0)</f>
        <v>{"AtkPower":0.15}</v>
      </c>
      <c r="F1001" s="3" t="s">
        <v>119</v>
      </c>
      <c r="G1001" s="3">
        <v>0</v>
      </c>
      <c r="H1001" s="3">
        <v>0</v>
      </c>
      <c r="I1001" s="3">
        <v>0</v>
      </c>
      <c r="K1001" s="18" t="str">
        <f>IF($B1001="","",IF($B1001=0,"",K$1&amp;$A1001))</f>
        <v>SkillDescDetail410020402</v>
      </c>
    </row>
    <row r="1002" spans="1:11" x14ac:dyDescent="0.15">
      <c r="A1002" s="3">
        <f t="shared" si="491"/>
        <v>410020403</v>
      </c>
      <c r="B1002" s="3">
        <f t="shared" si="492"/>
        <v>4100204</v>
      </c>
      <c r="C1002" s="3">
        <f t="shared" si="493"/>
        <v>3</v>
      </c>
      <c r="D1002" s="3">
        <f>_xlfn.XLOOKUP(C1002,等级中转!$E$7:$E$11,_xlfn.XLOOKUP(INT(RIGHT(B1002,1)),等级中转!$F$5:$L$5,等级中转!$F$7:$L$11))</f>
        <v>71</v>
      </c>
      <c r="E1002" s="3" t="str">
        <f>_xlfn.XLOOKUP(A1002,中转!$D$10:$D$10006,中转!$Y$10:$Y$10006,"{}",0)</f>
        <v>{"AtkPower":0.18}</v>
      </c>
      <c r="F1002" s="3" t="s">
        <v>119</v>
      </c>
      <c r="G1002" s="3">
        <v>0</v>
      </c>
      <c r="H1002" s="3">
        <v>0</v>
      </c>
      <c r="I1002" s="3">
        <v>0</v>
      </c>
      <c r="K1002" s="18" t="str">
        <f>IF($B1002="","",IF($B1002=0,"",K$1&amp;$A1002))</f>
        <v>SkillDescDetail410020403</v>
      </c>
    </row>
    <row r="1003" spans="1:11" x14ac:dyDescent="0.15">
      <c r="A1003" s="3">
        <f t="shared" si="491"/>
        <v>410020404</v>
      </c>
      <c r="B1003" s="3">
        <f t="shared" si="492"/>
        <v>4100204</v>
      </c>
      <c r="C1003" s="3">
        <f t="shared" si="493"/>
        <v>4</v>
      </c>
      <c r="D1003" s="3">
        <f>_xlfn.XLOOKUP(C1003,等级中转!$E$7:$E$11,_xlfn.XLOOKUP(INT(RIGHT(B1003,1)),等级中转!$F$5:$L$5,等级中转!$F$7:$L$11))</f>
        <v>121</v>
      </c>
      <c r="E1003" s="3" t="str">
        <f>_xlfn.XLOOKUP(A1003,中转!$D$10:$D$10006,中转!$Y$10:$Y$10006,"{}",0)</f>
        <v>{"AtkPower":0.21}</v>
      </c>
      <c r="F1003" s="3" t="s">
        <v>119</v>
      </c>
      <c r="G1003" s="3">
        <v>0</v>
      </c>
      <c r="H1003" s="3">
        <v>0</v>
      </c>
      <c r="I1003" s="3">
        <v>0</v>
      </c>
      <c r="K1003" s="18" t="str">
        <f>IF($B1003="","",IF($B1003=0,"",K$1&amp;$A1003))</f>
        <v>SkillDescDetail410020404</v>
      </c>
    </row>
    <row r="1004" spans="1:11" x14ac:dyDescent="0.15">
      <c r="A1004" s="3">
        <f t="shared" si="491"/>
        <v>410020405</v>
      </c>
      <c r="B1004" s="3">
        <f t="shared" si="492"/>
        <v>4100204</v>
      </c>
      <c r="C1004" s="3">
        <f t="shared" si="493"/>
        <v>5</v>
      </c>
      <c r="D1004" s="3">
        <f>_xlfn.XLOOKUP(C1004,等级中转!$E$7:$E$11,_xlfn.XLOOKUP(INT(RIGHT(B1004,1)),等级中转!$F$5:$L$5,等级中转!$F$7:$L$11))</f>
        <v>171</v>
      </c>
      <c r="E1004" s="3" t="str">
        <f>_xlfn.XLOOKUP(A1004,中转!$D$10:$D$10006,中转!$Y$10:$Y$10006,"{}",0)</f>
        <v>{"AtkPower":0.25}</v>
      </c>
      <c r="F1004" s="3" t="s">
        <v>119</v>
      </c>
      <c r="G1004" s="3">
        <v>0</v>
      </c>
      <c r="H1004" s="3">
        <v>0</v>
      </c>
      <c r="I1004" s="3">
        <v>0</v>
      </c>
      <c r="K1004" s="18" t="str">
        <f>IF($B1004="","",IF($B1004=0,"",K$1&amp;$A1004))</f>
        <v>SkillDescDetail410020405</v>
      </c>
    </row>
    <row r="1005" spans="1:11" s="17" customFormat="1" x14ac:dyDescent="0.15">
      <c r="A1005" s="7" t="s">
        <v>47</v>
      </c>
      <c r="B1005" s="5"/>
      <c r="C1005" s="5"/>
      <c r="D1005" s="5"/>
      <c r="E1005" s="5" t="str">
        <f>_xlfn.XLOOKUP(A1005,中转!$D$10:$D$10006,中转!$Y$10:$Y$10006,"{}",0)</f>
        <v/>
      </c>
      <c r="F1005" s="5"/>
      <c r="G1005" s="5"/>
      <c r="H1005" s="5"/>
      <c r="I1005" s="5"/>
      <c r="J1005" s="20"/>
      <c r="K1005" s="20"/>
    </row>
    <row r="1006" spans="1:11" x14ac:dyDescent="0.15">
      <c r="A1006" s="3">
        <f t="shared" ref="A1006:A1010" si="494">B1006*100+C1006</f>
        <v>410020501</v>
      </c>
      <c r="B1006" s="3">
        <f t="shared" ref="B1006:B1010" si="495">B963+100</f>
        <v>4100205</v>
      </c>
      <c r="C1006" s="3">
        <f t="shared" ref="C1006:C1010" si="496">C1000</f>
        <v>1</v>
      </c>
      <c r="D1006" s="3">
        <f>_xlfn.XLOOKUP(C1006,等级中转!$E$7:$E$11,_xlfn.XLOOKUP(INT(RIGHT(B1006,1)),等级中转!$F$5:$L$5,等级中转!$F$7:$L$11))</f>
        <v>1</v>
      </c>
      <c r="E1006" s="3" t="str">
        <f>_xlfn.XLOOKUP(A1006,中转!$D$10:$D$10006,中转!$Y$10:$Y$10006,"{}",0)</f>
        <v>{}</v>
      </c>
      <c r="F1006" s="3" t="s">
        <v>35</v>
      </c>
      <c r="G1006" s="3">
        <v>0</v>
      </c>
      <c r="H1006" s="3">
        <v>0</v>
      </c>
      <c r="I1006" s="3">
        <v>0</v>
      </c>
      <c r="K1006" s="18" t="str">
        <f>IF($B1006="","",IF($B1006=0,"",K$1&amp;$A1006))</f>
        <v>SkillDescDetail410020501</v>
      </c>
    </row>
    <row r="1007" spans="1:11" x14ac:dyDescent="0.15">
      <c r="A1007" s="3">
        <f t="shared" si="494"/>
        <v>410020502</v>
      </c>
      <c r="B1007" s="3">
        <f t="shared" si="495"/>
        <v>4100205</v>
      </c>
      <c r="C1007" s="3">
        <f t="shared" si="496"/>
        <v>2</v>
      </c>
      <c r="D1007" s="3">
        <f>_xlfn.XLOOKUP(C1007,等级中转!$E$7:$E$11,_xlfn.XLOOKUP(INT(RIGHT(B1007,1)),等级中转!$F$5:$L$5,等级中转!$F$7:$L$11))</f>
        <v>46</v>
      </c>
      <c r="E1007" s="3" t="str">
        <f>_xlfn.XLOOKUP(A1007,中转!$D$10:$D$10006,中转!$Y$10:$Y$10006,"{}",0)</f>
        <v>{}</v>
      </c>
      <c r="F1007" s="3" t="s">
        <v>35</v>
      </c>
      <c r="G1007" s="3">
        <v>0</v>
      </c>
      <c r="H1007" s="3">
        <v>0</v>
      </c>
      <c r="I1007" s="3">
        <v>0</v>
      </c>
      <c r="K1007" s="18" t="str">
        <f>IF($B1007="","",IF($B1007=0,"",K$1&amp;$A1007))</f>
        <v>SkillDescDetail410020502</v>
      </c>
    </row>
    <row r="1008" spans="1:11" x14ac:dyDescent="0.15">
      <c r="A1008" s="3">
        <f t="shared" si="494"/>
        <v>410020503</v>
      </c>
      <c r="B1008" s="3">
        <f t="shared" si="495"/>
        <v>4100205</v>
      </c>
      <c r="C1008" s="3">
        <f t="shared" si="496"/>
        <v>3</v>
      </c>
      <c r="D1008" s="3">
        <f>_xlfn.XLOOKUP(C1008,等级中转!$E$7:$E$11,_xlfn.XLOOKUP(INT(RIGHT(B1008,1)),等级中转!$F$5:$L$5,等级中转!$F$7:$L$11))</f>
        <v>86</v>
      </c>
      <c r="E1008" s="3" t="str">
        <f>_xlfn.XLOOKUP(A1008,中转!$D$10:$D$10006,中转!$Y$10:$Y$10006,"{}",0)</f>
        <v>{}</v>
      </c>
      <c r="F1008" s="3" t="s">
        <v>35</v>
      </c>
      <c r="G1008" s="3">
        <v>0</v>
      </c>
      <c r="H1008" s="3">
        <v>0</v>
      </c>
      <c r="I1008" s="3">
        <v>0</v>
      </c>
      <c r="K1008" s="18" t="str">
        <f>IF($B1008="","",IF($B1008=0,"",K$1&amp;$A1008))</f>
        <v>SkillDescDetail410020503</v>
      </c>
    </row>
    <row r="1009" spans="1:11" x14ac:dyDescent="0.15">
      <c r="A1009" s="3">
        <f t="shared" si="494"/>
        <v>410020504</v>
      </c>
      <c r="B1009" s="3">
        <f t="shared" si="495"/>
        <v>4100205</v>
      </c>
      <c r="C1009" s="3">
        <f t="shared" si="496"/>
        <v>4</v>
      </c>
      <c r="D1009" s="3">
        <f>_xlfn.XLOOKUP(C1009,等级中转!$E$7:$E$11,_xlfn.XLOOKUP(INT(RIGHT(B1009,1)),等级中转!$F$5:$L$5,等级中转!$F$7:$L$11))</f>
        <v>136</v>
      </c>
      <c r="E1009" s="3" t="str">
        <f>_xlfn.XLOOKUP(A1009,中转!$D$10:$D$10006,中转!$Y$10:$Y$10006,"{}",0)</f>
        <v>{}</v>
      </c>
      <c r="F1009" s="3" t="s">
        <v>35</v>
      </c>
      <c r="G1009" s="3">
        <v>0</v>
      </c>
      <c r="H1009" s="3">
        <v>0</v>
      </c>
      <c r="I1009" s="3">
        <v>0</v>
      </c>
      <c r="K1009" s="18" t="str">
        <f>IF($B1009="","",IF($B1009=0,"",K$1&amp;$A1009))</f>
        <v>SkillDescDetail410020504</v>
      </c>
    </row>
    <row r="1010" spans="1:11" x14ac:dyDescent="0.15">
      <c r="A1010" s="3">
        <f t="shared" si="494"/>
        <v>410020505</v>
      </c>
      <c r="B1010" s="3">
        <f t="shared" si="495"/>
        <v>4100205</v>
      </c>
      <c r="C1010" s="3">
        <f t="shared" si="496"/>
        <v>5</v>
      </c>
      <c r="D1010" s="3">
        <f>_xlfn.XLOOKUP(C1010,等级中转!$E$7:$E$11,_xlfn.XLOOKUP(INT(RIGHT(B1010,1)),等级中转!$F$5:$L$5,等级中转!$F$7:$L$11))</f>
        <v>186</v>
      </c>
      <c r="E1010" s="3" t="str">
        <f>_xlfn.XLOOKUP(A1010,中转!$D$10:$D$10006,中转!$Y$10:$Y$10006,"{}",0)</f>
        <v>{}</v>
      </c>
      <c r="F1010" s="3" t="s">
        <v>35</v>
      </c>
      <c r="G1010" s="3">
        <v>0</v>
      </c>
      <c r="H1010" s="3">
        <v>0</v>
      </c>
      <c r="I1010" s="3">
        <v>0</v>
      </c>
      <c r="K1010" s="18" t="str">
        <f>IF($B1010="","",IF($B1010=0,"",K$1&amp;$A1010))</f>
        <v>SkillDescDetail410020505</v>
      </c>
    </row>
    <row r="1011" spans="1:11" s="17" customFormat="1" x14ac:dyDescent="0.15">
      <c r="A1011" s="7" t="s">
        <v>48</v>
      </c>
      <c r="B1011" s="5"/>
      <c r="C1011" s="5"/>
      <c r="D1011" s="5"/>
      <c r="E1011" s="5" t="str">
        <f>_xlfn.XLOOKUP(A1011,中转!$D$10:$D$10006,中转!$Y$10:$Y$10006,"{}",0)</f>
        <v/>
      </c>
      <c r="F1011" s="5"/>
      <c r="G1011" s="5"/>
      <c r="H1011" s="5"/>
      <c r="I1011" s="5"/>
      <c r="J1011" s="20"/>
      <c r="K1011" s="20"/>
    </row>
    <row r="1012" spans="1:11" x14ac:dyDescent="0.15">
      <c r="A1012" s="3">
        <f t="shared" ref="A1012:A1016" si="497">B1012*100+C1012</f>
        <v>410020601</v>
      </c>
      <c r="B1012" s="3">
        <f t="shared" ref="B1012:B1016" si="498">B969+100</f>
        <v>4100206</v>
      </c>
      <c r="C1012" s="3">
        <f t="shared" ref="C1012:C1016" si="499">C1006</f>
        <v>1</v>
      </c>
      <c r="D1012" s="3">
        <f>_xlfn.XLOOKUP(C1012,等级中转!$E$7:$E$11,_xlfn.XLOOKUP(INT(RIGHT(B1012,1)),等级中转!$F$5:$L$5,等级中转!$F$7:$L$11))</f>
        <v>1</v>
      </c>
      <c r="E1012" s="3" t="str">
        <f>_xlfn.XLOOKUP(A1012,中转!$D$10:$D$10006,中转!$Y$10:$Y$10006,"{}",0)</f>
        <v>{}</v>
      </c>
      <c r="F1012" s="3" t="s">
        <v>35</v>
      </c>
      <c r="G1012" s="3">
        <v>0</v>
      </c>
      <c r="H1012" s="3">
        <v>0</v>
      </c>
      <c r="I1012" s="3">
        <v>0</v>
      </c>
      <c r="K1012" s="18" t="str">
        <f>IF($B1012="","",IF($B1012=0,"",K$1&amp;$A1012))</f>
        <v>SkillDescDetail410020601</v>
      </c>
    </row>
    <row r="1013" spans="1:11" x14ac:dyDescent="0.15">
      <c r="A1013" s="3">
        <f t="shared" si="497"/>
        <v>410020602</v>
      </c>
      <c r="B1013" s="3">
        <f t="shared" si="498"/>
        <v>4100206</v>
      </c>
      <c r="C1013" s="3">
        <f t="shared" si="499"/>
        <v>2</v>
      </c>
      <c r="D1013" s="3">
        <f>_xlfn.XLOOKUP(C1013,等级中转!$E$7:$E$11,_xlfn.XLOOKUP(INT(RIGHT(B1013,1)),等级中转!$F$5:$L$5,等级中转!$F$7:$L$11))</f>
        <v>63</v>
      </c>
      <c r="E1013" s="3" t="str">
        <f>_xlfn.XLOOKUP(A1013,中转!$D$10:$D$10006,中转!$Y$10:$Y$10006,"{}",0)</f>
        <v>{}</v>
      </c>
      <c r="F1013" s="3" t="s">
        <v>35</v>
      </c>
      <c r="G1013" s="3">
        <v>0</v>
      </c>
      <c r="H1013" s="3">
        <v>0</v>
      </c>
      <c r="I1013" s="3">
        <v>0</v>
      </c>
      <c r="K1013" s="18" t="str">
        <f>IF($B1013="","",IF($B1013=0,"",K$1&amp;$A1013))</f>
        <v>SkillDescDetail410020602</v>
      </c>
    </row>
    <row r="1014" spans="1:11" x14ac:dyDescent="0.15">
      <c r="A1014" s="3">
        <f t="shared" si="497"/>
        <v>410020603</v>
      </c>
      <c r="B1014" s="3">
        <f t="shared" si="498"/>
        <v>4100206</v>
      </c>
      <c r="C1014" s="3">
        <f t="shared" si="499"/>
        <v>3</v>
      </c>
      <c r="D1014" s="3">
        <f>_xlfn.XLOOKUP(C1014,等级中转!$E$7:$E$11,_xlfn.XLOOKUP(INT(RIGHT(B1014,1)),等级中转!$F$5:$L$5,等级中转!$F$7:$L$11))</f>
        <v>103</v>
      </c>
      <c r="E1014" s="3" t="str">
        <f>_xlfn.XLOOKUP(A1014,中转!$D$10:$D$10006,中转!$Y$10:$Y$10006,"{}",0)</f>
        <v>{}</v>
      </c>
      <c r="F1014" s="3" t="s">
        <v>35</v>
      </c>
      <c r="G1014" s="3">
        <v>0</v>
      </c>
      <c r="H1014" s="3">
        <v>0</v>
      </c>
      <c r="I1014" s="3">
        <v>0</v>
      </c>
      <c r="K1014" s="18" t="str">
        <f>IF($B1014="","",IF($B1014=0,"",K$1&amp;$A1014))</f>
        <v>SkillDescDetail410020603</v>
      </c>
    </row>
    <row r="1015" spans="1:11" x14ac:dyDescent="0.15">
      <c r="A1015" s="3">
        <f t="shared" si="497"/>
        <v>410020604</v>
      </c>
      <c r="B1015" s="3">
        <f t="shared" si="498"/>
        <v>4100206</v>
      </c>
      <c r="C1015" s="3">
        <f t="shared" si="499"/>
        <v>4</v>
      </c>
      <c r="D1015" s="3">
        <f>_xlfn.XLOOKUP(C1015,等级中转!$E$7:$E$11,_xlfn.XLOOKUP(INT(RIGHT(B1015,1)),等级中转!$F$5:$L$5,等级中转!$F$7:$L$11))</f>
        <v>153</v>
      </c>
      <c r="E1015" s="3" t="str">
        <f>_xlfn.XLOOKUP(A1015,中转!$D$10:$D$10006,中转!$Y$10:$Y$10006,"{}",0)</f>
        <v>{}</v>
      </c>
      <c r="F1015" s="3" t="s">
        <v>35</v>
      </c>
      <c r="G1015" s="3">
        <v>0</v>
      </c>
      <c r="H1015" s="3">
        <v>0</v>
      </c>
      <c r="I1015" s="3">
        <v>0</v>
      </c>
      <c r="K1015" s="18" t="str">
        <f>IF($B1015="","",IF($B1015=0,"",K$1&amp;$A1015))</f>
        <v>SkillDescDetail410020604</v>
      </c>
    </row>
    <row r="1016" spans="1:11" x14ac:dyDescent="0.15">
      <c r="A1016" s="3">
        <f t="shared" si="497"/>
        <v>410020605</v>
      </c>
      <c r="B1016" s="3">
        <f t="shared" si="498"/>
        <v>4100206</v>
      </c>
      <c r="C1016" s="3">
        <f t="shared" si="499"/>
        <v>5</v>
      </c>
      <c r="D1016" s="3">
        <f>_xlfn.XLOOKUP(C1016,等级中转!$E$7:$E$11,_xlfn.XLOOKUP(INT(RIGHT(B1016,1)),等级中转!$F$5:$L$5,等级中转!$F$7:$L$11))</f>
        <v>203</v>
      </c>
      <c r="E1016" s="3" t="str">
        <f>_xlfn.XLOOKUP(A1016,中转!$D$10:$D$10006,中转!$Y$10:$Y$10006,"{}",0)</f>
        <v>{}</v>
      </c>
      <c r="F1016" s="3" t="s">
        <v>35</v>
      </c>
      <c r="G1016" s="3">
        <v>0</v>
      </c>
      <c r="H1016" s="3">
        <v>0</v>
      </c>
      <c r="I1016" s="3">
        <v>0</v>
      </c>
      <c r="K1016" s="18" t="str">
        <f>IF($B1016="","",IF($B1016=0,"",K$1&amp;$A1016))</f>
        <v>SkillDescDetail410020605</v>
      </c>
    </row>
    <row r="1017" spans="1:11" s="17" customFormat="1" x14ac:dyDescent="0.15">
      <c r="A1017" s="7" t="s">
        <v>49</v>
      </c>
      <c r="B1017" s="5"/>
      <c r="C1017" s="5"/>
      <c r="D1017" s="5"/>
      <c r="E1017" s="5" t="str">
        <f>_xlfn.XLOOKUP(A1017,中转!$D$10:$D$10006,中转!$Y$10:$Y$10006,"{}",0)</f>
        <v/>
      </c>
      <c r="F1017" s="5"/>
      <c r="G1017" s="5"/>
      <c r="H1017" s="5"/>
      <c r="I1017" s="5"/>
      <c r="J1017" s="20"/>
      <c r="K1017" s="20"/>
    </row>
    <row r="1018" spans="1:11" x14ac:dyDescent="0.15">
      <c r="A1018" s="3">
        <f t="shared" ref="A1018:A1022" si="500">B1018*100+C1018</f>
        <v>410020701</v>
      </c>
      <c r="B1018" s="3">
        <f t="shared" ref="B1018:B1022" si="501">B975+100</f>
        <v>4100207</v>
      </c>
      <c r="C1018" s="3">
        <f t="shared" ref="C1018:C1022" si="502">C1012</f>
        <v>1</v>
      </c>
      <c r="D1018" s="3">
        <f>_xlfn.XLOOKUP(C1018,等级中转!$E$7:$E$11,_xlfn.XLOOKUP(INT(RIGHT(B1018,1)),等级中转!$F$5:$L$5,等级中转!$F$7:$L$11))</f>
        <v>1</v>
      </c>
      <c r="E1018" s="3" t="str">
        <f>_xlfn.XLOOKUP(A1018,中转!$D$10:$D$10006,中转!$Y$10:$Y$10006,"{}",0)</f>
        <v>{"AtkPower":0.42}</v>
      </c>
      <c r="F1018" s="3" t="s">
        <v>120</v>
      </c>
      <c r="G1018" s="3">
        <v>0</v>
      </c>
      <c r="H1018" s="3">
        <v>0</v>
      </c>
      <c r="I1018" s="3">
        <v>0</v>
      </c>
      <c r="K1018" s="18" t="str">
        <f>IF($B1018="","",IF($B1018=0,"",K$1&amp;$A1018))</f>
        <v>SkillDescDetail410020701</v>
      </c>
    </row>
    <row r="1019" spans="1:11" x14ac:dyDescent="0.15">
      <c r="A1019" s="3">
        <f t="shared" si="500"/>
        <v>410020702</v>
      </c>
      <c r="B1019" s="3">
        <f t="shared" si="501"/>
        <v>4100207</v>
      </c>
      <c r="C1019" s="3">
        <f t="shared" si="502"/>
        <v>2</v>
      </c>
      <c r="D1019" s="3">
        <f>_xlfn.XLOOKUP(C1019,等级中转!$E$7:$E$11,_xlfn.XLOOKUP(INT(RIGHT(B1019,1)),等级中转!$F$5:$L$5,等级中转!$F$7:$L$11))</f>
        <v>51</v>
      </c>
      <c r="E1019" s="3" t="str">
        <f>_xlfn.XLOOKUP(A1019,中转!$D$10:$D$10006,中转!$Y$10:$Y$10006,"{}",0)</f>
        <v>{}</v>
      </c>
      <c r="F1019" s="3" t="s">
        <v>120</v>
      </c>
      <c r="G1019" s="3">
        <v>0</v>
      </c>
      <c r="H1019" s="3">
        <v>0</v>
      </c>
      <c r="I1019" s="3">
        <v>0</v>
      </c>
      <c r="K1019" s="18" t="str">
        <f>IF($B1019="","",IF($B1019=0,"",K$1&amp;$A1019))</f>
        <v>SkillDescDetail410020702</v>
      </c>
    </row>
    <row r="1020" spans="1:11" x14ac:dyDescent="0.15">
      <c r="A1020" s="3">
        <f t="shared" si="500"/>
        <v>410020703</v>
      </c>
      <c r="B1020" s="3">
        <f t="shared" si="501"/>
        <v>4100207</v>
      </c>
      <c r="C1020" s="3">
        <f t="shared" si="502"/>
        <v>3</v>
      </c>
      <c r="D1020" s="3">
        <f>_xlfn.XLOOKUP(C1020,等级中转!$E$7:$E$11,_xlfn.XLOOKUP(INT(RIGHT(B1020,1)),等级中转!$F$5:$L$5,等级中转!$F$7:$L$11))</f>
        <v>91</v>
      </c>
      <c r="E1020" s="3" t="str">
        <f>_xlfn.XLOOKUP(A1020,中转!$D$10:$D$10006,中转!$Y$10:$Y$10006,"{}",0)</f>
        <v>{}</v>
      </c>
      <c r="F1020" s="3" t="s">
        <v>120</v>
      </c>
      <c r="G1020" s="3">
        <v>0</v>
      </c>
      <c r="H1020" s="3">
        <v>0</v>
      </c>
      <c r="I1020" s="3">
        <v>0</v>
      </c>
      <c r="K1020" s="18" t="str">
        <f>IF($B1020="","",IF($B1020=0,"",K$1&amp;$A1020))</f>
        <v>SkillDescDetail410020703</v>
      </c>
    </row>
    <row r="1021" spans="1:11" x14ac:dyDescent="0.15">
      <c r="A1021" s="3">
        <f t="shared" si="500"/>
        <v>410020704</v>
      </c>
      <c r="B1021" s="3">
        <f t="shared" si="501"/>
        <v>4100207</v>
      </c>
      <c r="C1021" s="3">
        <f t="shared" si="502"/>
        <v>4</v>
      </c>
      <c r="D1021" s="3">
        <f>_xlfn.XLOOKUP(C1021,等级中转!$E$7:$E$11,_xlfn.XLOOKUP(INT(RIGHT(B1021,1)),等级中转!$F$5:$L$5,等级中转!$F$7:$L$11))</f>
        <v>151</v>
      </c>
      <c r="E1021" s="3" t="str">
        <f>_xlfn.XLOOKUP(A1021,中转!$D$10:$D$10006,中转!$Y$10:$Y$10006,"{}",0)</f>
        <v>{}</v>
      </c>
      <c r="F1021" s="3" t="s">
        <v>120</v>
      </c>
      <c r="G1021" s="3">
        <v>0</v>
      </c>
      <c r="H1021" s="3">
        <v>0</v>
      </c>
      <c r="I1021" s="3">
        <v>0</v>
      </c>
      <c r="K1021" s="18" t="str">
        <f>IF($B1021="","",IF($B1021=0,"",K$1&amp;$A1021))</f>
        <v>SkillDescDetail410020704</v>
      </c>
    </row>
    <row r="1022" spans="1:11" x14ac:dyDescent="0.15">
      <c r="A1022" s="3">
        <f t="shared" si="500"/>
        <v>410020705</v>
      </c>
      <c r="B1022" s="3">
        <f t="shared" si="501"/>
        <v>4100207</v>
      </c>
      <c r="C1022" s="3">
        <f t="shared" si="502"/>
        <v>5</v>
      </c>
      <c r="D1022" s="3">
        <f>_xlfn.XLOOKUP(C1022,等级中转!$E$7:$E$11,_xlfn.XLOOKUP(INT(RIGHT(B1022,1)),等级中转!$F$5:$L$5,等级中转!$F$7:$L$11))</f>
        <v>211</v>
      </c>
      <c r="E1022" s="3" t="str">
        <f>_xlfn.XLOOKUP(A1022,中转!$D$10:$D$10006,中转!$Y$10:$Y$10006,"{}",0)</f>
        <v>{}</v>
      </c>
      <c r="F1022" s="3" t="s">
        <v>120</v>
      </c>
      <c r="G1022" s="3">
        <v>0</v>
      </c>
      <c r="H1022" s="3">
        <v>0</v>
      </c>
      <c r="I1022" s="3">
        <v>0</v>
      </c>
      <c r="K1022" s="18" t="str">
        <f>IF($B1022="","",IF($B1022=0,"",K$1&amp;$A1022))</f>
        <v>SkillDescDetail410020705</v>
      </c>
    </row>
    <row r="1023" spans="1:11" s="17" customFormat="1" x14ac:dyDescent="0.15">
      <c r="A1023" s="7" t="s">
        <v>121</v>
      </c>
      <c r="B1023" s="5"/>
      <c r="C1023" s="5"/>
      <c r="D1023" s="5"/>
      <c r="E1023" s="5" t="str">
        <f>_xlfn.XLOOKUP(A1023,中转!$D$10:$D$10006,中转!$Y$10:$Y$10006,"{}",0)</f>
        <v/>
      </c>
      <c r="F1023" s="5"/>
      <c r="G1023" s="5"/>
      <c r="H1023" s="5"/>
      <c r="I1023" s="5"/>
      <c r="J1023" s="20"/>
      <c r="K1023" s="20"/>
    </row>
    <row r="1024" spans="1:11" s="17" customFormat="1" x14ac:dyDescent="0.15">
      <c r="A1024" s="7" t="s">
        <v>33</v>
      </c>
      <c r="B1024" s="5"/>
      <c r="C1024" s="5"/>
      <c r="D1024" s="5"/>
      <c r="E1024" s="5" t="str">
        <f>_xlfn.XLOOKUP(A1024,中转!$D$10:$D$10006,中转!$Y$10:$Y$10006,"{}",0)</f>
        <v/>
      </c>
      <c r="F1024" s="5"/>
      <c r="G1024" s="5"/>
      <c r="H1024" s="5"/>
      <c r="I1024" s="5"/>
      <c r="J1024" s="20"/>
      <c r="K1024" s="20"/>
    </row>
    <row r="1025" spans="1:11" x14ac:dyDescent="0.15">
      <c r="A1025" s="3">
        <f t="shared" ref="A1025:A1029" si="503">B1025*100+C1025</f>
        <v>410030101</v>
      </c>
      <c r="B1025" s="3">
        <f t="shared" ref="B1025:B1029" si="504">B982+100</f>
        <v>4100301</v>
      </c>
      <c r="C1025" s="3">
        <v>1</v>
      </c>
      <c r="D1025" s="3">
        <f>_xlfn.XLOOKUP(C1025,等级中转!$E$7:$E$11,_xlfn.XLOOKUP(INT(RIGHT(B1025,1)),等级中转!$F$5:$L$5,等级中转!$F$7:$L$11))</f>
        <v>1</v>
      </c>
      <c r="E1025" s="3" t="str">
        <f ca="1">_xlfn.XLOOKUP(A1025,中转!$D$10:$D$10006,中转!$Y$10:$Y$10006,"{}",0)</f>
        <v>{"AtkPower":1.45}</v>
      </c>
      <c r="F1025" s="3" t="s">
        <v>35</v>
      </c>
      <c r="G1025" s="3">
        <v>149</v>
      </c>
      <c r="H1025" s="3">
        <v>0</v>
      </c>
      <c r="I1025" s="3">
        <v>0</v>
      </c>
      <c r="J1025" s="18" t="str">
        <f t="shared" ref="J1025:J1029" si="505">"Skill"&amp;B1025</f>
        <v>Skill4100301</v>
      </c>
      <c r="K1025" s="18" t="str">
        <f>IF($B1025="","",IF($B1025=0,"",K$1&amp;$A1025))</f>
        <v>SkillDescDetail410030101</v>
      </c>
    </row>
    <row r="1026" spans="1:11" x14ac:dyDescent="0.15">
      <c r="A1026" s="3">
        <f t="shared" si="503"/>
        <v>410030102</v>
      </c>
      <c r="B1026" s="3">
        <f t="shared" si="504"/>
        <v>4100301</v>
      </c>
      <c r="C1026" s="3">
        <v>2</v>
      </c>
      <c r="D1026" s="3">
        <f>_xlfn.XLOOKUP(C1026,等级中转!$E$7:$E$11,_xlfn.XLOOKUP(INT(RIGHT(B1026,1)),等级中转!$F$5:$L$5,等级中转!$F$7:$L$11))</f>
        <v>21</v>
      </c>
      <c r="E1026" s="3" t="str">
        <f ca="1">_xlfn.XLOOKUP(A1026,中转!$D$10:$D$10006,中转!$Y$10:$Y$10006,"{}",0)</f>
        <v>{"AtkPower":1.6}</v>
      </c>
      <c r="F1026" s="3" t="s">
        <v>35</v>
      </c>
      <c r="G1026" s="3">
        <f t="shared" ref="G1026:G1029" si="506">G1025</f>
        <v>149</v>
      </c>
      <c r="H1026" s="3">
        <v>0</v>
      </c>
      <c r="I1026" s="3">
        <v>0</v>
      </c>
      <c r="J1026" s="18" t="str">
        <f t="shared" si="505"/>
        <v>Skill4100301</v>
      </c>
      <c r="K1026" s="18" t="str">
        <f>IF($B1026="","",IF($B1026=0,"",K$1&amp;$A1026))</f>
        <v>SkillDescDetail410030102</v>
      </c>
    </row>
    <row r="1027" spans="1:11" x14ac:dyDescent="0.15">
      <c r="A1027" s="3">
        <f t="shared" si="503"/>
        <v>410030103</v>
      </c>
      <c r="B1027" s="3">
        <f t="shared" si="504"/>
        <v>4100301</v>
      </c>
      <c r="C1027" s="3">
        <v>3</v>
      </c>
      <c r="D1027" s="3">
        <f>_xlfn.XLOOKUP(C1027,等级中转!$E$7:$E$11,_xlfn.XLOOKUP(INT(RIGHT(B1027,1)),等级中转!$F$5:$L$5,等级中转!$F$7:$L$11))</f>
        <v>61</v>
      </c>
      <c r="E1027" s="3" t="str">
        <f ca="1">_xlfn.XLOOKUP(A1027,中转!$D$10:$D$10006,中转!$Y$10:$Y$10006,"{}",0)</f>
        <v>{"AtkPower":1.7}</v>
      </c>
      <c r="F1027" s="3" t="s">
        <v>35</v>
      </c>
      <c r="G1027" s="3">
        <f t="shared" si="506"/>
        <v>149</v>
      </c>
      <c r="H1027" s="3">
        <v>0</v>
      </c>
      <c r="I1027" s="3">
        <v>0</v>
      </c>
      <c r="J1027" s="18" t="str">
        <f t="shared" si="505"/>
        <v>Skill4100301</v>
      </c>
      <c r="K1027" s="18" t="str">
        <f>IF($B1027="","",IF($B1027=0,"",K$1&amp;$A1027))</f>
        <v>SkillDescDetail410030103</v>
      </c>
    </row>
    <row r="1028" spans="1:11" x14ac:dyDescent="0.15">
      <c r="A1028" s="3">
        <f t="shared" si="503"/>
        <v>410030104</v>
      </c>
      <c r="B1028" s="3">
        <f t="shared" si="504"/>
        <v>4100301</v>
      </c>
      <c r="C1028" s="3">
        <v>4</v>
      </c>
      <c r="D1028" s="3">
        <f>_xlfn.XLOOKUP(C1028,等级中转!$E$7:$E$11,_xlfn.XLOOKUP(INT(RIGHT(B1028,1)),等级中转!$F$5:$L$5,等级中转!$F$7:$L$11))</f>
        <v>111</v>
      </c>
      <c r="E1028" s="3" t="str">
        <f ca="1">_xlfn.XLOOKUP(A1028,中转!$D$10:$D$10006,中转!$Y$10:$Y$10006,"{}",0)</f>
        <v>{"AtkPower":1.9}</v>
      </c>
      <c r="F1028" s="3" t="s">
        <v>35</v>
      </c>
      <c r="G1028" s="3">
        <f t="shared" si="506"/>
        <v>149</v>
      </c>
      <c r="H1028" s="3">
        <v>0</v>
      </c>
      <c r="I1028" s="3">
        <v>0</v>
      </c>
      <c r="J1028" s="18" t="str">
        <f t="shared" si="505"/>
        <v>Skill4100301</v>
      </c>
      <c r="K1028" s="18" t="str">
        <f>IF($B1028="","",IF($B1028=0,"",K$1&amp;$A1028))</f>
        <v>SkillDescDetail410030104</v>
      </c>
    </row>
    <row r="1029" spans="1:11" x14ac:dyDescent="0.15">
      <c r="A1029" s="3">
        <f t="shared" si="503"/>
        <v>410030105</v>
      </c>
      <c r="B1029" s="3">
        <f t="shared" si="504"/>
        <v>4100301</v>
      </c>
      <c r="C1029" s="3">
        <v>5</v>
      </c>
      <c r="D1029" s="3">
        <f>_xlfn.XLOOKUP(C1029,等级中转!$E$7:$E$11,_xlfn.XLOOKUP(INT(RIGHT(B1029,1)),等级中转!$F$5:$L$5,等级中转!$F$7:$L$11))</f>
        <v>161</v>
      </c>
      <c r="E1029" s="3" t="str">
        <f>_xlfn.XLOOKUP(A1029,中转!$D$10:$D$10006,中转!$Y$10:$Y$10006,"{}",0)</f>
        <v>{"AtkPower":2.1}</v>
      </c>
      <c r="F1029" s="3" t="s">
        <v>35</v>
      </c>
      <c r="G1029" s="3">
        <f t="shared" si="506"/>
        <v>149</v>
      </c>
      <c r="H1029" s="3">
        <v>0</v>
      </c>
      <c r="I1029" s="3">
        <v>0</v>
      </c>
      <c r="J1029" s="18" t="str">
        <f t="shared" si="505"/>
        <v>Skill4100301</v>
      </c>
      <c r="K1029" s="18" t="str">
        <f>IF($B1029="","",IF($B1029=0,"",K$1&amp;$A1029))</f>
        <v>SkillDescDetail410030105</v>
      </c>
    </row>
    <row r="1030" spans="1:11" s="17" customFormat="1" x14ac:dyDescent="0.15">
      <c r="A1030" s="7" t="s">
        <v>40</v>
      </c>
      <c r="B1030" s="5"/>
      <c r="C1030" s="5"/>
      <c r="D1030" s="5"/>
      <c r="E1030" s="5" t="str">
        <f>_xlfn.XLOOKUP(A1030,中转!$D$10:$D$10006,中转!$Y$10:$Y$10006,"{}",0)</f>
        <v/>
      </c>
      <c r="F1030" s="5"/>
      <c r="G1030" s="5"/>
      <c r="H1030" s="5"/>
      <c r="I1030" s="5"/>
      <c r="J1030" s="20"/>
      <c r="K1030" s="20"/>
    </row>
    <row r="1031" spans="1:11" x14ac:dyDescent="0.15">
      <c r="A1031" s="3">
        <f t="shared" ref="A1031:A1035" si="507">B1031*100+C1031</f>
        <v>410030201</v>
      </c>
      <c r="B1031" s="3">
        <f t="shared" ref="B1031:B1035" si="508">B988+100</f>
        <v>4100302</v>
      </c>
      <c r="C1031" s="3">
        <f t="shared" ref="C1031:C1035" si="509">C1025</f>
        <v>1</v>
      </c>
      <c r="D1031" s="3">
        <f>_xlfn.XLOOKUP(C1031,等级中转!$E$7:$E$11,_xlfn.XLOOKUP(INT(RIGHT(B1031,1)),等级中转!$F$5:$L$5,等级中转!$F$7:$L$11))</f>
        <v>1</v>
      </c>
      <c r="E1031" s="3" t="str">
        <f ca="1">_xlfn.XLOOKUP(A1031,中转!$D$10:$D$10006,中转!$Y$10:$Y$10006,"{}",0)</f>
        <v>{"AtkPower":0.7,"BuffPower":0.7}</v>
      </c>
      <c r="F1031" s="3" t="s">
        <v>35</v>
      </c>
      <c r="G1031" s="3">
        <v>0</v>
      </c>
      <c r="H1031" s="3">
        <v>0</v>
      </c>
      <c r="I1031" s="3">
        <v>1.4</v>
      </c>
      <c r="J1031" s="18" t="str">
        <f t="shared" ref="J1031:J1035" si="510">"Skill"&amp;B1031</f>
        <v>Skill4100302</v>
      </c>
      <c r="K1031" s="18" t="str">
        <f>IF($B1031="","",IF($B1031=0,"",K$1&amp;$A1031))</f>
        <v>SkillDescDetail410030201</v>
      </c>
    </row>
    <row r="1032" spans="1:11" x14ac:dyDescent="0.15">
      <c r="A1032" s="3">
        <f t="shared" si="507"/>
        <v>410030202</v>
      </c>
      <c r="B1032" s="3">
        <f t="shared" si="508"/>
        <v>4100302</v>
      </c>
      <c r="C1032" s="3">
        <f t="shared" si="509"/>
        <v>2</v>
      </c>
      <c r="D1032" s="3">
        <f>_xlfn.XLOOKUP(C1032,等级中转!$E$7:$E$11,_xlfn.XLOOKUP(INT(RIGHT(B1032,1)),等级中转!$F$5:$L$5,等级中转!$F$7:$L$11))</f>
        <v>41</v>
      </c>
      <c r="E1032" s="3" t="str">
        <f ca="1">_xlfn.XLOOKUP(A1032,中转!$D$10:$D$10006,中转!$Y$10:$Y$10006,"{}",0)</f>
        <v>{"AtkPower":0.75,"BuffPower":0.75}</v>
      </c>
      <c r="F1032" s="3" t="s">
        <v>35</v>
      </c>
      <c r="G1032" s="3">
        <v>0</v>
      </c>
      <c r="H1032" s="3">
        <v>0</v>
      </c>
      <c r="I1032" s="3">
        <f>I1031</f>
        <v>1.4</v>
      </c>
      <c r="J1032" s="18" t="str">
        <f t="shared" si="510"/>
        <v>Skill4100302</v>
      </c>
      <c r="K1032" s="18" t="str">
        <f>IF($B1032="","",IF($B1032=0,"",K$1&amp;$A1032))</f>
        <v>SkillDescDetail410030202</v>
      </c>
    </row>
    <row r="1033" spans="1:11" x14ac:dyDescent="0.15">
      <c r="A1033" s="3">
        <f t="shared" si="507"/>
        <v>410030203</v>
      </c>
      <c r="B1033" s="3">
        <f t="shared" si="508"/>
        <v>4100302</v>
      </c>
      <c r="C1033" s="3">
        <f t="shared" si="509"/>
        <v>3</v>
      </c>
      <c r="D1033" s="3">
        <f>_xlfn.XLOOKUP(C1033,等级中转!$E$7:$E$11,_xlfn.XLOOKUP(INT(RIGHT(B1033,1)),等级中转!$F$5:$L$5,等级中转!$F$7:$L$11))</f>
        <v>81</v>
      </c>
      <c r="E1033" s="3" t="str">
        <f ca="1">_xlfn.XLOOKUP(A1033,中转!$D$10:$D$10006,中转!$Y$10:$Y$10006,"{}",0)</f>
        <v>{"AtkPower":0.8,"BuffPower":0.8}</v>
      </c>
      <c r="F1033" s="3" t="s">
        <v>35</v>
      </c>
      <c r="G1033" s="3">
        <v>0</v>
      </c>
      <c r="H1033" s="3">
        <v>0</v>
      </c>
      <c r="I1033" s="3">
        <f t="shared" ref="I1033:I1035" si="511">I1032</f>
        <v>1.4</v>
      </c>
      <c r="J1033" s="18" t="str">
        <f t="shared" si="510"/>
        <v>Skill4100302</v>
      </c>
      <c r="K1033" s="18" t="str">
        <f>IF($B1033="","",IF($B1033=0,"",K$1&amp;$A1033))</f>
        <v>SkillDescDetail410030203</v>
      </c>
    </row>
    <row r="1034" spans="1:11" x14ac:dyDescent="0.15">
      <c r="A1034" s="3">
        <f t="shared" si="507"/>
        <v>410030204</v>
      </c>
      <c r="B1034" s="3">
        <f t="shared" si="508"/>
        <v>4100302</v>
      </c>
      <c r="C1034" s="3">
        <f t="shared" si="509"/>
        <v>4</v>
      </c>
      <c r="D1034" s="3">
        <f>_xlfn.XLOOKUP(C1034,等级中转!$E$7:$E$11,_xlfn.XLOOKUP(INT(RIGHT(B1034,1)),等级中转!$F$5:$L$5,等级中转!$F$7:$L$11))</f>
        <v>141</v>
      </c>
      <c r="E1034" s="3" t="str">
        <f ca="1">_xlfn.XLOOKUP(A1034,中转!$D$10:$D$10006,中转!$Y$10:$Y$10006,"{}",0)</f>
        <v>{"AtkPower":0.9,"BuffPower":0.9}</v>
      </c>
      <c r="F1034" s="3" t="s">
        <v>35</v>
      </c>
      <c r="G1034" s="3">
        <v>0</v>
      </c>
      <c r="H1034" s="3">
        <v>0</v>
      </c>
      <c r="I1034" s="3">
        <f t="shared" si="511"/>
        <v>1.4</v>
      </c>
      <c r="J1034" s="18" t="str">
        <f t="shared" si="510"/>
        <v>Skill4100302</v>
      </c>
      <c r="K1034" s="18" t="str">
        <f>IF($B1034="","",IF($B1034=0,"",K$1&amp;$A1034))</f>
        <v>SkillDescDetail410030204</v>
      </c>
    </row>
    <row r="1035" spans="1:11" x14ac:dyDescent="0.15">
      <c r="A1035" s="3">
        <f t="shared" si="507"/>
        <v>410030205</v>
      </c>
      <c r="B1035" s="3">
        <f t="shared" si="508"/>
        <v>4100302</v>
      </c>
      <c r="C1035" s="3">
        <f t="shared" si="509"/>
        <v>5</v>
      </c>
      <c r="D1035" s="3">
        <f>_xlfn.XLOOKUP(C1035,等级中转!$E$7:$E$11,_xlfn.XLOOKUP(INT(RIGHT(B1035,1)),等级中转!$F$5:$L$5,等级中转!$F$7:$L$11))</f>
        <v>201</v>
      </c>
      <c r="E1035" s="3" t="str">
        <f>_xlfn.XLOOKUP(A1035,中转!$D$10:$D$10006,中转!$Y$10:$Y$10006,"{}",0)</f>
        <v>{"AtkPower":1,"BuffPower":1}</v>
      </c>
      <c r="F1035" s="3" t="s">
        <v>35</v>
      </c>
      <c r="G1035" s="3">
        <v>0</v>
      </c>
      <c r="H1035" s="3">
        <v>0</v>
      </c>
      <c r="I1035" s="3">
        <f t="shared" si="511"/>
        <v>1.4</v>
      </c>
      <c r="J1035" s="18" t="str">
        <f t="shared" si="510"/>
        <v>Skill4100302</v>
      </c>
      <c r="K1035" s="18" t="str">
        <f>IF($B1035="","",IF($B1035=0,"",K$1&amp;$A1035))</f>
        <v>SkillDescDetail410030205</v>
      </c>
    </row>
    <row r="1036" spans="1:11" s="17" customFormat="1" x14ac:dyDescent="0.15">
      <c r="A1036" s="7" t="s">
        <v>45</v>
      </c>
      <c r="B1036" s="5"/>
      <c r="C1036" s="5"/>
      <c r="D1036" s="5"/>
      <c r="E1036" s="5" t="str">
        <f>_xlfn.XLOOKUP(A1036,中转!$D$10:$D$10006,中转!$Y$10:$Y$10006,"{}",0)</f>
        <v/>
      </c>
      <c r="F1036" s="5"/>
      <c r="G1036" s="5"/>
      <c r="H1036" s="5"/>
      <c r="I1036" s="5"/>
      <c r="J1036" s="20"/>
      <c r="K1036" s="20"/>
    </row>
    <row r="1037" spans="1:11" x14ac:dyDescent="0.15">
      <c r="A1037" s="3">
        <f t="shared" ref="A1037:A1041" si="512">B1037*100+C1037</f>
        <v>410030301</v>
      </c>
      <c r="B1037" s="3">
        <f t="shared" ref="B1037:B1041" si="513">B994+100</f>
        <v>4100303</v>
      </c>
      <c r="C1037" s="3">
        <f t="shared" ref="C1037:C1041" si="514">C1031</f>
        <v>1</v>
      </c>
      <c r="D1037" s="3">
        <f>_xlfn.XLOOKUP(C1037,等级中转!$E$7:$E$11,_xlfn.XLOOKUP(INT(RIGHT(B1037,1)),等级中转!$F$5:$L$5,等级中转!$F$7:$L$11))</f>
        <v>1</v>
      </c>
      <c r="E1037" s="3" t="str">
        <f>_xlfn.XLOOKUP(A1037,中转!$D$10:$D$10006,中转!$Y$10:$Y$10006,"{}",0)</f>
        <v>{}</v>
      </c>
      <c r="F1037" s="3" t="s">
        <v>35</v>
      </c>
      <c r="G1037" s="3">
        <v>0</v>
      </c>
      <c r="H1037" s="3">
        <v>0</v>
      </c>
      <c r="I1037" s="3">
        <v>0</v>
      </c>
      <c r="K1037" s="18" t="str">
        <f>IF($B1037="","",IF($B1037=0,"",K$1&amp;$A1037))</f>
        <v>SkillDescDetail410030301</v>
      </c>
    </row>
    <row r="1038" spans="1:11" x14ac:dyDescent="0.15">
      <c r="A1038" s="3">
        <f t="shared" si="512"/>
        <v>410030302</v>
      </c>
      <c r="B1038" s="3">
        <f t="shared" si="513"/>
        <v>4100303</v>
      </c>
      <c r="C1038" s="3">
        <f t="shared" si="514"/>
        <v>2</v>
      </c>
      <c r="D1038" s="3">
        <f>_xlfn.XLOOKUP(C1038,等级中转!$E$7:$E$11,_xlfn.XLOOKUP(INT(RIGHT(B1038,1)),等级中转!$F$5:$L$5,等级中转!$F$7:$L$11))</f>
        <v>75</v>
      </c>
      <c r="E1038" s="3" t="str">
        <f>_xlfn.XLOOKUP(A1038,中转!$D$10:$D$10006,中转!$Y$10:$Y$10006,"{}",0)</f>
        <v>{}</v>
      </c>
      <c r="F1038" s="3" t="s">
        <v>35</v>
      </c>
      <c r="G1038" s="3">
        <v>0</v>
      </c>
      <c r="H1038" s="3">
        <v>0</v>
      </c>
      <c r="I1038" s="3">
        <v>0</v>
      </c>
      <c r="K1038" s="18" t="str">
        <f>IF($B1038="","",IF($B1038=0,"",K$1&amp;$A1038))</f>
        <v>SkillDescDetail410030302</v>
      </c>
    </row>
    <row r="1039" spans="1:11" x14ac:dyDescent="0.15">
      <c r="A1039" s="3">
        <f t="shared" si="512"/>
        <v>410030303</v>
      </c>
      <c r="B1039" s="3">
        <f t="shared" si="513"/>
        <v>4100303</v>
      </c>
      <c r="C1039" s="3">
        <f t="shared" si="514"/>
        <v>3</v>
      </c>
      <c r="D1039" s="3">
        <f>_xlfn.XLOOKUP(C1039,等级中转!$E$7:$E$11,_xlfn.XLOOKUP(INT(RIGHT(B1039,1)),等级中转!$F$5:$L$5,等级中转!$F$7:$L$11))</f>
        <v>125</v>
      </c>
      <c r="E1039" s="3" t="str">
        <f>_xlfn.XLOOKUP(A1039,中转!$D$10:$D$10006,中转!$Y$10:$Y$10006,"{}",0)</f>
        <v>{}</v>
      </c>
      <c r="F1039" s="3" t="s">
        <v>35</v>
      </c>
      <c r="G1039" s="3">
        <v>0</v>
      </c>
      <c r="H1039" s="3">
        <v>0</v>
      </c>
      <c r="I1039" s="3">
        <v>0</v>
      </c>
      <c r="K1039" s="18" t="str">
        <f>IF($B1039="","",IF($B1039=0,"",K$1&amp;$A1039))</f>
        <v>SkillDescDetail410030303</v>
      </c>
    </row>
    <row r="1040" spans="1:11" x14ac:dyDescent="0.15">
      <c r="A1040" s="3">
        <f t="shared" si="512"/>
        <v>410030304</v>
      </c>
      <c r="B1040" s="3">
        <f t="shared" si="513"/>
        <v>4100303</v>
      </c>
      <c r="C1040" s="3">
        <f t="shared" si="514"/>
        <v>4</v>
      </c>
      <c r="D1040" s="3">
        <f>_xlfn.XLOOKUP(C1040,等级中转!$E$7:$E$11,_xlfn.XLOOKUP(INT(RIGHT(B1040,1)),等级中转!$F$5:$L$5,等级中转!$F$7:$L$11))</f>
        <v>175</v>
      </c>
      <c r="E1040" s="3" t="str">
        <f>_xlfn.XLOOKUP(A1040,中转!$D$10:$D$10006,中转!$Y$10:$Y$10006,"{}",0)</f>
        <v>{}</v>
      </c>
      <c r="F1040" s="3" t="s">
        <v>35</v>
      </c>
      <c r="G1040" s="3">
        <v>0</v>
      </c>
      <c r="H1040" s="3">
        <v>0</v>
      </c>
      <c r="I1040" s="3">
        <v>0</v>
      </c>
      <c r="K1040" s="18" t="str">
        <f>IF($B1040="","",IF($B1040=0,"",K$1&amp;$A1040))</f>
        <v>SkillDescDetail410030304</v>
      </c>
    </row>
    <row r="1041" spans="1:11" x14ac:dyDescent="0.15">
      <c r="A1041" s="3">
        <f t="shared" si="512"/>
        <v>410030305</v>
      </c>
      <c r="B1041" s="3">
        <f t="shared" si="513"/>
        <v>4100303</v>
      </c>
      <c r="C1041" s="3">
        <f t="shared" si="514"/>
        <v>5</v>
      </c>
      <c r="D1041" s="3">
        <f>_xlfn.XLOOKUP(C1041,等级中转!$E$7:$E$11,_xlfn.XLOOKUP(INT(RIGHT(B1041,1)),等级中转!$F$5:$L$5,等级中转!$F$7:$L$11))</f>
        <v>225</v>
      </c>
      <c r="E1041" s="3" t="str">
        <f>_xlfn.XLOOKUP(A1041,中转!$D$10:$D$10006,中转!$Y$10:$Y$10006,"{}",0)</f>
        <v>{}</v>
      </c>
      <c r="F1041" s="3" t="s">
        <v>35</v>
      </c>
      <c r="G1041" s="3">
        <v>0</v>
      </c>
      <c r="H1041" s="3">
        <v>0</v>
      </c>
      <c r="I1041" s="3">
        <v>0</v>
      </c>
      <c r="K1041" s="18" t="str">
        <f>IF($B1041="","",IF($B1041=0,"",K$1&amp;$A1041))</f>
        <v>SkillDescDetail410030305</v>
      </c>
    </row>
    <row r="1042" spans="1:11" s="17" customFormat="1" x14ac:dyDescent="0.15">
      <c r="A1042" s="7" t="s">
        <v>46</v>
      </c>
      <c r="B1042" s="5"/>
      <c r="C1042" s="5"/>
      <c r="D1042" s="5"/>
      <c r="E1042" s="5" t="str">
        <f>_xlfn.XLOOKUP(A1042,中转!$D$10:$D$10006,中转!$Y$10:$Y$10006,"{}",0)</f>
        <v/>
      </c>
      <c r="F1042" s="5"/>
      <c r="G1042" s="5"/>
      <c r="H1042" s="5"/>
      <c r="I1042" s="5"/>
      <c r="J1042" s="20"/>
      <c r="K1042" s="20"/>
    </row>
    <row r="1043" spans="1:11" x14ac:dyDescent="0.15">
      <c r="A1043" s="3">
        <f t="shared" ref="A1043:A1047" si="515">B1043*100+C1043</f>
        <v>410030401</v>
      </c>
      <c r="B1043" s="3">
        <f t="shared" ref="B1043:B1047" si="516">B1000+100</f>
        <v>4100304</v>
      </c>
      <c r="C1043" s="3">
        <f t="shared" ref="C1043:C1047" si="517">C1037</f>
        <v>1</v>
      </c>
      <c r="D1043" s="3">
        <f>_xlfn.XLOOKUP(C1043,等级中转!$E$7:$E$11,_xlfn.XLOOKUP(INT(RIGHT(B1043,1)),等级中转!$F$5:$L$5,等级中转!$F$7:$L$11))</f>
        <v>1</v>
      </c>
      <c r="E1043" s="3" t="str">
        <f ca="1">_xlfn.XLOOKUP(A1043,中转!$D$10:$D$10006,中转!$Y$10:$Y$10006,"{}",0)</f>
        <v>{"AtkPower":4.2}</v>
      </c>
      <c r="F1043" s="3" t="s">
        <v>122</v>
      </c>
      <c r="G1043" s="3">
        <v>0</v>
      </c>
      <c r="H1043" s="3">
        <v>0</v>
      </c>
      <c r="I1043" s="3">
        <v>0</v>
      </c>
      <c r="K1043" s="18" t="str">
        <f>IF($B1043="","",IF($B1043=0,"",K$1&amp;$A1043))</f>
        <v>SkillDescDetail410030401</v>
      </c>
    </row>
    <row r="1044" spans="1:11" x14ac:dyDescent="0.15">
      <c r="A1044" s="3">
        <f t="shared" si="515"/>
        <v>410030402</v>
      </c>
      <c r="B1044" s="3">
        <f t="shared" si="516"/>
        <v>4100304</v>
      </c>
      <c r="C1044" s="3">
        <f t="shared" si="517"/>
        <v>2</v>
      </c>
      <c r="D1044" s="3">
        <f>_xlfn.XLOOKUP(C1044,等级中转!$E$7:$E$11,_xlfn.XLOOKUP(INT(RIGHT(B1044,1)),等级中转!$F$5:$L$5,等级中转!$F$7:$L$11))</f>
        <v>31</v>
      </c>
      <c r="E1044" s="3" t="str">
        <f ca="1">_xlfn.XLOOKUP(A1044,中转!$D$10:$D$10006,中转!$Y$10:$Y$10006,"{}",0)</f>
        <v>{"AtkPower":4.5}</v>
      </c>
      <c r="F1044" s="3" t="s">
        <v>122</v>
      </c>
      <c r="G1044" s="3">
        <v>0</v>
      </c>
      <c r="H1044" s="3">
        <v>0</v>
      </c>
      <c r="I1044" s="3">
        <v>0</v>
      </c>
      <c r="K1044" s="18" t="str">
        <f>IF($B1044="","",IF($B1044=0,"",K$1&amp;$A1044))</f>
        <v>SkillDescDetail410030402</v>
      </c>
    </row>
    <row r="1045" spans="1:11" x14ac:dyDescent="0.15">
      <c r="A1045" s="3">
        <f t="shared" si="515"/>
        <v>410030403</v>
      </c>
      <c r="B1045" s="3">
        <f t="shared" si="516"/>
        <v>4100304</v>
      </c>
      <c r="C1045" s="3">
        <f t="shared" si="517"/>
        <v>3</v>
      </c>
      <c r="D1045" s="3">
        <f>_xlfn.XLOOKUP(C1045,等级中转!$E$7:$E$11,_xlfn.XLOOKUP(INT(RIGHT(B1045,1)),等级中转!$F$5:$L$5,等级中转!$F$7:$L$11))</f>
        <v>71</v>
      </c>
      <c r="E1045" s="3" t="str">
        <f ca="1">_xlfn.XLOOKUP(A1045,中转!$D$10:$D$10006,中转!$Y$10:$Y$10006,"{}",0)</f>
        <v>{"AtkPower":4.8}</v>
      </c>
      <c r="F1045" s="3" t="s">
        <v>122</v>
      </c>
      <c r="G1045" s="3">
        <v>0</v>
      </c>
      <c r="H1045" s="3">
        <v>0</v>
      </c>
      <c r="I1045" s="3">
        <v>0</v>
      </c>
      <c r="K1045" s="18" t="str">
        <f>IF($B1045="","",IF($B1045=0,"",K$1&amp;$A1045))</f>
        <v>SkillDescDetail410030403</v>
      </c>
    </row>
    <row r="1046" spans="1:11" x14ac:dyDescent="0.15">
      <c r="A1046" s="3">
        <f t="shared" si="515"/>
        <v>410030404</v>
      </c>
      <c r="B1046" s="3">
        <f t="shared" si="516"/>
        <v>4100304</v>
      </c>
      <c r="C1046" s="3">
        <f t="shared" si="517"/>
        <v>4</v>
      </c>
      <c r="D1046" s="3">
        <f>_xlfn.XLOOKUP(C1046,等级中转!$E$7:$E$11,_xlfn.XLOOKUP(INT(RIGHT(B1046,1)),等级中转!$F$5:$L$5,等级中转!$F$7:$L$11))</f>
        <v>121</v>
      </c>
      <c r="E1046" s="3" t="str">
        <f ca="1">_xlfn.XLOOKUP(A1046,中转!$D$10:$D$10006,中转!$Y$10:$Y$10006,"{}",0)</f>
        <v>{"AtkPower":5.4}</v>
      </c>
      <c r="F1046" s="3" t="s">
        <v>122</v>
      </c>
      <c r="G1046" s="3">
        <v>0</v>
      </c>
      <c r="H1046" s="3">
        <v>0</v>
      </c>
      <c r="I1046" s="3">
        <v>0</v>
      </c>
      <c r="K1046" s="18" t="str">
        <f>IF($B1046="","",IF($B1046=0,"",K$1&amp;$A1046))</f>
        <v>SkillDescDetail410030404</v>
      </c>
    </row>
    <row r="1047" spans="1:11" x14ac:dyDescent="0.15">
      <c r="A1047" s="3">
        <f t="shared" si="515"/>
        <v>410030405</v>
      </c>
      <c r="B1047" s="3">
        <f t="shared" si="516"/>
        <v>4100304</v>
      </c>
      <c r="C1047" s="3">
        <f t="shared" si="517"/>
        <v>5</v>
      </c>
      <c r="D1047" s="3">
        <f>_xlfn.XLOOKUP(C1047,等级中转!$E$7:$E$11,_xlfn.XLOOKUP(INT(RIGHT(B1047,1)),等级中转!$F$5:$L$5,等级中转!$F$7:$L$11))</f>
        <v>171</v>
      </c>
      <c r="E1047" s="3" t="str">
        <f>_xlfn.XLOOKUP(A1047,中转!$D$10:$D$10006,中转!$Y$10:$Y$10006,"{}",0)</f>
        <v>{"AtkPower":6}</v>
      </c>
      <c r="F1047" s="3" t="s">
        <v>122</v>
      </c>
      <c r="G1047" s="3">
        <v>0</v>
      </c>
      <c r="H1047" s="3">
        <v>0</v>
      </c>
      <c r="I1047" s="3">
        <v>0</v>
      </c>
      <c r="K1047" s="18" t="str">
        <f>IF($B1047="","",IF($B1047=0,"",K$1&amp;$A1047))</f>
        <v>SkillDescDetail410030405</v>
      </c>
    </row>
    <row r="1048" spans="1:11" s="17" customFormat="1" x14ac:dyDescent="0.15">
      <c r="A1048" s="7" t="s">
        <v>47</v>
      </c>
      <c r="B1048" s="5"/>
      <c r="C1048" s="5"/>
      <c r="D1048" s="5"/>
      <c r="E1048" s="5" t="str">
        <f>_xlfn.XLOOKUP(A1048,中转!$D$10:$D$10006,中转!$Y$10:$Y$10006,"{}",0)</f>
        <v/>
      </c>
      <c r="F1048" s="5"/>
      <c r="G1048" s="5"/>
      <c r="H1048" s="5"/>
      <c r="I1048" s="5"/>
      <c r="J1048" s="20"/>
      <c r="K1048" s="20"/>
    </row>
    <row r="1049" spans="1:11" x14ac:dyDescent="0.15">
      <c r="A1049" s="3">
        <f t="shared" ref="A1049:A1053" si="518">B1049*100+C1049</f>
        <v>410030501</v>
      </c>
      <c r="B1049" s="3">
        <f t="shared" ref="B1049:B1053" si="519">B1006+100</f>
        <v>4100305</v>
      </c>
      <c r="C1049" s="3">
        <f t="shared" ref="C1049:C1053" si="520">C1043</f>
        <v>1</v>
      </c>
      <c r="D1049" s="3">
        <f>_xlfn.XLOOKUP(C1049,等级中转!$E$7:$E$11,_xlfn.XLOOKUP(INT(RIGHT(B1049,1)),等级中转!$F$5:$L$5,等级中转!$F$7:$L$11))</f>
        <v>1</v>
      </c>
      <c r="E1049" s="3" t="str">
        <f>_xlfn.XLOOKUP(A1049,中转!$D$10:$D$10006,中转!$Y$10:$Y$10006,"{}",0)</f>
        <v>{}</v>
      </c>
      <c r="F1049" s="3" t="s">
        <v>35</v>
      </c>
      <c r="G1049" s="3">
        <v>0</v>
      </c>
      <c r="H1049" s="3">
        <v>0</v>
      </c>
      <c r="I1049" s="3">
        <v>0</v>
      </c>
      <c r="K1049" s="18" t="str">
        <f>IF($B1049="","",IF($B1049=0,"",K$1&amp;$A1049))</f>
        <v>SkillDescDetail410030501</v>
      </c>
    </row>
    <row r="1050" spans="1:11" x14ac:dyDescent="0.15">
      <c r="A1050" s="3">
        <f t="shared" si="518"/>
        <v>410030502</v>
      </c>
      <c r="B1050" s="3">
        <f t="shared" si="519"/>
        <v>4100305</v>
      </c>
      <c r="C1050" s="3">
        <f t="shared" si="520"/>
        <v>2</v>
      </c>
      <c r="D1050" s="3">
        <f>_xlfn.XLOOKUP(C1050,等级中转!$E$7:$E$11,_xlfn.XLOOKUP(INT(RIGHT(B1050,1)),等级中转!$F$5:$L$5,等级中转!$F$7:$L$11))</f>
        <v>46</v>
      </c>
      <c r="E1050" s="3" t="str">
        <f>_xlfn.XLOOKUP(A1050,中转!$D$10:$D$10006,中转!$Y$10:$Y$10006,"{}",0)</f>
        <v>{}</v>
      </c>
      <c r="F1050" s="3" t="s">
        <v>35</v>
      </c>
      <c r="G1050" s="3">
        <v>0</v>
      </c>
      <c r="H1050" s="3">
        <v>0</v>
      </c>
      <c r="I1050" s="3">
        <v>0</v>
      </c>
      <c r="K1050" s="18" t="str">
        <f>IF($B1050="","",IF($B1050=0,"",K$1&amp;$A1050))</f>
        <v>SkillDescDetail410030502</v>
      </c>
    </row>
    <row r="1051" spans="1:11" x14ac:dyDescent="0.15">
      <c r="A1051" s="3">
        <f t="shared" si="518"/>
        <v>410030503</v>
      </c>
      <c r="B1051" s="3">
        <f t="shared" si="519"/>
        <v>4100305</v>
      </c>
      <c r="C1051" s="3">
        <f t="shared" si="520"/>
        <v>3</v>
      </c>
      <c r="D1051" s="3">
        <f>_xlfn.XLOOKUP(C1051,等级中转!$E$7:$E$11,_xlfn.XLOOKUP(INT(RIGHT(B1051,1)),等级中转!$F$5:$L$5,等级中转!$F$7:$L$11))</f>
        <v>86</v>
      </c>
      <c r="E1051" s="3" t="str">
        <f>_xlfn.XLOOKUP(A1051,中转!$D$10:$D$10006,中转!$Y$10:$Y$10006,"{}",0)</f>
        <v>{}</v>
      </c>
      <c r="F1051" s="3" t="s">
        <v>35</v>
      </c>
      <c r="G1051" s="3">
        <v>0</v>
      </c>
      <c r="H1051" s="3">
        <v>0</v>
      </c>
      <c r="I1051" s="3">
        <v>0</v>
      </c>
      <c r="K1051" s="18" t="str">
        <f>IF($B1051="","",IF($B1051=0,"",K$1&amp;$A1051))</f>
        <v>SkillDescDetail410030503</v>
      </c>
    </row>
    <row r="1052" spans="1:11" x14ac:dyDescent="0.15">
      <c r="A1052" s="3">
        <f t="shared" si="518"/>
        <v>410030504</v>
      </c>
      <c r="B1052" s="3">
        <f t="shared" si="519"/>
        <v>4100305</v>
      </c>
      <c r="C1052" s="3">
        <f t="shared" si="520"/>
        <v>4</v>
      </c>
      <c r="D1052" s="3">
        <f>_xlfn.XLOOKUP(C1052,等级中转!$E$7:$E$11,_xlfn.XLOOKUP(INT(RIGHT(B1052,1)),等级中转!$F$5:$L$5,等级中转!$F$7:$L$11))</f>
        <v>136</v>
      </c>
      <c r="E1052" s="3" t="str">
        <f>_xlfn.XLOOKUP(A1052,中转!$D$10:$D$10006,中转!$Y$10:$Y$10006,"{}",0)</f>
        <v>{}</v>
      </c>
      <c r="F1052" s="3" t="s">
        <v>35</v>
      </c>
      <c r="G1052" s="3">
        <v>0</v>
      </c>
      <c r="H1052" s="3">
        <v>0</v>
      </c>
      <c r="I1052" s="3">
        <v>0</v>
      </c>
      <c r="K1052" s="18" t="str">
        <f>IF($B1052="","",IF($B1052=0,"",K$1&amp;$A1052))</f>
        <v>SkillDescDetail410030504</v>
      </c>
    </row>
    <row r="1053" spans="1:11" x14ac:dyDescent="0.15">
      <c r="A1053" s="3">
        <f t="shared" si="518"/>
        <v>410030505</v>
      </c>
      <c r="B1053" s="3">
        <f t="shared" si="519"/>
        <v>4100305</v>
      </c>
      <c r="C1053" s="3">
        <f t="shared" si="520"/>
        <v>5</v>
      </c>
      <c r="D1053" s="3">
        <f>_xlfn.XLOOKUP(C1053,等级中转!$E$7:$E$11,_xlfn.XLOOKUP(INT(RIGHT(B1053,1)),等级中转!$F$5:$L$5,等级中转!$F$7:$L$11))</f>
        <v>186</v>
      </c>
      <c r="E1053" s="3" t="str">
        <f>_xlfn.XLOOKUP(A1053,中转!$D$10:$D$10006,中转!$Y$10:$Y$10006,"{}",0)</f>
        <v>{}</v>
      </c>
      <c r="F1053" s="3" t="s">
        <v>35</v>
      </c>
      <c r="G1053" s="3">
        <v>0</v>
      </c>
      <c r="H1053" s="3">
        <v>0</v>
      </c>
      <c r="I1053" s="3">
        <v>0</v>
      </c>
      <c r="K1053" s="18" t="str">
        <f>IF($B1053="","",IF($B1053=0,"",K$1&amp;$A1053))</f>
        <v>SkillDescDetail410030505</v>
      </c>
    </row>
    <row r="1054" spans="1:11" s="17" customFormat="1" x14ac:dyDescent="0.15">
      <c r="A1054" s="7" t="s">
        <v>48</v>
      </c>
      <c r="B1054" s="5"/>
      <c r="C1054" s="5"/>
      <c r="D1054" s="5"/>
      <c r="E1054" s="5" t="str">
        <f>_xlfn.XLOOKUP(A1054,中转!$D$10:$D$10006,中转!$Y$10:$Y$10006,"{}",0)</f>
        <v/>
      </c>
      <c r="F1054" s="5"/>
      <c r="G1054" s="5"/>
      <c r="H1054" s="5"/>
      <c r="I1054" s="5"/>
      <c r="J1054" s="20"/>
      <c r="K1054" s="20"/>
    </row>
    <row r="1055" spans="1:11" x14ac:dyDescent="0.15">
      <c r="A1055" s="3">
        <f t="shared" ref="A1055:A1059" si="521">B1055*100+C1055</f>
        <v>410030601</v>
      </c>
      <c r="B1055" s="3">
        <f t="shared" ref="B1055:B1059" si="522">B1012+100</f>
        <v>4100306</v>
      </c>
      <c r="C1055" s="3">
        <f t="shared" ref="C1055:C1059" si="523">C1049</f>
        <v>1</v>
      </c>
      <c r="D1055" s="3">
        <f>_xlfn.XLOOKUP(C1055,等级中转!$E$7:$E$11,_xlfn.XLOOKUP(INT(RIGHT(B1055,1)),等级中转!$F$5:$L$5,等级中转!$F$7:$L$11))</f>
        <v>1</v>
      </c>
      <c r="E1055" s="3" t="str">
        <f>_xlfn.XLOOKUP(A1055,中转!$D$10:$D$10006,中转!$Y$10:$Y$10006,"{}",0)</f>
        <v>{}</v>
      </c>
      <c r="F1055" s="3" t="s">
        <v>35</v>
      </c>
      <c r="G1055" s="3">
        <v>0</v>
      </c>
      <c r="H1055" s="3">
        <v>0</v>
      </c>
      <c r="I1055" s="3">
        <v>0</v>
      </c>
      <c r="K1055" s="18" t="str">
        <f>IF($B1055="","",IF($B1055=0,"",K$1&amp;$A1055))</f>
        <v>SkillDescDetail410030601</v>
      </c>
    </row>
    <row r="1056" spans="1:11" x14ac:dyDescent="0.15">
      <c r="A1056" s="3">
        <f t="shared" si="521"/>
        <v>410030602</v>
      </c>
      <c r="B1056" s="3">
        <f t="shared" si="522"/>
        <v>4100306</v>
      </c>
      <c r="C1056" s="3">
        <f t="shared" si="523"/>
        <v>2</v>
      </c>
      <c r="D1056" s="3">
        <f>_xlfn.XLOOKUP(C1056,等级中转!$E$7:$E$11,_xlfn.XLOOKUP(INT(RIGHT(B1056,1)),等级中转!$F$5:$L$5,等级中转!$F$7:$L$11))</f>
        <v>63</v>
      </c>
      <c r="E1056" s="3" t="str">
        <f>_xlfn.XLOOKUP(A1056,中转!$D$10:$D$10006,中转!$Y$10:$Y$10006,"{}",0)</f>
        <v>{}</v>
      </c>
      <c r="F1056" s="3" t="s">
        <v>35</v>
      </c>
      <c r="G1056" s="3">
        <v>0</v>
      </c>
      <c r="H1056" s="3">
        <v>0</v>
      </c>
      <c r="I1056" s="3">
        <v>0</v>
      </c>
      <c r="K1056" s="18" t="str">
        <f>IF($B1056="","",IF($B1056=0,"",K$1&amp;$A1056))</f>
        <v>SkillDescDetail410030602</v>
      </c>
    </row>
    <row r="1057" spans="1:11" x14ac:dyDescent="0.15">
      <c r="A1057" s="3">
        <f t="shared" si="521"/>
        <v>410030603</v>
      </c>
      <c r="B1057" s="3">
        <f t="shared" si="522"/>
        <v>4100306</v>
      </c>
      <c r="C1057" s="3">
        <f t="shared" si="523"/>
        <v>3</v>
      </c>
      <c r="D1057" s="3">
        <f>_xlfn.XLOOKUP(C1057,等级中转!$E$7:$E$11,_xlfn.XLOOKUP(INT(RIGHT(B1057,1)),等级中转!$F$5:$L$5,等级中转!$F$7:$L$11))</f>
        <v>103</v>
      </c>
      <c r="E1057" s="3" t="str">
        <f>_xlfn.XLOOKUP(A1057,中转!$D$10:$D$10006,中转!$Y$10:$Y$10006,"{}",0)</f>
        <v>{}</v>
      </c>
      <c r="F1057" s="3" t="s">
        <v>35</v>
      </c>
      <c r="G1057" s="3">
        <v>0</v>
      </c>
      <c r="H1057" s="3">
        <v>0</v>
      </c>
      <c r="I1057" s="3">
        <v>0</v>
      </c>
      <c r="K1057" s="18" t="str">
        <f>IF($B1057="","",IF($B1057=0,"",K$1&amp;$A1057))</f>
        <v>SkillDescDetail410030603</v>
      </c>
    </row>
    <row r="1058" spans="1:11" x14ac:dyDescent="0.15">
      <c r="A1058" s="3">
        <f t="shared" si="521"/>
        <v>410030604</v>
      </c>
      <c r="B1058" s="3">
        <f t="shared" si="522"/>
        <v>4100306</v>
      </c>
      <c r="C1058" s="3">
        <f t="shared" si="523"/>
        <v>4</v>
      </c>
      <c r="D1058" s="3">
        <f>_xlfn.XLOOKUP(C1058,等级中转!$E$7:$E$11,_xlfn.XLOOKUP(INT(RIGHT(B1058,1)),等级中转!$F$5:$L$5,等级中转!$F$7:$L$11))</f>
        <v>153</v>
      </c>
      <c r="E1058" s="3" t="str">
        <f>_xlfn.XLOOKUP(A1058,中转!$D$10:$D$10006,中转!$Y$10:$Y$10006,"{}",0)</f>
        <v>{}</v>
      </c>
      <c r="F1058" s="3" t="s">
        <v>35</v>
      </c>
      <c r="G1058" s="3">
        <v>0</v>
      </c>
      <c r="H1058" s="3">
        <v>0</v>
      </c>
      <c r="I1058" s="3">
        <v>0</v>
      </c>
      <c r="K1058" s="18" t="str">
        <f>IF($B1058="","",IF($B1058=0,"",K$1&amp;$A1058))</f>
        <v>SkillDescDetail410030604</v>
      </c>
    </row>
    <row r="1059" spans="1:11" x14ac:dyDescent="0.15">
      <c r="A1059" s="3">
        <f t="shared" si="521"/>
        <v>410030605</v>
      </c>
      <c r="B1059" s="3">
        <f t="shared" si="522"/>
        <v>4100306</v>
      </c>
      <c r="C1059" s="3">
        <f t="shared" si="523"/>
        <v>5</v>
      </c>
      <c r="D1059" s="3">
        <f>_xlfn.XLOOKUP(C1059,等级中转!$E$7:$E$11,_xlfn.XLOOKUP(INT(RIGHT(B1059,1)),等级中转!$F$5:$L$5,等级中转!$F$7:$L$11))</f>
        <v>203</v>
      </c>
      <c r="E1059" s="3" t="str">
        <f>_xlfn.XLOOKUP(A1059,中转!$D$10:$D$10006,中转!$Y$10:$Y$10006,"{}",0)</f>
        <v>{}</v>
      </c>
      <c r="F1059" s="3" t="s">
        <v>35</v>
      </c>
      <c r="G1059" s="3">
        <v>0</v>
      </c>
      <c r="H1059" s="3">
        <v>0</v>
      </c>
      <c r="I1059" s="3">
        <v>0</v>
      </c>
      <c r="K1059" s="18" t="str">
        <f>IF($B1059="","",IF($B1059=0,"",K$1&amp;$A1059))</f>
        <v>SkillDescDetail410030605</v>
      </c>
    </row>
    <row r="1060" spans="1:11" s="17" customFormat="1" x14ac:dyDescent="0.15">
      <c r="A1060" s="7" t="s">
        <v>49</v>
      </c>
      <c r="B1060" s="5"/>
      <c r="C1060" s="5"/>
      <c r="D1060" s="5"/>
      <c r="E1060" s="5" t="str">
        <f>_xlfn.XLOOKUP(A1060,中转!$D$10:$D$10006,中转!$Y$10:$Y$10006,"{}",0)</f>
        <v/>
      </c>
      <c r="F1060" s="5"/>
      <c r="G1060" s="5"/>
      <c r="H1060" s="5"/>
      <c r="I1060" s="5"/>
      <c r="J1060" s="20"/>
      <c r="K1060" s="20"/>
    </row>
    <row r="1061" spans="1:11" x14ac:dyDescent="0.15">
      <c r="A1061" s="3">
        <f t="shared" ref="A1061:A1065" si="524">B1061*100+C1061</f>
        <v>410030701</v>
      </c>
      <c r="B1061" s="3">
        <f t="shared" ref="B1061:B1065" si="525">B1018+100</f>
        <v>4100307</v>
      </c>
      <c r="C1061" s="3">
        <f t="shared" ref="C1061:C1065" si="526">C1055</f>
        <v>1</v>
      </c>
      <c r="D1061" s="3">
        <f>_xlfn.XLOOKUP(C1061,等级中转!$E$7:$E$11,_xlfn.XLOOKUP(INT(RIGHT(B1061,1)),等级中转!$F$5:$L$5,等级中转!$F$7:$L$11))</f>
        <v>1</v>
      </c>
      <c r="E1061" s="3" t="str">
        <f>_xlfn.XLOOKUP(A1061,中转!$D$10:$D$10006,中转!$Y$10:$Y$10006,"{}",0)</f>
        <v>{"AtkPower":0.015,"BuffPower":1}</v>
      </c>
      <c r="F1061" s="3" t="s">
        <v>123</v>
      </c>
      <c r="G1061" s="3">
        <v>0</v>
      </c>
      <c r="H1061" s="3">
        <v>0</v>
      </c>
      <c r="I1061" s="3">
        <v>0</v>
      </c>
      <c r="K1061" s="18" t="str">
        <f>IF($B1061="","",IF($B1061=0,"",K$1&amp;$A1061))</f>
        <v>SkillDescDetail410030701</v>
      </c>
    </row>
    <row r="1062" spans="1:11" x14ac:dyDescent="0.15">
      <c r="A1062" s="3">
        <f t="shared" si="524"/>
        <v>410030702</v>
      </c>
      <c r="B1062" s="3">
        <f t="shared" si="525"/>
        <v>4100307</v>
      </c>
      <c r="C1062" s="3">
        <f t="shared" si="526"/>
        <v>2</v>
      </c>
      <c r="D1062" s="3">
        <f>_xlfn.XLOOKUP(C1062,等级中转!$E$7:$E$11,_xlfn.XLOOKUP(INT(RIGHT(B1062,1)),等级中转!$F$5:$L$5,等级中转!$F$7:$L$11))</f>
        <v>51</v>
      </c>
      <c r="E1062" s="3" t="str">
        <f>_xlfn.XLOOKUP(A1062,中转!$D$10:$D$10006,中转!$Y$10:$Y$10006,"{}",0)</f>
        <v>{"BuffPower":1}</v>
      </c>
      <c r="F1062" s="3" t="s">
        <v>123</v>
      </c>
      <c r="G1062" s="3">
        <v>0</v>
      </c>
      <c r="H1062" s="3">
        <v>0</v>
      </c>
      <c r="I1062" s="3">
        <v>0</v>
      </c>
      <c r="K1062" s="18" t="str">
        <f>IF($B1062="","",IF($B1062=0,"",K$1&amp;$A1062))</f>
        <v>SkillDescDetail410030702</v>
      </c>
    </row>
    <row r="1063" spans="1:11" x14ac:dyDescent="0.15">
      <c r="A1063" s="3">
        <f t="shared" si="524"/>
        <v>410030703</v>
      </c>
      <c r="B1063" s="3">
        <f t="shared" si="525"/>
        <v>4100307</v>
      </c>
      <c r="C1063" s="3">
        <f t="shared" si="526"/>
        <v>3</v>
      </c>
      <c r="D1063" s="3">
        <f>_xlfn.XLOOKUP(C1063,等级中转!$E$7:$E$11,_xlfn.XLOOKUP(INT(RIGHT(B1063,1)),等级中转!$F$5:$L$5,等级中转!$F$7:$L$11))</f>
        <v>91</v>
      </c>
      <c r="E1063" s="3" t="str">
        <f>_xlfn.XLOOKUP(A1063,中转!$D$10:$D$10006,中转!$Y$10:$Y$10006,"{}",0)</f>
        <v>{"BuffPower":1}</v>
      </c>
      <c r="F1063" s="3" t="s">
        <v>123</v>
      </c>
      <c r="G1063" s="3">
        <v>0</v>
      </c>
      <c r="H1063" s="3">
        <v>0</v>
      </c>
      <c r="I1063" s="3">
        <v>0</v>
      </c>
      <c r="K1063" s="18" t="str">
        <f>IF($B1063="","",IF($B1063=0,"",K$1&amp;$A1063))</f>
        <v>SkillDescDetail410030703</v>
      </c>
    </row>
    <row r="1064" spans="1:11" x14ac:dyDescent="0.15">
      <c r="A1064" s="3">
        <f t="shared" si="524"/>
        <v>410030704</v>
      </c>
      <c r="B1064" s="3">
        <f t="shared" si="525"/>
        <v>4100307</v>
      </c>
      <c r="C1064" s="3">
        <f t="shared" si="526"/>
        <v>4</v>
      </c>
      <c r="D1064" s="3">
        <f>_xlfn.XLOOKUP(C1064,等级中转!$E$7:$E$11,_xlfn.XLOOKUP(INT(RIGHT(B1064,1)),等级中转!$F$5:$L$5,等级中转!$F$7:$L$11))</f>
        <v>151</v>
      </c>
      <c r="E1064" s="3" t="str">
        <f>_xlfn.XLOOKUP(A1064,中转!$D$10:$D$10006,中转!$Y$10:$Y$10006,"{}",0)</f>
        <v>{"BuffPower":1}</v>
      </c>
      <c r="F1064" s="3" t="s">
        <v>123</v>
      </c>
      <c r="G1064" s="3">
        <v>0</v>
      </c>
      <c r="H1064" s="3">
        <v>0</v>
      </c>
      <c r="I1064" s="3">
        <v>0</v>
      </c>
      <c r="K1064" s="18" t="str">
        <f>IF($B1064="","",IF($B1064=0,"",K$1&amp;$A1064))</f>
        <v>SkillDescDetail410030704</v>
      </c>
    </row>
    <row r="1065" spans="1:11" x14ac:dyDescent="0.15">
      <c r="A1065" s="3">
        <f t="shared" si="524"/>
        <v>410030705</v>
      </c>
      <c r="B1065" s="3">
        <f t="shared" si="525"/>
        <v>4100307</v>
      </c>
      <c r="C1065" s="3">
        <f t="shared" si="526"/>
        <v>5</v>
      </c>
      <c r="D1065" s="3">
        <f>_xlfn.XLOOKUP(C1065,等级中转!$E$7:$E$11,_xlfn.XLOOKUP(INT(RIGHT(B1065,1)),等级中转!$F$5:$L$5,等级中转!$F$7:$L$11))</f>
        <v>211</v>
      </c>
      <c r="E1065" s="3" t="str">
        <f>_xlfn.XLOOKUP(A1065,中转!$D$10:$D$10006,中转!$Y$10:$Y$10006,"{}",0)</f>
        <v>{"BuffPower":1}</v>
      </c>
      <c r="F1065" s="3" t="s">
        <v>123</v>
      </c>
      <c r="G1065" s="3">
        <v>0</v>
      </c>
      <c r="H1065" s="3">
        <v>0</v>
      </c>
      <c r="I1065" s="3">
        <v>0</v>
      </c>
      <c r="K1065" s="18" t="str">
        <f>IF($B1065="","",IF($B1065=0,"",K$1&amp;$A1065))</f>
        <v>SkillDescDetail410030705</v>
      </c>
    </row>
    <row r="1066" spans="1:11" s="17" customFormat="1" x14ac:dyDescent="0.15">
      <c r="A1066" s="7" t="s">
        <v>66</v>
      </c>
      <c r="B1066" s="5"/>
      <c r="C1066" s="5"/>
      <c r="D1066" s="5"/>
      <c r="E1066" s="5" t="str">
        <f>_xlfn.XLOOKUP(A1066,中转!$D$10:$D$10006,中转!$Y$10:$Y$10006,"{}",0)</f>
        <v/>
      </c>
      <c r="F1066" s="5"/>
      <c r="G1066" s="5"/>
      <c r="H1066" s="5"/>
      <c r="I1066" s="5"/>
      <c r="J1066" s="20"/>
      <c r="K1066" s="20"/>
    </row>
    <row r="1067" spans="1:11" x14ac:dyDescent="0.15">
      <c r="A1067" s="3">
        <f t="shared" ref="A1067:A1071" si="527">B1067*100+C1067</f>
        <v>410030801</v>
      </c>
      <c r="B1067" s="3">
        <v>4100308</v>
      </c>
      <c r="C1067" s="3">
        <f t="shared" ref="C1067:C1071" si="528">C1061</f>
        <v>1</v>
      </c>
      <c r="D1067" s="3">
        <f>D1043</f>
        <v>1</v>
      </c>
      <c r="E1067" s="3" t="str">
        <f ca="1">_xlfn.XLOOKUP(A1067,中转!$D$10:$D$10006,中转!$Y$10:$Y$10006,"{}",0)</f>
        <v>{"AtkPower":4.2}</v>
      </c>
      <c r="F1067" s="3" t="s">
        <v>35</v>
      </c>
      <c r="G1067" s="3">
        <f>G1025+80</f>
        <v>229</v>
      </c>
      <c r="H1067" s="3">
        <v>0</v>
      </c>
      <c r="I1067" s="3">
        <v>0</v>
      </c>
      <c r="J1067" s="18" t="str">
        <f>"Skill"&amp;B1067</f>
        <v>Skill4100308</v>
      </c>
    </row>
    <row r="1068" spans="1:11" x14ac:dyDescent="0.15">
      <c r="A1068" s="3">
        <f t="shared" si="527"/>
        <v>410030802</v>
      </c>
      <c r="B1068" s="3">
        <f>B1067</f>
        <v>4100308</v>
      </c>
      <c r="C1068" s="3">
        <f t="shared" si="528"/>
        <v>2</v>
      </c>
      <c r="D1068" s="3">
        <f>D1044</f>
        <v>31</v>
      </c>
      <c r="E1068" s="3" t="str">
        <f ca="1">_xlfn.XLOOKUP(A1068,中转!$D$10:$D$10006,中转!$Y$10:$Y$10006,"{}",0)</f>
        <v>{"AtkPower":4.5}</v>
      </c>
      <c r="F1068" s="3" t="s">
        <v>35</v>
      </c>
      <c r="G1068" s="3">
        <f t="shared" ref="G1068:G1071" si="529">G1067</f>
        <v>229</v>
      </c>
      <c r="H1068" s="3">
        <v>0</v>
      </c>
      <c r="I1068" s="3">
        <v>0</v>
      </c>
      <c r="J1068" s="18" t="str">
        <f>"Skill"&amp;B1068</f>
        <v>Skill4100308</v>
      </c>
    </row>
    <row r="1069" spans="1:11" x14ac:dyDescent="0.15">
      <c r="A1069" s="3">
        <f t="shared" si="527"/>
        <v>410030803</v>
      </c>
      <c r="B1069" s="3">
        <f>B1068</f>
        <v>4100308</v>
      </c>
      <c r="C1069" s="3">
        <f t="shared" si="528"/>
        <v>3</v>
      </c>
      <c r="D1069" s="3">
        <f>D1045</f>
        <v>71</v>
      </c>
      <c r="E1069" s="3" t="str">
        <f ca="1">_xlfn.XLOOKUP(A1069,中转!$D$10:$D$10006,中转!$Y$10:$Y$10006,"{}",0)</f>
        <v>{"AtkPower":4.8}</v>
      </c>
      <c r="F1069" s="3" t="s">
        <v>35</v>
      </c>
      <c r="G1069" s="3">
        <f t="shared" si="529"/>
        <v>229</v>
      </c>
      <c r="H1069" s="3">
        <v>0</v>
      </c>
      <c r="I1069" s="3">
        <v>0</v>
      </c>
      <c r="J1069" s="18" t="str">
        <f>"Skill"&amp;B1069</f>
        <v>Skill4100308</v>
      </c>
    </row>
    <row r="1070" spans="1:11" x14ac:dyDescent="0.15">
      <c r="A1070" s="3">
        <f t="shared" si="527"/>
        <v>410030804</v>
      </c>
      <c r="B1070" s="3">
        <f>B1069</f>
        <v>4100308</v>
      </c>
      <c r="C1070" s="3">
        <f t="shared" si="528"/>
        <v>4</v>
      </c>
      <c r="D1070" s="3">
        <f>D1046</f>
        <v>121</v>
      </c>
      <c r="E1070" s="3" t="str">
        <f ca="1">_xlfn.XLOOKUP(A1070,中转!$D$10:$D$10006,中转!$Y$10:$Y$10006,"{}",0)</f>
        <v>{"AtkPower":5.4}</v>
      </c>
      <c r="F1070" s="3" t="s">
        <v>35</v>
      </c>
      <c r="G1070" s="3">
        <f t="shared" si="529"/>
        <v>229</v>
      </c>
      <c r="H1070" s="3">
        <v>0</v>
      </c>
      <c r="I1070" s="3">
        <v>0</v>
      </c>
      <c r="J1070" s="18" t="str">
        <f>"Skill"&amp;B1070</f>
        <v>Skill4100308</v>
      </c>
    </row>
    <row r="1071" spans="1:11" x14ac:dyDescent="0.15">
      <c r="A1071" s="3">
        <f t="shared" si="527"/>
        <v>410030805</v>
      </c>
      <c r="B1071" s="3">
        <f>B1070</f>
        <v>4100308</v>
      </c>
      <c r="C1071" s="3">
        <f t="shared" si="528"/>
        <v>5</v>
      </c>
      <c r="D1071" s="3">
        <f>D1047</f>
        <v>171</v>
      </c>
      <c r="E1071" s="3" t="str">
        <f>_xlfn.XLOOKUP(A1071,中转!$D$10:$D$10006,中转!$Y$10:$Y$10006,"{}",0)</f>
        <v>{"AtkPower":6}</v>
      </c>
      <c r="F1071" s="3" t="s">
        <v>35</v>
      </c>
      <c r="G1071" s="3">
        <f t="shared" si="529"/>
        <v>229</v>
      </c>
      <c r="H1071" s="3">
        <v>0</v>
      </c>
      <c r="I1071" s="3">
        <v>0</v>
      </c>
      <c r="J1071" s="18" t="str">
        <f>"Skill"&amp;B1071</f>
        <v>Skill4100308</v>
      </c>
    </row>
    <row r="1072" spans="1:11" s="17" customFormat="1" x14ac:dyDescent="0.15">
      <c r="A1072" s="7" t="s">
        <v>124</v>
      </c>
      <c r="B1072" s="5"/>
      <c r="C1072" s="5"/>
      <c r="D1072" s="5"/>
      <c r="E1072" s="5" t="str">
        <f>_xlfn.XLOOKUP(A1072,中转!$D$10:$D$10006,中转!$Y$10:$Y$10006,"{}",0)</f>
        <v/>
      </c>
      <c r="F1072" s="5"/>
      <c r="G1072" s="5"/>
      <c r="H1072" s="5"/>
      <c r="I1072" s="5"/>
      <c r="J1072" s="20"/>
      <c r="K1072" s="20"/>
    </row>
    <row r="1073" spans="1:11" s="17" customFormat="1" x14ac:dyDescent="0.15">
      <c r="A1073" s="7" t="s">
        <v>33</v>
      </c>
      <c r="B1073" s="5"/>
      <c r="C1073" s="5"/>
      <c r="D1073" s="5"/>
      <c r="E1073" s="5" t="str">
        <f>_xlfn.XLOOKUP(A1073,中转!$D$10:$D$10006,中转!$Y$10:$Y$10006,"{}",0)</f>
        <v/>
      </c>
      <c r="F1073" s="5"/>
      <c r="G1073" s="5"/>
      <c r="H1073" s="5"/>
      <c r="I1073" s="5"/>
      <c r="J1073" s="20"/>
      <c r="K1073" s="20"/>
    </row>
    <row r="1074" spans="1:11" x14ac:dyDescent="0.15">
      <c r="A1074" s="3">
        <f>B1074*100+C1074</f>
        <v>410040101</v>
      </c>
      <c r="B1074" s="3">
        <f>B1025+100</f>
        <v>4100401</v>
      </c>
      <c r="C1074" s="3">
        <v>1</v>
      </c>
      <c r="D1074" s="3">
        <f>_xlfn.XLOOKUP(C1074,等级中转!$E$7:$E$11,_xlfn.XLOOKUP(INT(RIGHT(B1074,1)),等级中转!$F$5:$L$5,等级中转!$F$7:$L$11))</f>
        <v>1</v>
      </c>
      <c r="E1074" s="3" t="str">
        <f ca="1">_xlfn.XLOOKUP(A1074,中转!$D$10:$D$10006,中转!$Y$10:$Y$10006,"{}",0)</f>
        <v>{"AtkPower":1.4}</v>
      </c>
      <c r="F1074" s="3" t="s">
        <v>35</v>
      </c>
      <c r="G1074" s="3">
        <v>142</v>
      </c>
      <c r="H1074" s="3">
        <v>0</v>
      </c>
      <c r="I1074" s="3">
        <v>0</v>
      </c>
      <c r="J1074" s="18" t="str">
        <f t="shared" ref="J1074:J1078" si="530">"Skill"&amp;B1074</f>
        <v>Skill4100401</v>
      </c>
      <c r="K1074" s="18" t="str">
        <f>IF($B1074="","",IF($B1074=0,"",K$1&amp;$A1074))</f>
        <v>SkillDescDetail410040101</v>
      </c>
    </row>
    <row r="1075" spans="1:11" x14ac:dyDescent="0.15">
      <c r="A1075" s="3">
        <f t="shared" ref="A1075:A1078" si="531">B1075*100+C1075</f>
        <v>410040102</v>
      </c>
      <c r="B1075" s="3">
        <f t="shared" ref="B1075:B1078" si="532">B1026+100</f>
        <v>4100401</v>
      </c>
      <c r="C1075" s="3">
        <v>2</v>
      </c>
      <c r="D1075" s="3">
        <f>_xlfn.XLOOKUP(C1075,等级中转!$E$7:$E$11,_xlfn.XLOOKUP(INT(RIGHT(B1075,1)),等级中转!$F$5:$L$5,等级中转!$F$7:$L$11))</f>
        <v>21</v>
      </c>
      <c r="E1075" s="3" t="str">
        <f ca="1">_xlfn.XLOOKUP(A1075,中转!$D$10:$D$10006,中转!$Y$10:$Y$10006,"{}",0)</f>
        <v>{"AtkPower":1.5}</v>
      </c>
      <c r="F1075" s="3" t="s">
        <v>35</v>
      </c>
      <c r="G1075" s="3">
        <f t="shared" ref="G1075:G1078" si="533">G1074</f>
        <v>142</v>
      </c>
      <c r="H1075" s="3">
        <v>0</v>
      </c>
      <c r="I1075" s="3">
        <v>0</v>
      </c>
      <c r="J1075" s="18" t="str">
        <f t="shared" si="530"/>
        <v>Skill4100401</v>
      </c>
      <c r="K1075" s="18" t="str">
        <f>IF($B1075="","",IF($B1075=0,"",K$1&amp;$A1075))</f>
        <v>SkillDescDetail410040102</v>
      </c>
    </row>
    <row r="1076" spans="1:11" x14ac:dyDescent="0.15">
      <c r="A1076" s="3">
        <f t="shared" si="531"/>
        <v>410040103</v>
      </c>
      <c r="B1076" s="3">
        <f t="shared" si="532"/>
        <v>4100401</v>
      </c>
      <c r="C1076" s="3">
        <v>3</v>
      </c>
      <c r="D1076" s="3">
        <f>_xlfn.XLOOKUP(C1076,等级中转!$E$7:$E$11,_xlfn.XLOOKUP(INT(RIGHT(B1076,1)),等级中转!$F$5:$L$5,等级中转!$F$7:$L$11))</f>
        <v>61</v>
      </c>
      <c r="E1076" s="3" t="str">
        <f ca="1">_xlfn.XLOOKUP(A1076,中转!$D$10:$D$10006,中转!$Y$10:$Y$10006,"{}",0)</f>
        <v>{"AtkPower":1.6}</v>
      </c>
      <c r="F1076" s="3" t="s">
        <v>35</v>
      </c>
      <c r="G1076" s="3">
        <f t="shared" si="533"/>
        <v>142</v>
      </c>
      <c r="H1076" s="3">
        <v>0</v>
      </c>
      <c r="I1076" s="3">
        <v>0</v>
      </c>
      <c r="J1076" s="18" t="str">
        <f t="shared" si="530"/>
        <v>Skill4100401</v>
      </c>
      <c r="K1076" s="18" t="str">
        <f>IF($B1076="","",IF($B1076=0,"",K$1&amp;$A1076))</f>
        <v>SkillDescDetail410040103</v>
      </c>
    </row>
    <row r="1077" spans="1:11" x14ac:dyDescent="0.15">
      <c r="A1077" s="3">
        <f t="shared" si="531"/>
        <v>410040104</v>
      </c>
      <c r="B1077" s="3">
        <f t="shared" si="532"/>
        <v>4100401</v>
      </c>
      <c r="C1077" s="3">
        <v>4</v>
      </c>
      <c r="D1077" s="3">
        <f>_xlfn.XLOOKUP(C1077,等级中转!$E$7:$E$11,_xlfn.XLOOKUP(INT(RIGHT(B1077,1)),等级中转!$F$5:$L$5,等级中转!$F$7:$L$11))</f>
        <v>111</v>
      </c>
      <c r="E1077" s="3" t="str">
        <f ca="1">_xlfn.XLOOKUP(A1077,中转!$D$10:$D$10006,中转!$Y$10:$Y$10006,"{}",0)</f>
        <v>{"AtkPower":1.8}</v>
      </c>
      <c r="F1077" s="3" t="s">
        <v>35</v>
      </c>
      <c r="G1077" s="3">
        <f t="shared" si="533"/>
        <v>142</v>
      </c>
      <c r="H1077" s="3">
        <v>0</v>
      </c>
      <c r="I1077" s="3">
        <v>0</v>
      </c>
      <c r="J1077" s="18" t="str">
        <f t="shared" si="530"/>
        <v>Skill4100401</v>
      </c>
      <c r="K1077" s="18" t="str">
        <f>IF($B1077="","",IF($B1077=0,"",K$1&amp;$A1077))</f>
        <v>SkillDescDetail410040104</v>
      </c>
    </row>
    <row r="1078" spans="1:11" x14ac:dyDescent="0.15">
      <c r="A1078" s="3">
        <f t="shared" si="531"/>
        <v>410040105</v>
      </c>
      <c r="B1078" s="3">
        <f t="shared" si="532"/>
        <v>4100401</v>
      </c>
      <c r="C1078" s="3">
        <v>5</v>
      </c>
      <c r="D1078" s="3">
        <f>_xlfn.XLOOKUP(C1078,等级中转!$E$7:$E$11,_xlfn.XLOOKUP(INT(RIGHT(B1078,1)),等级中转!$F$5:$L$5,等级中转!$F$7:$L$11))</f>
        <v>161</v>
      </c>
      <c r="E1078" s="3" t="str">
        <f>_xlfn.XLOOKUP(A1078,中转!$D$10:$D$10006,中转!$Y$10:$Y$10006,"{}",0)</f>
        <v>{"AtkPower":2}</v>
      </c>
      <c r="F1078" s="3" t="s">
        <v>35</v>
      </c>
      <c r="G1078" s="3">
        <f t="shared" si="533"/>
        <v>142</v>
      </c>
      <c r="H1078" s="3">
        <v>0</v>
      </c>
      <c r="I1078" s="3">
        <v>0</v>
      </c>
      <c r="J1078" s="18" t="str">
        <f t="shared" si="530"/>
        <v>Skill4100401</v>
      </c>
      <c r="K1078" s="18" t="str">
        <f>IF($B1078="","",IF($B1078=0,"",K$1&amp;$A1078))</f>
        <v>SkillDescDetail410040105</v>
      </c>
    </row>
    <row r="1079" spans="1:11" s="17" customFormat="1" x14ac:dyDescent="0.15">
      <c r="A1079" s="7" t="s">
        <v>40</v>
      </c>
      <c r="B1079" s="5"/>
      <c r="C1079" s="5"/>
      <c r="D1079" s="5"/>
      <c r="E1079" s="5" t="str">
        <f>_xlfn.XLOOKUP(A1079,中转!$D$10:$D$10006,中转!$Y$10:$Y$10006,"{}",0)</f>
        <v/>
      </c>
      <c r="F1079" s="5"/>
      <c r="G1079" s="5"/>
      <c r="H1079" s="5"/>
      <c r="I1079" s="5"/>
      <c r="J1079" s="20"/>
      <c r="K1079" s="20"/>
    </row>
    <row r="1080" spans="1:11" x14ac:dyDescent="0.15">
      <c r="A1080" s="3">
        <f t="shared" ref="A1080:A1084" si="534">B1080*100+C1080</f>
        <v>410040201</v>
      </c>
      <c r="B1080" s="3">
        <f t="shared" ref="B1080:B1084" si="535">B1031+100</f>
        <v>4100402</v>
      </c>
      <c r="C1080" s="3">
        <f t="shared" ref="C1080:C1084" si="536">C1074</f>
        <v>1</v>
      </c>
      <c r="D1080" s="3">
        <f>_xlfn.XLOOKUP(C1080,等级中转!$E$7:$E$11,_xlfn.XLOOKUP(INT(RIGHT(B1080,1)),等级中转!$F$5:$L$5,等级中转!$F$7:$L$11))</f>
        <v>1</v>
      </c>
      <c r="E1080" s="3" t="str">
        <f ca="1">_xlfn.XLOOKUP(A1080,中转!$D$10:$D$10006,中转!$Y$10:$Y$10006,"{}",0)</f>
        <v>{"AtkPower":4.9}</v>
      </c>
      <c r="F1080" s="3" t="s">
        <v>35</v>
      </c>
      <c r="G1080" s="3">
        <v>0</v>
      </c>
      <c r="H1080" s="3">
        <v>0</v>
      </c>
      <c r="I1080" s="3">
        <v>2</v>
      </c>
      <c r="J1080" s="18" t="str">
        <f t="shared" ref="J1080:J1084" si="537">"Skill"&amp;B1080</f>
        <v>Skill4100402</v>
      </c>
      <c r="K1080" s="18" t="str">
        <f>IF($B1080="","",IF($B1080=0,"",K$1&amp;$A1080))</f>
        <v>SkillDescDetail410040201</v>
      </c>
    </row>
    <row r="1081" spans="1:11" x14ac:dyDescent="0.15">
      <c r="A1081" s="3">
        <f t="shared" si="534"/>
        <v>410040202</v>
      </c>
      <c r="B1081" s="3">
        <f t="shared" si="535"/>
        <v>4100402</v>
      </c>
      <c r="C1081" s="3">
        <f t="shared" si="536"/>
        <v>2</v>
      </c>
      <c r="D1081" s="3">
        <f>_xlfn.XLOOKUP(C1081,等级中转!$E$7:$E$11,_xlfn.XLOOKUP(INT(RIGHT(B1081,1)),等级中转!$F$5:$L$5,等级中转!$F$7:$L$11))</f>
        <v>41</v>
      </c>
      <c r="E1081" s="3" t="str">
        <f ca="1">_xlfn.XLOOKUP(A1081,中转!$D$10:$D$10006,中转!$Y$10:$Y$10006,"{}",0)</f>
        <v>{"AtkPower":5.25}</v>
      </c>
      <c r="F1081" s="3" t="s">
        <v>35</v>
      </c>
      <c r="G1081" s="3">
        <v>0</v>
      </c>
      <c r="H1081" s="3">
        <v>0</v>
      </c>
      <c r="I1081" s="3">
        <f>I1080</f>
        <v>2</v>
      </c>
      <c r="J1081" s="18" t="str">
        <f t="shared" si="537"/>
        <v>Skill4100402</v>
      </c>
      <c r="K1081" s="18" t="str">
        <f>IF($B1081="","",IF($B1081=0,"",K$1&amp;$A1081))</f>
        <v>SkillDescDetail410040202</v>
      </c>
    </row>
    <row r="1082" spans="1:11" x14ac:dyDescent="0.15">
      <c r="A1082" s="3">
        <f t="shared" si="534"/>
        <v>410040203</v>
      </c>
      <c r="B1082" s="3">
        <f t="shared" si="535"/>
        <v>4100402</v>
      </c>
      <c r="C1082" s="3">
        <f t="shared" si="536"/>
        <v>3</v>
      </c>
      <c r="D1082" s="3">
        <f>_xlfn.XLOOKUP(C1082,等级中转!$E$7:$E$11,_xlfn.XLOOKUP(INT(RIGHT(B1082,1)),等级中转!$F$5:$L$5,等级中转!$F$7:$L$11))</f>
        <v>81</v>
      </c>
      <c r="E1082" s="3" t="str">
        <f ca="1">_xlfn.XLOOKUP(A1082,中转!$D$10:$D$10006,中转!$Y$10:$Y$10006,"{}",0)</f>
        <v>{"AtkPower":5.6}</v>
      </c>
      <c r="F1082" s="3" t="s">
        <v>35</v>
      </c>
      <c r="G1082" s="3">
        <v>0</v>
      </c>
      <c r="H1082" s="3">
        <v>0</v>
      </c>
      <c r="I1082" s="3">
        <f t="shared" ref="I1082:I1084" si="538">I1081</f>
        <v>2</v>
      </c>
      <c r="J1082" s="18" t="str">
        <f t="shared" si="537"/>
        <v>Skill4100402</v>
      </c>
      <c r="K1082" s="18" t="str">
        <f>IF($B1082="","",IF($B1082=0,"",K$1&amp;$A1082))</f>
        <v>SkillDescDetail410040203</v>
      </c>
    </row>
    <row r="1083" spans="1:11" x14ac:dyDescent="0.15">
      <c r="A1083" s="3">
        <f t="shared" si="534"/>
        <v>410040204</v>
      </c>
      <c r="B1083" s="3">
        <f t="shared" si="535"/>
        <v>4100402</v>
      </c>
      <c r="C1083" s="3">
        <f t="shared" si="536"/>
        <v>4</v>
      </c>
      <c r="D1083" s="3">
        <f>_xlfn.XLOOKUP(C1083,等级中转!$E$7:$E$11,_xlfn.XLOOKUP(INT(RIGHT(B1083,1)),等级中转!$F$5:$L$5,等级中转!$F$7:$L$11))</f>
        <v>141</v>
      </c>
      <c r="E1083" s="3" t="str">
        <f ca="1">_xlfn.XLOOKUP(A1083,中转!$D$10:$D$10006,中转!$Y$10:$Y$10006,"{}",0)</f>
        <v>{"AtkPower":6.3}</v>
      </c>
      <c r="F1083" s="3" t="s">
        <v>35</v>
      </c>
      <c r="G1083" s="3">
        <v>0</v>
      </c>
      <c r="H1083" s="3">
        <v>0</v>
      </c>
      <c r="I1083" s="3">
        <f t="shared" si="538"/>
        <v>2</v>
      </c>
      <c r="J1083" s="18" t="str">
        <f t="shared" si="537"/>
        <v>Skill4100402</v>
      </c>
      <c r="K1083" s="18" t="str">
        <f>IF($B1083="","",IF($B1083=0,"",K$1&amp;$A1083))</f>
        <v>SkillDescDetail410040204</v>
      </c>
    </row>
    <row r="1084" spans="1:11" x14ac:dyDescent="0.15">
      <c r="A1084" s="3">
        <f t="shared" si="534"/>
        <v>410040205</v>
      </c>
      <c r="B1084" s="3">
        <f t="shared" si="535"/>
        <v>4100402</v>
      </c>
      <c r="C1084" s="3">
        <f t="shared" si="536"/>
        <v>5</v>
      </c>
      <c r="D1084" s="3">
        <f>_xlfn.XLOOKUP(C1084,等级中转!$E$7:$E$11,_xlfn.XLOOKUP(INT(RIGHT(B1084,1)),等级中转!$F$5:$L$5,等级中转!$F$7:$L$11))</f>
        <v>201</v>
      </c>
      <c r="E1084" s="3" t="str">
        <f>_xlfn.XLOOKUP(A1084,中转!$D$10:$D$10006,中转!$Y$10:$Y$10006,"{}",0)</f>
        <v>{"AtkPower":7}</v>
      </c>
      <c r="F1084" s="3" t="s">
        <v>35</v>
      </c>
      <c r="G1084" s="3">
        <v>0</v>
      </c>
      <c r="H1084" s="3">
        <v>0</v>
      </c>
      <c r="I1084" s="3">
        <f t="shared" si="538"/>
        <v>2</v>
      </c>
      <c r="J1084" s="18" t="str">
        <f t="shared" si="537"/>
        <v>Skill4100402</v>
      </c>
      <c r="K1084" s="18" t="str">
        <f>IF($B1084="","",IF($B1084=0,"",K$1&amp;$A1084))</f>
        <v>SkillDescDetail410040205</v>
      </c>
    </row>
    <row r="1085" spans="1:11" s="17" customFormat="1" x14ac:dyDescent="0.15">
      <c r="A1085" s="7" t="s">
        <v>45</v>
      </c>
      <c r="B1085" s="5"/>
      <c r="C1085" s="5"/>
      <c r="D1085" s="5"/>
      <c r="E1085" s="5" t="str">
        <f>_xlfn.XLOOKUP(A1085,中转!$D$10:$D$10006,中转!$Y$10:$Y$10006,"{}",0)</f>
        <v/>
      </c>
      <c r="F1085" s="5"/>
      <c r="G1085" s="5"/>
      <c r="H1085" s="5"/>
      <c r="I1085" s="5"/>
      <c r="J1085" s="20"/>
      <c r="K1085" s="20"/>
    </row>
    <row r="1086" spans="1:11" x14ac:dyDescent="0.15">
      <c r="A1086" s="3">
        <f t="shared" ref="A1086:A1090" si="539">B1086*100+C1086</f>
        <v>410040301</v>
      </c>
      <c r="B1086" s="3">
        <f t="shared" ref="B1086:B1090" si="540">B1037+100</f>
        <v>4100403</v>
      </c>
      <c r="C1086" s="3">
        <f t="shared" ref="C1086:C1090" si="541">C1080</f>
        <v>1</v>
      </c>
      <c r="D1086" s="3">
        <f>_xlfn.XLOOKUP(C1086,等级中转!$E$7:$E$11,_xlfn.XLOOKUP(INT(RIGHT(B1086,1)),等级中转!$F$5:$L$5,等级中转!$F$7:$L$11))</f>
        <v>1</v>
      </c>
      <c r="E1086" s="3" t="str">
        <f>_xlfn.XLOOKUP(A1086,中转!$D$10:$D$10006,中转!$Y$10:$Y$10006,"{}",0)</f>
        <v>{}</v>
      </c>
      <c r="F1086" s="3" t="s">
        <v>35</v>
      </c>
      <c r="G1086" s="3">
        <v>0</v>
      </c>
      <c r="H1086" s="3">
        <v>0</v>
      </c>
      <c r="I1086" s="3">
        <v>0</v>
      </c>
      <c r="K1086" s="18" t="str">
        <f>IF($B1086="","",IF($B1086=0,"",K$1&amp;$A1086))</f>
        <v>SkillDescDetail410040301</v>
      </c>
    </row>
    <row r="1087" spans="1:11" x14ac:dyDescent="0.15">
      <c r="A1087" s="3">
        <f t="shared" si="539"/>
        <v>410040302</v>
      </c>
      <c r="B1087" s="3">
        <f t="shared" si="540"/>
        <v>4100403</v>
      </c>
      <c r="C1087" s="3">
        <f t="shared" si="541"/>
        <v>2</v>
      </c>
      <c r="D1087" s="3">
        <f>_xlfn.XLOOKUP(C1087,等级中转!$E$7:$E$11,_xlfn.XLOOKUP(INT(RIGHT(B1087,1)),等级中转!$F$5:$L$5,等级中转!$F$7:$L$11))</f>
        <v>75</v>
      </c>
      <c r="E1087" s="3" t="str">
        <f>_xlfn.XLOOKUP(A1087,中转!$D$10:$D$10006,中转!$Y$10:$Y$10006,"{}",0)</f>
        <v>{}</v>
      </c>
      <c r="F1087" s="3" t="s">
        <v>35</v>
      </c>
      <c r="G1087" s="3">
        <v>0</v>
      </c>
      <c r="H1087" s="3">
        <v>0</v>
      </c>
      <c r="I1087" s="3">
        <v>0</v>
      </c>
      <c r="K1087" s="18" t="str">
        <f>IF($B1087="","",IF($B1087=0,"",K$1&amp;$A1087))</f>
        <v>SkillDescDetail410040302</v>
      </c>
    </row>
    <row r="1088" spans="1:11" x14ac:dyDescent="0.15">
      <c r="A1088" s="3">
        <f t="shared" si="539"/>
        <v>410040303</v>
      </c>
      <c r="B1088" s="3">
        <f t="shared" si="540"/>
        <v>4100403</v>
      </c>
      <c r="C1088" s="3">
        <f t="shared" si="541"/>
        <v>3</v>
      </c>
      <c r="D1088" s="3">
        <f>_xlfn.XLOOKUP(C1088,等级中转!$E$7:$E$11,_xlfn.XLOOKUP(INT(RIGHT(B1088,1)),等级中转!$F$5:$L$5,等级中转!$F$7:$L$11))</f>
        <v>125</v>
      </c>
      <c r="E1088" s="3" t="str">
        <f>_xlfn.XLOOKUP(A1088,中转!$D$10:$D$10006,中转!$Y$10:$Y$10006,"{}",0)</f>
        <v>{}</v>
      </c>
      <c r="F1088" s="3" t="s">
        <v>35</v>
      </c>
      <c r="G1088" s="3">
        <v>0</v>
      </c>
      <c r="H1088" s="3">
        <v>0</v>
      </c>
      <c r="I1088" s="3">
        <v>0</v>
      </c>
      <c r="K1088" s="18" t="str">
        <f>IF($B1088="","",IF($B1088=0,"",K$1&amp;$A1088))</f>
        <v>SkillDescDetail410040303</v>
      </c>
    </row>
    <row r="1089" spans="1:11" x14ac:dyDescent="0.15">
      <c r="A1089" s="3">
        <f t="shared" si="539"/>
        <v>410040304</v>
      </c>
      <c r="B1089" s="3">
        <f t="shared" si="540"/>
        <v>4100403</v>
      </c>
      <c r="C1089" s="3">
        <f t="shared" si="541"/>
        <v>4</v>
      </c>
      <c r="D1089" s="3">
        <f>_xlfn.XLOOKUP(C1089,等级中转!$E$7:$E$11,_xlfn.XLOOKUP(INT(RIGHT(B1089,1)),等级中转!$F$5:$L$5,等级中转!$F$7:$L$11))</f>
        <v>175</v>
      </c>
      <c r="E1089" s="3" t="str">
        <f>_xlfn.XLOOKUP(A1089,中转!$D$10:$D$10006,中转!$Y$10:$Y$10006,"{}",0)</f>
        <v>{}</v>
      </c>
      <c r="F1089" s="3" t="s">
        <v>35</v>
      </c>
      <c r="G1089" s="3">
        <v>0</v>
      </c>
      <c r="H1089" s="3">
        <v>0</v>
      </c>
      <c r="I1089" s="3">
        <v>0</v>
      </c>
      <c r="K1089" s="18" t="str">
        <f>IF($B1089="","",IF($B1089=0,"",K$1&amp;$A1089))</f>
        <v>SkillDescDetail410040304</v>
      </c>
    </row>
    <row r="1090" spans="1:11" x14ac:dyDescent="0.15">
      <c r="A1090" s="3">
        <f t="shared" si="539"/>
        <v>410040305</v>
      </c>
      <c r="B1090" s="3">
        <f t="shared" si="540"/>
        <v>4100403</v>
      </c>
      <c r="C1090" s="3">
        <f t="shared" si="541"/>
        <v>5</v>
      </c>
      <c r="D1090" s="3">
        <f>_xlfn.XLOOKUP(C1090,等级中转!$E$7:$E$11,_xlfn.XLOOKUP(INT(RIGHT(B1090,1)),等级中转!$F$5:$L$5,等级中转!$F$7:$L$11))</f>
        <v>225</v>
      </c>
      <c r="E1090" s="3" t="str">
        <f>_xlfn.XLOOKUP(A1090,中转!$D$10:$D$10006,中转!$Y$10:$Y$10006,"{}",0)</f>
        <v>{}</v>
      </c>
      <c r="F1090" s="3" t="s">
        <v>35</v>
      </c>
      <c r="G1090" s="3">
        <v>0</v>
      </c>
      <c r="H1090" s="3">
        <v>0</v>
      </c>
      <c r="I1090" s="3">
        <v>0</v>
      </c>
      <c r="K1090" s="18" t="str">
        <f>IF($B1090="","",IF($B1090=0,"",K$1&amp;$A1090))</f>
        <v>SkillDescDetail410040305</v>
      </c>
    </row>
    <row r="1091" spans="1:11" s="17" customFormat="1" x14ac:dyDescent="0.15">
      <c r="A1091" s="7" t="s">
        <v>46</v>
      </c>
      <c r="B1091" s="5"/>
      <c r="C1091" s="5"/>
      <c r="D1091" s="5"/>
      <c r="E1091" s="5" t="str">
        <f>_xlfn.XLOOKUP(A1091,中转!$D$10:$D$10006,中转!$Y$10:$Y$10006,"{}",0)</f>
        <v/>
      </c>
      <c r="F1091" s="5"/>
      <c r="G1091" s="5"/>
      <c r="H1091" s="5"/>
      <c r="I1091" s="5"/>
      <c r="J1091" s="20"/>
      <c r="K1091" s="20"/>
    </row>
    <row r="1092" spans="1:11" x14ac:dyDescent="0.15">
      <c r="A1092" s="3">
        <f t="shared" ref="A1092:A1096" si="542">B1092*100+C1092</f>
        <v>410040401</v>
      </c>
      <c r="B1092" s="3">
        <f t="shared" ref="B1092:B1096" si="543">B1043+100</f>
        <v>4100404</v>
      </c>
      <c r="C1092" s="3">
        <f t="shared" ref="C1092:C1096" si="544">C1086</f>
        <v>1</v>
      </c>
      <c r="D1092" s="3">
        <f>_xlfn.XLOOKUP(C1092,等级中转!$E$7:$E$11,_xlfn.XLOOKUP(INT(RIGHT(B1092,1)),等级中转!$F$5:$L$5,等级中转!$F$7:$L$11))</f>
        <v>1</v>
      </c>
      <c r="E1092" s="3" t="str">
        <f ca="1">_xlfn.XLOOKUP(A1092,中转!$D$10:$D$10006,中转!$Y$10:$Y$10006,"{}",0)</f>
        <v>{"AtkPower":3.15}</v>
      </c>
      <c r="F1092" s="3" t="s">
        <v>125</v>
      </c>
      <c r="G1092" s="3">
        <v>0</v>
      </c>
      <c r="H1092" s="3">
        <v>0</v>
      </c>
      <c r="I1092" s="3">
        <v>0</v>
      </c>
      <c r="K1092" s="18" t="str">
        <f>IF($B1092="","",IF($B1092=0,"",K$1&amp;$A1092))</f>
        <v>SkillDescDetail410040401</v>
      </c>
    </row>
    <row r="1093" spans="1:11" x14ac:dyDescent="0.15">
      <c r="A1093" s="3">
        <f t="shared" si="542"/>
        <v>410040402</v>
      </c>
      <c r="B1093" s="3">
        <f t="shared" si="543"/>
        <v>4100404</v>
      </c>
      <c r="C1093" s="3">
        <f t="shared" si="544"/>
        <v>2</v>
      </c>
      <c r="D1093" s="3">
        <f>_xlfn.XLOOKUP(C1093,等级中转!$E$7:$E$11,_xlfn.XLOOKUP(INT(RIGHT(B1093,1)),等级中转!$F$5:$L$5,等级中转!$F$7:$L$11))</f>
        <v>31</v>
      </c>
      <c r="E1093" s="3" t="str">
        <f ca="1">_xlfn.XLOOKUP(A1093,中转!$D$10:$D$10006,中转!$Y$10:$Y$10006,"{}",0)</f>
        <v>{"AtkPower":3.4}</v>
      </c>
      <c r="F1093" s="3" t="s">
        <v>125</v>
      </c>
      <c r="G1093" s="3">
        <v>0</v>
      </c>
      <c r="H1093" s="3">
        <v>0</v>
      </c>
      <c r="I1093" s="3">
        <v>0</v>
      </c>
      <c r="K1093" s="18" t="str">
        <f>IF($B1093="","",IF($B1093=0,"",K$1&amp;$A1093))</f>
        <v>SkillDescDetail410040402</v>
      </c>
    </row>
    <row r="1094" spans="1:11" x14ac:dyDescent="0.15">
      <c r="A1094" s="3">
        <f t="shared" si="542"/>
        <v>410040403</v>
      </c>
      <c r="B1094" s="3">
        <f t="shared" si="543"/>
        <v>4100404</v>
      </c>
      <c r="C1094" s="3">
        <f t="shared" si="544"/>
        <v>3</v>
      </c>
      <c r="D1094" s="3">
        <f>_xlfn.XLOOKUP(C1094,等级中转!$E$7:$E$11,_xlfn.XLOOKUP(INT(RIGHT(B1094,1)),等级中转!$F$5:$L$5,等级中转!$F$7:$L$11))</f>
        <v>71</v>
      </c>
      <c r="E1094" s="3" t="str">
        <f ca="1">_xlfn.XLOOKUP(A1094,中转!$D$10:$D$10006,中转!$Y$10:$Y$10006,"{}",0)</f>
        <v>{"AtkPower":3.6}</v>
      </c>
      <c r="F1094" s="3" t="s">
        <v>125</v>
      </c>
      <c r="G1094" s="3">
        <v>0</v>
      </c>
      <c r="H1094" s="3">
        <v>0</v>
      </c>
      <c r="I1094" s="3">
        <v>0</v>
      </c>
      <c r="K1094" s="18" t="str">
        <f>IF($B1094="","",IF($B1094=0,"",K$1&amp;$A1094))</f>
        <v>SkillDescDetail410040403</v>
      </c>
    </row>
    <row r="1095" spans="1:11" x14ac:dyDescent="0.15">
      <c r="A1095" s="3">
        <f t="shared" si="542"/>
        <v>410040404</v>
      </c>
      <c r="B1095" s="3">
        <f t="shared" si="543"/>
        <v>4100404</v>
      </c>
      <c r="C1095" s="3">
        <f t="shared" si="544"/>
        <v>4</v>
      </c>
      <c r="D1095" s="3">
        <f>_xlfn.XLOOKUP(C1095,等级中转!$E$7:$E$11,_xlfn.XLOOKUP(INT(RIGHT(B1095,1)),等级中转!$F$5:$L$5,等级中转!$F$7:$L$11))</f>
        <v>121</v>
      </c>
      <c r="E1095" s="3" t="str">
        <f ca="1">_xlfn.XLOOKUP(A1095,中转!$D$10:$D$10006,中转!$Y$10:$Y$10006,"{}",0)</f>
        <v>{"AtkPower":4.05}</v>
      </c>
      <c r="F1095" s="3" t="s">
        <v>125</v>
      </c>
      <c r="G1095" s="3">
        <v>0</v>
      </c>
      <c r="H1095" s="3">
        <v>0</v>
      </c>
      <c r="I1095" s="3">
        <v>0</v>
      </c>
      <c r="K1095" s="18" t="str">
        <f>IF($B1095="","",IF($B1095=0,"",K$1&amp;$A1095))</f>
        <v>SkillDescDetail410040404</v>
      </c>
    </row>
    <row r="1096" spans="1:11" x14ac:dyDescent="0.15">
      <c r="A1096" s="3">
        <f t="shared" si="542"/>
        <v>410040405</v>
      </c>
      <c r="B1096" s="3">
        <f t="shared" si="543"/>
        <v>4100404</v>
      </c>
      <c r="C1096" s="3">
        <f t="shared" si="544"/>
        <v>5</v>
      </c>
      <c r="D1096" s="3">
        <f>_xlfn.XLOOKUP(C1096,等级中转!$E$7:$E$11,_xlfn.XLOOKUP(INT(RIGHT(B1096,1)),等级中转!$F$5:$L$5,等级中转!$F$7:$L$11))</f>
        <v>171</v>
      </c>
      <c r="E1096" s="3" t="str">
        <f>_xlfn.XLOOKUP(A1096,中转!$D$10:$D$10006,中转!$Y$10:$Y$10006,"{}",0)</f>
        <v>{"AtkPower":4.5}</v>
      </c>
      <c r="F1096" s="3" t="s">
        <v>125</v>
      </c>
      <c r="G1096" s="3">
        <v>0</v>
      </c>
      <c r="H1096" s="3">
        <v>0</v>
      </c>
      <c r="I1096" s="3">
        <v>0</v>
      </c>
      <c r="K1096" s="18" t="str">
        <f>IF($B1096="","",IF($B1096=0,"",K$1&amp;$A1096))</f>
        <v>SkillDescDetail410040405</v>
      </c>
    </row>
    <row r="1097" spans="1:11" s="17" customFormat="1" x14ac:dyDescent="0.15">
      <c r="A1097" s="7" t="s">
        <v>47</v>
      </c>
      <c r="B1097" s="5"/>
      <c r="C1097" s="5"/>
      <c r="D1097" s="5"/>
      <c r="E1097" s="5" t="str">
        <f>_xlfn.XLOOKUP(A1097,中转!$D$10:$D$10006,中转!$Y$10:$Y$10006,"{}",0)</f>
        <v/>
      </c>
      <c r="F1097" s="5"/>
      <c r="G1097" s="5"/>
      <c r="H1097" s="5"/>
      <c r="I1097" s="5"/>
      <c r="J1097" s="20"/>
      <c r="K1097" s="20"/>
    </row>
    <row r="1098" spans="1:11" x14ac:dyDescent="0.15">
      <c r="A1098" s="3">
        <f t="shared" ref="A1098:A1102" si="545">B1098*100+C1098</f>
        <v>410040501</v>
      </c>
      <c r="B1098" s="3">
        <f t="shared" ref="B1098:B1102" si="546">B1049+100</f>
        <v>4100405</v>
      </c>
      <c r="C1098" s="3">
        <f t="shared" ref="C1098:C1102" si="547">C1092</f>
        <v>1</v>
      </c>
      <c r="D1098" s="3">
        <f>_xlfn.XLOOKUP(C1098,等级中转!$E$7:$E$11,_xlfn.XLOOKUP(INT(RIGHT(B1098,1)),等级中转!$F$5:$L$5,等级中转!$F$7:$L$11))</f>
        <v>1</v>
      </c>
      <c r="E1098" s="3" t="str">
        <f>_xlfn.XLOOKUP(A1098,中转!$D$10:$D$10006,中转!$Y$10:$Y$10006,"{}",0)</f>
        <v>{}</v>
      </c>
      <c r="F1098" s="3" t="s">
        <v>35</v>
      </c>
      <c r="G1098" s="3">
        <v>0</v>
      </c>
      <c r="H1098" s="3">
        <v>0</v>
      </c>
      <c r="I1098" s="3">
        <v>0</v>
      </c>
      <c r="K1098" s="18" t="str">
        <f>IF($B1098="","",IF($B1098=0,"",K$1&amp;$A1098))</f>
        <v>SkillDescDetail410040501</v>
      </c>
    </row>
    <row r="1099" spans="1:11" x14ac:dyDescent="0.15">
      <c r="A1099" s="3">
        <f t="shared" si="545"/>
        <v>410040502</v>
      </c>
      <c r="B1099" s="3">
        <f t="shared" si="546"/>
        <v>4100405</v>
      </c>
      <c r="C1099" s="3">
        <f t="shared" si="547"/>
        <v>2</v>
      </c>
      <c r="D1099" s="3">
        <f>_xlfn.XLOOKUP(C1099,等级中转!$E$7:$E$11,_xlfn.XLOOKUP(INT(RIGHT(B1099,1)),等级中转!$F$5:$L$5,等级中转!$F$7:$L$11))</f>
        <v>46</v>
      </c>
      <c r="E1099" s="3" t="str">
        <f>_xlfn.XLOOKUP(A1099,中转!$D$10:$D$10006,中转!$Y$10:$Y$10006,"{}",0)</f>
        <v>{}</v>
      </c>
      <c r="F1099" s="3" t="s">
        <v>35</v>
      </c>
      <c r="G1099" s="3">
        <v>0</v>
      </c>
      <c r="H1099" s="3">
        <v>0</v>
      </c>
      <c r="I1099" s="3">
        <v>0</v>
      </c>
      <c r="K1099" s="18" t="str">
        <f>IF($B1099="","",IF($B1099=0,"",K$1&amp;$A1099))</f>
        <v>SkillDescDetail410040502</v>
      </c>
    </row>
    <row r="1100" spans="1:11" x14ac:dyDescent="0.15">
      <c r="A1100" s="3">
        <f t="shared" si="545"/>
        <v>410040503</v>
      </c>
      <c r="B1100" s="3">
        <f t="shared" si="546"/>
        <v>4100405</v>
      </c>
      <c r="C1100" s="3">
        <f t="shared" si="547"/>
        <v>3</v>
      </c>
      <c r="D1100" s="3">
        <f>_xlfn.XLOOKUP(C1100,等级中转!$E$7:$E$11,_xlfn.XLOOKUP(INT(RIGHT(B1100,1)),等级中转!$F$5:$L$5,等级中转!$F$7:$L$11))</f>
        <v>86</v>
      </c>
      <c r="E1100" s="3" t="str">
        <f>_xlfn.XLOOKUP(A1100,中转!$D$10:$D$10006,中转!$Y$10:$Y$10006,"{}",0)</f>
        <v>{}</v>
      </c>
      <c r="F1100" s="3" t="s">
        <v>35</v>
      </c>
      <c r="G1100" s="3">
        <v>0</v>
      </c>
      <c r="H1100" s="3">
        <v>0</v>
      </c>
      <c r="I1100" s="3">
        <v>0</v>
      </c>
      <c r="K1100" s="18" t="str">
        <f>IF($B1100="","",IF($B1100=0,"",K$1&amp;$A1100))</f>
        <v>SkillDescDetail410040503</v>
      </c>
    </row>
    <row r="1101" spans="1:11" x14ac:dyDescent="0.15">
      <c r="A1101" s="3">
        <f t="shared" si="545"/>
        <v>410040504</v>
      </c>
      <c r="B1101" s="3">
        <f t="shared" si="546"/>
        <v>4100405</v>
      </c>
      <c r="C1101" s="3">
        <f t="shared" si="547"/>
        <v>4</v>
      </c>
      <c r="D1101" s="3">
        <f>_xlfn.XLOOKUP(C1101,等级中转!$E$7:$E$11,_xlfn.XLOOKUP(INT(RIGHT(B1101,1)),等级中转!$F$5:$L$5,等级中转!$F$7:$L$11))</f>
        <v>136</v>
      </c>
      <c r="E1101" s="3" t="str">
        <f>_xlfn.XLOOKUP(A1101,中转!$D$10:$D$10006,中转!$Y$10:$Y$10006,"{}",0)</f>
        <v>{}</v>
      </c>
      <c r="F1101" s="3" t="s">
        <v>35</v>
      </c>
      <c r="G1101" s="3">
        <v>0</v>
      </c>
      <c r="H1101" s="3">
        <v>0</v>
      </c>
      <c r="I1101" s="3">
        <v>0</v>
      </c>
      <c r="K1101" s="18" t="str">
        <f>IF($B1101="","",IF($B1101=0,"",K$1&amp;$A1101))</f>
        <v>SkillDescDetail410040504</v>
      </c>
    </row>
    <row r="1102" spans="1:11" x14ac:dyDescent="0.15">
      <c r="A1102" s="3">
        <f t="shared" si="545"/>
        <v>410040505</v>
      </c>
      <c r="B1102" s="3">
        <f t="shared" si="546"/>
        <v>4100405</v>
      </c>
      <c r="C1102" s="3">
        <f t="shared" si="547"/>
        <v>5</v>
      </c>
      <c r="D1102" s="3">
        <f>_xlfn.XLOOKUP(C1102,等级中转!$E$7:$E$11,_xlfn.XLOOKUP(INT(RIGHT(B1102,1)),等级中转!$F$5:$L$5,等级中转!$F$7:$L$11))</f>
        <v>186</v>
      </c>
      <c r="E1102" s="3" t="str">
        <f>_xlfn.XLOOKUP(A1102,中转!$D$10:$D$10006,中转!$Y$10:$Y$10006,"{}",0)</f>
        <v>{}</v>
      </c>
      <c r="F1102" s="3" t="s">
        <v>35</v>
      </c>
      <c r="G1102" s="3">
        <v>0</v>
      </c>
      <c r="H1102" s="3">
        <v>0</v>
      </c>
      <c r="I1102" s="3">
        <v>0</v>
      </c>
      <c r="K1102" s="18" t="str">
        <f>IF($B1102="","",IF($B1102=0,"",K$1&amp;$A1102))</f>
        <v>SkillDescDetail410040505</v>
      </c>
    </row>
    <row r="1103" spans="1:11" s="17" customFormat="1" x14ac:dyDescent="0.15">
      <c r="A1103" s="7" t="s">
        <v>48</v>
      </c>
      <c r="B1103" s="5"/>
      <c r="C1103" s="5"/>
      <c r="D1103" s="5"/>
      <c r="E1103" s="5" t="str">
        <f>_xlfn.XLOOKUP(A1103,中转!$D$10:$D$10006,中转!$Y$10:$Y$10006,"{}",0)</f>
        <v/>
      </c>
      <c r="F1103" s="5"/>
      <c r="G1103" s="5"/>
      <c r="H1103" s="5"/>
      <c r="I1103" s="5"/>
      <c r="J1103" s="20"/>
      <c r="K1103" s="20"/>
    </row>
    <row r="1104" spans="1:11" x14ac:dyDescent="0.15">
      <c r="A1104" s="3">
        <f t="shared" ref="A1104:A1108" si="548">B1104*100+C1104</f>
        <v>410040601</v>
      </c>
      <c r="B1104" s="3">
        <f>B1055+100</f>
        <v>4100406</v>
      </c>
      <c r="C1104" s="3">
        <f t="shared" ref="C1104:C1108" si="549">C1098</f>
        <v>1</v>
      </c>
      <c r="D1104" s="3">
        <f>_xlfn.XLOOKUP(C1104,等级中转!$E$7:$E$11,_xlfn.XLOOKUP(INT(RIGHT(B1104,1)),等级中转!$F$5:$L$5,等级中转!$F$7:$L$11))</f>
        <v>1</v>
      </c>
      <c r="E1104" s="3" t="str">
        <f>_xlfn.XLOOKUP(A1104,中转!$D$10:$D$10006,中转!$Y$10:$Y$10006,"{}",0)</f>
        <v>{}</v>
      </c>
      <c r="F1104" s="3" t="s">
        <v>126</v>
      </c>
      <c r="G1104" s="3">
        <v>0</v>
      </c>
      <c r="H1104" s="3">
        <v>0</v>
      </c>
      <c r="I1104" s="3">
        <v>0</v>
      </c>
      <c r="K1104" s="18" t="str">
        <f>IF($B1104="","",IF($B1104=0,"",K$1&amp;$A1104))</f>
        <v>SkillDescDetail410040601</v>
      </c>
    </row>
    <row r="1105" spans="1:11" x14ac:dyDescent="0.15">
      <c r="A1105" s="3">
        <f t="shared" si="548"/>
        <v>410040602</v>
      </c>
      <c r="B1105" s="3">
        <f t="shared" ref="B1105:B1108" si="550">B1056+100</f>
        <v>4100406</v>
      </c>
      <c r="C1105" s="3">
        <f t="shared" si="549"/>
        <v>2</v>
      </c>
      <c r="D1105" s="3">
        <f>_xlfn.XLOOKUP(C1105,等级中转!$E$7:$E$11,_xlfn.XLOOKUP(INT(RIGHT(B1105,1)),等级中转!$F$5:$L$5,等级中转!$F$7:$L$11))</f>
        <v>63</v>
      </c>
      <c r="E1105" s="3" t="str">
        <f>_xlfn.XLOOKUP(A1105,中转!$D$10:$D$10006,中转!$Y$10:$Y$10006,"{}",0)</f>
        <v>{}</v>
      </c>
      <c r="F1105" s="3" t="s">
        <v>126</v>
      </c>
      <c r="G1105" s="3">
        <v>0</v>
      </c>
      <c r="H1105" s="3">
        <v>0</v>
      </c>
      <c r="I1105" s="3">
        <v>0</v>
      </c>
      <c r="K1105" s="18" t="str">
        <f>IF($B1105="","",IF($B1105=0,"",K$1&amp;$A1105))</f>
        <v>SkillDescDetail410040602</v>
      </c>
    </row>
    <row r="1106" spans="1:11" x14ac:dyDescent="0.15">
      <c r="A1106" s="3">
        <f t="shared" si="548"/>
        <v>410040603</v>
      </c>
      <c r="B1106" s="3">
        <f t="shared" si="550"/>
        <v>4100406</v>
      </c>
      <c r="C1106" s="3">
        <f t="shared" si="549"/>
        <v>3</v>
      </c>
      <c r="D1106" s="3">
        <f>_xlfn.XLOOKUP(C1106,等级中转!$E$7:$E$11,_xlfn.XLOOKUP(INT(RIGHT(B1106,1)),等级中转!$F$5:$L$5,等级中转!$F$7:$L$11))</f>
        <v>103</v>
      </c>
      <c r="E1106" s="3" t="str">
        <f>_xlfn.XLOOKUP(A1106,中转!$D$10:$D$10006,中转!$Y$10:$Y$10006,"{}",0)</f>
        <v>{}</v>
      </c>
      <c r="F1106" s="3" t="s">
        <v>126</v>
      </c>
      <c r="G1106" s="3">
        <v>0</v>
      </c>
      <c r="H1106" s="3">
        <v>0</v>
      </c>
      <c r="I1106" s="3">
        <v>0</v>
      </c>
      <c r="K1106" s="18" t="str">
        <f>IF($B1106="","",IF($B1106=0,"",K$1&amp;$A1106))</f>
        <v>SkillDescDetail410040603</v>
      </c>
    </row>
    <row r="1107" spans="1:11" x14ac:dyDescent="0.15">
      <c r="A1107" s="3">
        <f t="shared" si="548"/>
        <v>410040604</v>
      </c>
      <c r="B1107" s="3">
        <f t="shared" si="550"/>
        <v>4100406</v>
      </c>
      <c r="C1107" s="3">
        <f t="shared" si="549"/>
        <v>4</v>
      </c>
      <c r="D1107" s="3">
        <f>_xlfn.XLOOKUP(C1107,等级中转!$E$7:$E$11,_xlfn.XLOOKUP(INT(RIGHT(B1107,1)),等级中转!$F$5:$L$5,等级中转!$F$7:$L$11))</f>
        <v>153</v>
      </c>
      <c r="E1107" s="3" t="str">
        <f>_xlfn.XLOOKUP(A1107,中转!$D$10:$D$10006,中转!$Y$10:$Y$10006,"{}",0)</f>
        <v>{}</v>
      </c>
      <c r="F1107" s="3" t="s">
        <v>126</v>
      </c>
      <c r="G1107" s="3">
        <v>0</v>
      </c>
      <c r="H1107" s="3">
        <v>0</v>
      </c>
      <c r="I1107" s="3">
        <v>0</v>
      </c>
      <c r="K1107" s="18" t="str">
        <f>IF($B1107="","",IF($B1107=0,"",K$1&amp;$A1107))</f>
        <v>SkillDescDetail410040604</v>
      </c>
    </row>
    <row r="1108" spans="1:11" x14ac:dyDescent="0.15">
      <c r="A1108" s="3">
        <f t="shared" si="548"/>
        <v>410040605</v>
      </c>
      <c r="B1108" s="3">
        <f t="shared" si="550"/>
        <v>4100406</v>
      </c>
      <c r="C1108" s="3">
        <f t="shared" si="549"/>
        <v>5</v>
      </c>
      <c r="D1108" s="3">
        <f>_xlfn.XLOOKUP(C1108,等级中转!$E$7:$E$11,_xlfn.XLOOKUP(INT(RIGHT(B1108,1)),等级中转!$F$5:$L$5,等级中转!$F$7:$L$11))</f>
        <v>203</v>
      </c>
      <c r="E1108" s="3" t="str">
        <f>_xlfn.XLOOKUP(A1108,中转!$D$10:$D$10006,中转!$Y$10:$Y$10006,"{}",0)</f>
        <v>{}</v>
      </c>
      <c r="F1108" s="3" t="s">
        <v>126</v>
      </c>
      <c r="G1108" s="3">
        <v>0</v>
      </c>
      <c r="H1108" s="3">
        <v>0</v>
      </c>
      <c r="I1108" s="3">
        <v>0</v>
      </c>
      <c r="K1108" s="18" t="str">
        <f>IF($B1108="","",IF($B1108=0,"",K$1&amp;$A1108))</f>
        <v>SkillDescDetail410040605</v>
      </c>
    </row>
    <row r="1109" spans="1:11" s="17" customFormat="1" x14ac:dyDescent="0.15">
      <c r="A1109" s="7" t="s">
        <v>49</v>
      </c>
      <c r="B1109" s="5"/>
      <c r="C1109" s="5"/>
      <c r="D1109" s="5"/>
      <c r="E1109" s="5" t="str">
        <f>_xlfn.XLOOKUP(A1109,中转!$D$10:$D$10006,中转!$Y$10:$Y$10006,"{}",0)</f>
        <v/>
      </c>
      <c r="F1109" s="5"/>
      <c r="G1109" s="5"/>
      <c r="H1109" s="5"/>
      <c r="I1109" s="5"/>
      <c r="J1109" s="20"/>
      <c r="K1109" s="20"/>
    </row>
    <row r="1110" spans="1:11" x14ac:dyDescent="0.15">
      <c r="A1110" s="3">
        <f t="shared" ref="A1110:A1114" si="551">B1110*100+C1110</f>
        <v>410040701</v>
      </c>
      <c r="B1110" s="3">
        <f t="shared" ref="B1110:B1114" si="552">B1061+100</f>
        <v>4100407</v>
      </c>
      <c r="C1110" s="3">
        <f t="shared" ref="C1110:C1114" si="553">C1104</f>
        <v>1</v>
      </c>
      <c r="D1110" s="3">
        <f>_xlfn.XLOOKUP(C1110,等级中转!$E$7:$E$11,_xlfn.XLOOKUP(INT(RIGHT(B1110,1)),等级中转!$F$5:$L$5,等级中转!$F$7:$L$11))</f>
        <v>1</v>
      </c>
      <c r="E1110" s="3" t="str">
        <f>_xlfn.XLOOKUP(A1110,中转!$D$10:$D$10006,中转!$Y$10:$Y$10006,"{}",0)</f>
        <v>{}</v>
      </c>
      <c r="F1110" s="3" t="s">
        <v>127</v>
      </c>
      <c r="G1110" s="3">
        <v>0</v>
      </c>
      <c r="H1110" s="3">
        <v>0</v>
      </c>
      <c r="I1110" s="3">
        <v>0</v>
      </c>
      <c r="K1110" s="18" t="str">
        <f>IF($B1110="","",IF($B1110=0,"",K$1&amp;$A1110))</f>
        <v>SkillDescDetail410040701</v>
      </c>
    </row>
    <row r="1111" spans="1:11" x14ac:dyDescent="0.15">
      <c r="A1111" s="3">
        <f t="shared" si="551"/>
        <v>410040702</v>
      </c>
      <c r="B1111" s="3">
        <f t="shared" si="552"/>
        <v>4100407</v>
      </c>
      <c r="C1111" s="3">
        <f t="shared" si="553"/>
        <v>2</v>
      </c>
      <c r="D1111" s="3">
        <f>_xlfn.XLOOKUP(C1111,等级中转!$E$7:$E$11,_xlfn.XLOOKUP(INT(RIGHT(B1111,1)),等级中转!$F$5:$L$5,等级中转!$F$7:$L$11))</f>
        <v>51</v>
      </c>
      <c r="E1111" s="3" t="str">
        <f>_xlfn.XLOOKUP(A1111,中转!$D$10:$D$10006,中转!$Y$10:$Y$10006,"{}",0)</f>
        <v>{}</v>
      </c>
      <c r="F1111" s="3" t="s">
        <v>127</v>
      </c>
      <c r="G1111" s="3">
        <v>0</v>
      </c>
      <c r="H1111" s="3">
        <v>0</v>
      </c>
      <c r="I1111" s="3">
        <v>0</v>
      </c>
      <c r="K1111" s="18" t="str">
        <f>IF($B1111="","",IF($B1111=0,"",K$1&amp;$A1111))</f>
        <v>SkillDescDetail410040702</v>
      </c>
    </row>
    <row r="1112" spans="1:11" x14ac:dyDescent="0.15">
      <c r="A1112" s="3">
        <f t="shared" si="551"/>
        <v>410040703</v>
      </c>
      <c r="B1112" s="3">
        <f t="shared" si="552"/>
        <v>4100407</v>
      </c>
      <c r="C1112" s="3">
        <f t="shared" si="553"/>
        <v>3</v>
      </c>
      <c r="D1112" s="3">
        <f>_xlfn.XLOOKUP(C1112,等级中转!$E$7:$E$11,_xlfn.XLOOKUP(INT(RIGHT(B1112,1)),等级中转!$F$5:$L$5,等级中转!$F$7:$L$11))</f>
        <v>91</v>
      </c>
      <c r="E1112" s="3" t="str">
        <f>_xlfn.XLOOKUP(A1112,中转!$D$10:$D$10006,中转!$Y$10:$Y$10006,"{}",0)</f>
        <v>{}</v>
      </c>
      <c r="F1112" s="3" t="s">
        <v>127</v>
      </c>
      <c r="G1112" s="3">
        <v>0</v>
      </c>
      <c r="H1112" s="3">
        <v>0</v>
      </c>
      <c r="I1112" s="3">
        <v>0</v>
      </c>
      <c r="K1112" s="18" t="str">
        <f>IF($B1112="","",IF($B1112=0,"",K$1&amp;$A1112))</f>
        <v>SkillDescDetail410040703</v>
      </c>
    </row>
    <row r="1113" spans="1:11" x14ac:dyDescent="0.15">
      <c r="A1113" s="3">
        <f t="shared" si="551"/>
        <v>410040704</v>
      </c>
      <c r="B1113" s="3">
        <f t="shared" si="552"/>
        <v>4100407</v>
      </c>
      <c r="C1113" s="3">
        <f t="shared" si="553"/>
        <v>4</v>
      </c>
      <c r="D1113" s="3">
        <f>_xlfn.XLOOKUP(C1113,等级中转!$E$7:$E$11,_xlfn.XLOOKUP(INT(RIGHT(B1113,1)),等级中转!$F$5:$L$5,等级中转!$F$7:$L$11))</f>
        <v>151</v>
      </c>
      <c r="E1113" s="3" t="str">
        <f>_xlfn.XLOOKUP(A1113,中转!$D$10:$D$10006,中转!$Y$10:$Y$10006,"{}",0)</f>
        <v>{}</v>
      </c>
      <c r="F1113" s="3" t="s">
        <v>127</v>
      </c>
      <c r="G1113" s="3">
        <v>0</v>
      </c>
      <c r="H1113" s="3">
        <v>0</v>
      </c>
      <c r="I1113" s="3">
        <v>0</v>
      </c>
      <c r="K1113" s="18" t="str">
        <f>IF($B1113="","",IF($B1113=0,"",K$1&amp;$A1113))</f>
        <v>SkillDescDetail410040704</v>
      </c>
    </row>
    <row r="1114" spans="1:11" x14ac:dyDescent="0.15">
      <c r="A1114" s="3">
        <f t="shared" si="551"/>
        <v>410040705</v>
      </c>
      <c r="B1114" s="3">
        <f t="shared" si="552"/>
        <v>4100407</v>
      </c>
      <c r="C1114" s="3">
        <f t="shared" si="553"/>
        <v>5</v>
      </c>
      <c r="D1114" s="3">
        <f>_xlfn.XLOOKUP(C1114,等级中转!$E$7:$E$11,_xlfn.XLOOKUP(INT(RIGHT(B1114,1)),等级中转!$F$5:$L$5,等级中转!$F$7:$L$11))</f>
        <v>211</v>
      </c>
      <c r="E1114" s="3" t="str">
        <f>_xlfn.XLOOKUP(A1114,中转!$D$10:$D$10006,中转!$Y$10:$Y$10006,"{}",0)</f>
        <v>{}</v>
      </c>
      <c r="F1114" s="3" t="s">
        <v>127</v>
      </c>
      <c r="G1114" s="3">
        <v>0</v>
      </c>
      <c r="H1114" s="3">
        <v>0</v>
      </c>
      <c r="I1114" s="3">
        <v>0</v>
      </c>
      <c r="K1114" s="18" t="str">
        <f>IF($B1114="","",IF($B1114=0,"",K$1&amp;$A1114))</f>
        <v>SkillDescDetail410040705</v>
      </c>
    </row>
    <row r="1115" spans="1:11" s="17" customFormat="1" x14ac:dyDescent="0.15">
      <c r="A1115" s="7" t="s">
        <v>74</v>
      </c>
      <c r="B1115" s="5"/>
      <c r="C1115" s="5"/>
      <c r="D1115" s="5"/>
      <c r="E1115" s="5" t="str">
        <f>_xlfn.XLOOKUP(A1115,中转!$D$10:$D$10006,中转!$Y$10:$Y$10006,"{}",0)</f>
        <v/>
      </c>
      <c r="F1115" s="5"/>
      <c r="G1115" s="5"/>
      <c r="H1115" s="5"/>
      <c r="I1115" s="5"/>
      <c r="J1115" s="20"/>
      <c r="K1115" s="20"/>
    </row>
    <row r="1116" spans="1:11" x14ac:dyDescent="0.15">
      <c r="A1116" s="3">
        <f t="shared" ref="A1116:A1120" si="554">B1116*100+C1116</f>
        <v>410040801</v>
      </c>
      <c r="B1116" s="3">
        <v>4100408</v>
      </c>
      <c r="C1116" s="3">
        <f t="shared" ref="C1116:C1120" si="555">C1110</f>
        <v>1</v>
      </c>
      <c r="D1116" s="3">
        <f>D1092</f>
        <v>1</v>
      </c>
      <c r="E1116" s="3" t="str">
        <f ca="1">_xlfn.XLOOKUP(A1116,中转!$D$10:$D$10006,中转!$Y$10:$Y$10006,"{}",0)</f>
        <v>{"AtkPower":3.15}</v>
      </c>
      <c r="F1116" s="3" t="s">
        <v>35</v>
      </c>
      <c r="G1116" s="3">
        <f>G1074</f>
        <v>142</v>
      </c>
      <c r="H1116" s="3">
        <v>0</v>
      </c>
      <c r="I1116" s="3">
        <v>0</v>
      </c>
      <c r="J1116" s="18" t="str">
        <f t="shared" ref="J1116:J1120" si="556">"Skill"&amp;B1116</f>
        <v>Skill4100408</v>
      </c>
    </row>
    <row r="1117" spans="1:11" x14ac:dyDescent="0.15">
      <c r="A1117" s="3">
        <f t="shared" si="554"/>
        <v>410040802</v>
      </c>
      <c r="B1117" s="3">
        <f>B1116</f>
        <v>4100408</v>
      </c>
      <c r="C1117" s="3">
        <f t="shared" si="555"/>
        <v>2</v>
      </c>
      <c r="D1117" s="3">
        <f>D1093</f>
        <v>31</v>
      </c>
      <c r="E1117" s="3" t="str">
        <f ca="1">_xlfn.XLOOKUP(A1117,中转!$D$10:$D$10006,中转!$Y$10:$Y$10006,"{}",0)</f>
        <v>{"AtkPower":3.4}</v>
      </c>
      <c r="F1117" s="3" t="s">
        <v>35</v>
      </c>
      <c r="G1117" s="3">
        <f t="shared" ref="G1117:G1120" si="557">G1116</f>
        <v>142</v>
      </c>
      <c r="H1117" s="3">
        <v>0</v>
      </c>
      <c r="I1117" s="3">
        <v>0</v>
      </c>
      <c r="J1117" s="18" t="str">
        <f t="shared" si="556"/>
        <v>Skill4100408</v>
      </c>
    </row>
    <row r="1118" spans="1:11" x14ac:dyDescent="0.15">
      <c r="A1118" s="3">
        <f t="shared" si="554"/>
        <v>410040803</v>
      </c>
      <c r="B1118" s="3">
        <f t="shared" ref="B1118:B1126" si="558">B1117</f>
        <v>4100408</v>
      </c>
      <c r="C1118" s="3">
        <f t="shared" si="555"/>
        <v>3</v>
      </c>
      <c r="D1118" s="3">
        <f>D1094</f>
        <v>71</v>
      </c>
      <c r="E1118" s="3" t="str">
        <f ca="1">_xlfn.XLOOKUP(A1118,中转!$D$10:$D$10006,中转!$Y$10:$Y$10006,"{}",0)</f>
        <v>{"AtkPower":3.6}</v>
      </c>
      <c r="F1118" s="3" t="s">
        <v>35</v>
      </c>
      <c r="G1118" s="3">
        <f t="shared" si="557"/>
        <v>142</v>
      </c>
      <c r="H1118" s="3">
        <v>0</v>
      </c>
      <c r="I1118" s="3">
        <v>0</v>
      </c>
      <c r="J1118" s="18" t="str">
        <f t="shared" si="556"/>
        <v>Skill4100408</v>
      </c>
    </row>
    <row r="1119" spans="1:11" x14ac:dyDescent="0.15">
      <c r="A1119" s="3">
        <f t="shared" si="554"/>
        <v>410040804</v>
      </c>
      <c r="B1119" s="3">
        <f t="shared" si="558"/>
        <v>4100408</v>
      </c>
      <c r="C1119" s="3">
        <f t="shared" si="555"/>
        <v>4</v>
      </c>
      <c r="D1119" s="3">
        <f>D1095</f>
        <v>121</v>
      </c>
      <c r="E1119" s="3" t="str">
        <f ca="1">_xlfn.XLOOKUP(A1119,中转!$D$10:$D$10006,中转!$Y$10:$Y$10006,"{}",0)</f>
        <v>{"AtkPower":4.05}</v>
      </c>
      <c r="F1119" s="3" t="s">
        <v>35</v>
      </c>
      <c r="G1119" s="3">
        <f t="shared" si="557"/>
        <v>142</v>
      </c>
      <c r="H1119" s="3">
        <v>0</v>
      </c>
      <c r="I1119" s="3">
        <v>0</v>
      </c>
      <c r="J1119" s="18" t="str">
        <f t="shared" si="556"/>
        <v>Skill4100408</v>
      </c>
    </row>
    <row r="1120" spans="1:11" x14ac:dyDescent="0.15">
      <c r="A1120" s="3">
        <f t="shared" si="554"/>
        <v>410040805</v>
      </c>
      <c r="B1120" s="3">
        <f t="shared" si="558"/>
        <v>4100408</v>
      </c>
      <c r="C1120" s="3">
        <f t="shared" si="555"/>
        <v>5</v>
      </c>
      <c r="D1120" s="3">
        <f>D1096</f>
        <v>171</v>
      </c>
      <c r="E1120" s="3" t="str">
        <f>_xlfn.XLOOKUP(A1120,中转!$D$10:$D$10006,中转!$Y$10:$Y$10006,"{}",0)</f>
        <v>{"AtkPower":4.5}</v>
      </c>
      <c r="F1120" s="3" t="s">
        <v>35</v>
      </c>
      <c r="G1120" s="3">
        <f t="shared" si="557"/>
        <v>142</v>
      </c>
      <c r="H1120" s="3">
        <v>0</v>
      </c>
      <c r="I1120" s="3">
        <v>0</v>
      </c>
      <c r="J1120" s="18" t="str">
        <f t="shared" si="556"/>
        <v>Skill4100408</v>
      </c>
    </row>
    <row r="1121" spans="1:11" s="17" customFormat="1" x14ac:dyDescent="0.15">
      <c r="A1121" s="7" t="s">
        <v>128</v>
      </c>
      <c r="B1121" s="5"/>
      <c r="C1121" s="5"/>
      <c r="D1121" s="5"/>
      <c r="E1121" s="5" t="str">
        <f>_xlfn.XLOOKUP(A1121,中转!$D$10:$D$10006,中转!$Y$10:$Y$10006,"{}",0)</f>
        <v/>
      </c>
      <c r="F1121" s="5"/>
      <c r="G1121" s="5"/>
      <c r="H1121" s="5"/>
      <c r="I1121" s="5"/>
      <c r="J1121" s="20"/>
      <c r="K1121" s="20"/>
    </row>
    <row r="1122" spans="1:11" x14ac:dyDescent="0.15">
      <c r="A1122" s="3">
        <f t="shared" ref="A1122:A1126" si="559">B1122*100+C1122</f>
        <v>410040901</v>
      </c>
      <c r="B1122" s="3">
        <v>4100409</v>
      </c>
      <c r="C1122" s="3">
        <f t="shared" ref="C1122:C1126" si="560">C1116</f>
        <v>1</v>
      </c>
      <c r="D1122" s="3">
        <v>1</v>
      </c>
      <c r="E1122" s="3" t="str">
        <f>_xlfn.XLOOKUP(A1122,中转!$D$10:$D$10006,中转!$Y$10:$Y$10006,"{}",0)</f>
        <v>{}</v>
      </c>
      <c r="F1122" s="3" t="s">
        <v>129</v>
      </c>
      <c r="G1122" s="3">
        <v>0</v>
      </c>
      <c r="H1122" s="3">
        <v>0</v>
      </c>
      <c r="I1122" s="3">
        <v>0</v>
      </c>
    </row>
    <row r="1123" spans="1:11" x14ac:dyDescent="0.15">
      <c r="A1123" s="3">
        <f t="shared" si="559"/>
        <v>410040902</v>
      </c>
      <c r="B1123" s="3">
        <f t="shared" si="558"/>
        <v>4100409</v>
      </c>
      <c r="C1123" s="3">
        <f t="shared" si="560"/>
        <v>2</v>
      </c>
      <c r="D1123" s="3">
        <v>50</v>
      </c>
      <c r="E1123" s="3" t="str">
        <f>_xlfn.XLOOKUP(A1123,中转!$D$10:$D$10006,中转!$Y$10:$Y$10006,"{}",0)</f>
        <v>{}</v>
      </c>
      <c r="F1123" s="3" t="s">
        <v>129</v>
      </c>
      <c r="G1123" s="3">
        <v>0</v>
      </c>
      <c r="H1123" s="3">
        <v>0</v>
      </c>
      <c r="I1123" s="3">
        <v>0</v>
      </c>
    </row>
    <row r="1124" spans="1:11" x14ac:dyDescent="0.15">
      <c r="A1124" s="3">
        <f t="shared" si="559"/>
        <v>410040903</v>
      </c>
      <c r="B1124" s="3">
        <f t="shared" si="558"/>
        <v>4100409</v>
      </c>
      <c r="C1124" s="3">
        <f t="shared" si="560"/>
        <v>3</v>
      </c>
      <c r="D1124" s="3">
        <v>100</v>
      </c>
      <c r="E1124" s="3" t="str">
        <f>_xlfn.XLOOKUP(A1124,中转!$D$10:$D$10006,中转!$Y$10:$Y$10006,"{}",0)</f>
        <v>{}</v>
      </c>
      <c r="F1124" s="3" t="s">
        <v>129</v>
      </c>
      <c r="G1124" s="3">
        <v>0</v>
      </c>
      <c r="H1124" s="3">
        <v>0</v>
      </c>
      <c r="I1124" s="3">
        <v>0</v>
      </c>
    </row>
    <row r="1125" spans="1:11" x14ac:dyDescent="0.15">
      <c r="A1125" s="3">
        <f t="shared" si="559"/>
        <v>410040904</v>
      </c>
      <c r="B1125" s="3">
        <f t="shared" si="558"/>
        <v>4100409</v>
      </c>
      <c r="C1125" s="3">
        <f t="shared" si="560"/>
        <v>4</v>
      </c>
      <c r="D1125" s="3">
        <v>150</v>
      </c>
      <c r="E1125" s="3" t="str">
        <f>_xlfn.XLOOKUP(A1125,中转!$D$10:$D$10006,中转!$Y$10:$Y$10006,"{}",0)</f>
        <v>{}</v>
      </c>
      <c r="F1125" s="3" t="s">
        <v>129</v>
      </c>
      <c r="G1125" s="3">
        <v>0</v>
      </c>
      <c r="H1125" s="3">
        <v>0</v>
      </c>
      <c r="I1125" s="3">
        <v>0</v>
      </c>
    </row>
    <row r="1126" spans="1:11" x14ac:dyDescent="0.15">
      <c r="A1126" s="3">
        <f t="shared" si="559"/>
        <v>410040905</v>
      </c>
      <c r="B1126" s="3">
        <f t="shared" si="558"/>
        <v>4100409</v>
      </c>
      <c r="C1126" s="3">
        <f t="shared" si="560"/>
        <v>5</v>
      </c>
      <c r="D1126" s="3">
        <v>200</v>
      </c>
      <c r="E1126" s="3" t="str">
        <f>_xlfn.XLOOKUP(A1126,中转!$D$10:$D$10006,中转!$Y$10:$Y$10006,"{}",0)</f>
        <v>{}</v>
      </c>
      <c r="F1126" s="3" t="s">
        <v>129</v>
      </c>
      <c r="G1126" s="3">
        <v>0</v>
      </c>
      <c r="H1126" s="3">
        <v>0</v>
      </c>
      <c r="I1126" s="3">
        <v>0</v>
      </c>
    </row>
    <row r="1127" spans="1:11" s="17" customFormat="1" x14ac:dyDescent="0.15">
      <c r="A1127" s="7" t="s">
        <v>130</v>
      </c>
      <c r="B1127" s="5"/>
      <c r="C1127" s="5"/>
      <c r="D1127" s="5"/>
      <c r="E1127" s="5" t="str">
        <f>_xlfn.XLOOKUP(A1127,中转!$D$10:$D$10006,中转!$Y$10:$Y$10006,"{}",0)</f>
        <v/>
      </c>
      <c r="F1127" s="5"/>
      <c r="G1127" s="5"/>
      <c r="H1127" s="5"/>
      <c r="I1127" s="5"/>
      <c r="J1127" s="20"/>
      <c r="K1127" s="20"/>
    </row>
    <row r="1128" spans="1:11" x14ac:dyDescent="0.15">
      <c r="A1128" s="3">
        <f t="shared" ref="A1128:A1132" si="561">B1128*100+C1128</f>
        <v>410041001</v>
      </c>
      <c r="B1128" s="3">
        <v>4100410</v>
      </c>
      <c r="C1128" s="3">
        <f t="shared" ref="C1128:C1132" si="562">C1122</f>
        <v>1</v>
      </c>
      <c r="D1128" s="3">
        <v>1</v>
      </c>
      <c r="E1128" s="3" t="str">
        <f>_xlfn.XLOOKUP(A1128,中转!$D$10:$D$10006,中转!$Y$10:$Y$10006,"{}",0)</f>
        <v>{}</v>
      </c>
      <c r="F1128" s="3" t="s">
        <v>131</v>
      </c>
      <c r="G1128" s="3">
        <v>0</v>
      </c>
      <c r="H1128" s="3">
        <v>0</v>
      </c>
      <c r="I1128" s="3">
        <v>0</v>
      </c>
    </row>
    <row r="1129" spans="1:11" x14ac:dyDescent="0.15">
      <c r="A1129" s="3">
        <f t="shared" si="561"/>
        <v>410041002</v>
      </c>
      <c r="B1129" s="3">
        <f t="shared" ref="B1129:B1132" si="563">B1128</f>
        <v>4100410</v>
      </c>
      <c r="C1129" s="3">
        <f t="shared" si="562"/>
        <v>2</v>
      </c>
      <c r="D1129" s="3">
        <v>50</v>
      </c>
      <c r="E1129" s="3" t="str">
        <f>_xlfn.XLOOKUP(A1129,中转!$D$10:$D$10006,中转!$Y$10:$Y$10006,"{}",0)</f>
        <v>{}</v>
      </c>
      <c r="F1129" s="3" t="s">
        <v>131</v>
      </c>
      <c r="G1129" s="3">
        <v>0</v>
      </c>
      <c r="H1129" s="3">
        <v>0</v>
      </c>
      <c r="I1129" s="3">
        <v>0</v>
      </c>
    </row>
    <row r="1130" spans="1:11" x14ac:dyDescent="0.15">
      <c r="A1130" s="3">
        <f t="shared" si="561"/>
        <v>410041003</v>
      </c>
      <c r="B1130" s="3">
        <f t="shared" si="563"/>
        <v>4100410</v>
      </c>
      <c r="C1130" s="3">
        <f t="shared" si="562"/>
        <v>3</v>
      </c>
      <c r="D1130" s="3">
        <v>100</v>
      </c>
      <c r="E1130" s="3" t="str">
        <f>_xlfn.XLOOKUP(A1130,中转!$D$10:$D$10006,中转!$Y$10:$Y$10006,"{}",0)</f>
        <v>{}</v>
      </c>
      <c r="F1130" s="3" t="s">
        <v>131</v>
      </c>
      <c r="G1130" s="3">
        <v>0</v>
      </c>
      <c r="H1130" s="3">
        <v>0</v>
      </c>
      <c r="I1130" s="3">
        <v>0</v>
      </c>
    </row>
    <row r="1131" spans="1:11" x14ac:dyDescent="0.15">
      <c r="A1131" s="3">
        <f t="shared" si="561"/>
        <v>410041004</v>
      </c>
      <c r="B1131" s="3">
        <f t="shared" si="563"/>
        <v>4100410</v>
      </c>
      <c r="C1131" s="3">
        <f t="shared" si="562"/>
        <v>4</v>
      </c>
      <c r="D1131" s="3">
        <v>150</v>
      </c>
      <c r="E1131" s="3" t="str">
        <f>_xlfn.XLOOKUP(A1131,中转!$D$10:$D$10006,中转!$Y$10:$Y$10006,"{}",0)</f>
        <v>{}</v>
      </c>
      <c r="F1131" s="3" t="s">
        <v>131</v>
      </c>
      <c r="G1131" s="3">
        <v>0</v>
      </c>
      <c r="H1131" s="3">
        <v>0</v>
      </c>
      <c r="I1131" s="3">
        <v>0</v>
      </c>
    </row>
    <row r="1132" spans="1:11" x14ac:dyDescent="0.15">
      <c r="A1132" s="3">
        <f t="shared" si="561"/>
        <v>410041005</v>
      </c>
      <c r="B1132" s="3">
        <f t="shared" si="563"/>
        <v>4100410</v>
      </c>
      <c r="C1132" s="3">
        <f t="shared" si="562"/>
        <v>5</v>
      </c>
      <c r="D1132" s="3">
        <v>200</v>
      </c>
      <c r="E1132" s="3" t="str">
        <f>_xlfn.XLOOKUP(A1132,中转!$D$10:$D$10006,中转!$Y$10:$Y$10006,"{}",0)</f>
        <v>{}</v>
      </c>
      <c r="F1132" s="3" t="s">
        <v>131</v>
      </c>
      <c r="G1132" s="3">
        <v>0</v>
      </c>
      <c r="H1132" s="3">
        <v>0</v>
      </c>
      <c r="I1132" s="3">
        <v>0</v>
      </c>
    </row>
    <row r="1133" spans="1:11" s="17" customFormat="1" x14ac:dyDescent="0.15">
      <c r="A1133" s="7" t="s">
        <v>132</v>
      </c>
      <c r="B1133" s="5"/>
      <c r="C1133" s="5"/>
      <c r="D1133" s="5"/>
      <c r="E1133" s="5" t="str">
        <f>_xlfn.XLOOKUP(A1133,中转!$D$10:$D$10006,中转!$Y$10:$Y$10006,"{}",0)</f>
        <v/>
      </c>
      <c r="F1133" s="5"/>
      <c r="G1133" s="5"/>
      <c r="H1133" s="5"/>
      <c r="I1133" s="5"/>
      <c r="J1133" s="20"/>
      <c r="K1133" s="20"/>
    </row>
    <row r="1134" spans="1:11" x14ac:dyDescent="0.15">
      <c r="A1134" s="3">
        <f t="shared" ref="A1134:A1138" si="564">B1134*100+C1134</f>
        <v>410041101</v>
      </c>
      <c r="B1134" s="3">
        <v>4100411</v>
      </c>
      <c r="C1134" s="3">
        <f t="shared" ref="C1134:C1138" si="565">C1128</f>
        <v>1</v>
      </c>
      <c r="D1134" s="3">
        <v>1</v>
      </c>
      <c r="E1134" s="3" t="str">
        <f>_xlfn.XLOOKUP(A1134,中转!$D$10:$D$10006,中转!$Y$10:$Y$10006,"{}",0)</f>
        <v>{}</v>
      </c>
      <c r="F1134" s="3" t="s">
        <v>133</v>
      </c>
      <c r="G1134" s="3">
        <v>0</v>
      </c>
      <c r="H1134" s="3">
        <v>0</v>
      </c>
      <c r="I1134" s="3">
        <v>0</v>
      </c>
    </row>
    <row r="1135" spans="1:11" x14ac:dyDescent="0.15">
      <c r="A1135" s="3">
        <f t="shared" si="564"/>
        <v>410041102</v>
      </c>
      <c r="B1135" s="3">
        <f t="shared" ref="B1135:B1138" si="566">B1134</f>
        <v>4100411</v>
      </c>
      <c r="C1135" s="3">
        <f t="shared" si="565"/>
        <v>2</v>
      </c>
      <c r="D1135" s="3">
        <v>50</v>
      </c>
      <c r="E1135" s="3" t="str">
        <f>_xlfn.XLOOKUP(A1135,中转!$D$10:$D$10006,中转!$Y$10:$Y$10006,"{}",0)</f>
        <v>{}</v>
      </c>
      <c r="F1135" s="3" t="s">
        <v>133</v>
      </c>
      <c r="G1135" s="3">
        <v>0</v>
      </c>
      <c r="H1135" s="3">
        <v>0</v>
      </c>
      <c r="I1135" s="3">
        <v>0</v>
      </c>
    </row>
    <row r="1136" spans="1:11" x14ac:dyDescent="0.15">
      <c r="A1136" s="3">
        <f t="shared" si="564"/>
        <v>410041103</v>
      </c>
      <c r="B1136" s="3">
        <f t="shared" si="566"/>
        <v>4100411</v>
      </c>
      <c r="C1136" s="3">
        <f t="shared" si="565"/>
        <v>3</v>
      </c>
      <c r="D1136" s="3">
        <v>100</v>
      </c>
      <c r="E1136" s="3" t="str">
        <f>_xlfn.XLOOKUP(A1136,中转!$D$10:$D$10006,中转!$Y$10:$Y$10006,"{}",0)</f>
        <v>{}</v>
      </c>
      <c r="F1136" s="3" t="s">
        <v>133</v>
      </c>
      <c r="G1136" s="3">
        <v>0</v>
      </c>
      <c r="H1136" s="3">
        <v>0</v>
      </c>
      <c r="I1136" s="3">
        <v>0</v>
      </c>
    </row>
    <row r="1137" spans="1:11" x14ac:dyDescent="0.15">
      <c r="A1137" s="3">
        <f t="shared" si="564"/>
        <v>410041104</v>
      </c>
      <c r="B1137" s="3">
        <f t="shared" si="566"/>
        <v>4100411</v>
      </c>
      <c r="C1137" s="3">
        <f t="shared" si="565"/>
        <v>4</v>
      </c>
      <c r="D1137" s="3">
        <v>150</v>
      </c>
      <c r="E1137" s="3" t="str">
        <f>_xlfn.XLOOKUP(A1137,中转!$D$10:$D$10006,中转!$Y$10:$Y$10006,"{}",0)</f>
        <v>{}</v>
      </c>
      <c r="F1137" s="3" t="s">
        <v>133</v>
      </c>
      <c r="G1137" s="3">
        <v>0</v>
      </c>
      <c r="H1137" s="3">
        <v>0</v>
      </c>
      <c r="I1137" s="3">
        <v>0</v>
      </c>
    </row>
    <row r="1138" spans="1:11" x14ac:dyDescent="0.15">
      <c r="A1138" s="3">
        <f t="shared" si="564"/>
        <v>410041105</v>
      </c>
      <c r="B1138" s="3">
        <f t="shared" si="566"/>
        <v>4100411</v>
      </c>
      <c r="C1138" s="3">
        <f t="shared" si="565"/>
        <v>5</v>
      </c>
      <c r="D1138" s="3">
        <v>200</v>
      </c>
      <c r="E1138" s="3" t="str">
        <f>_xlfn.XLOOKUP(A1138,中转!$D$10:$D$10006,中转!$Y$10:$Y$10006,"{}",0)</f>
        <v>{}</v>
      </c>
      <c r="F1138" s="3" t="s">
        <v>133</v>
      </c>
      <c r="G1138" s="3">
        <v>0</v>
      </c>
      <c r="H1138" s="3">
        <v>0</v>
      </c>
      <c r="I1138" s="3">
        <v>0</v>
      </c>
    </row>
    <row r="1139" spans="1:11" s="17" customFormat="1" x14ac:dyDescent="0.15">
      <c r="A1139" s="7" t="s">
        <v>134</v>
      </c>
      <c r="B1139" s="5"/>
      <c r="C1139" s="5"/>
      <c r="D1139" s="5"/>
      <c r="E1139" s="5" t="str">
        <f>_xlfn.XLOOKUP(A1139,中转!$D$10:$D$10006,中转!$Y$10:$Y$10006,"{}",0)</f>
        <v/>
      </c>
      <c r="F1139" s="5"/>
      <c r="G1139" s="5"/>
      <c r="H1139" s="5"/>
      <c r="I1139" s="5"/>
      <c r="J1139" s="20"/>
      <c r="K1139" s="20"/>
    </row>
    <row r="1140" spans="1:11" s="17" customFormat="1" x14ac:dyDescent="0.15">
      <c r="A1140" s="7" t="s">
        <v>33</v>
      </c>
      <c r="B1140" s="5"/>
      <c r="C1140" s="5"/>
      <c r="D1140" s="5"/>
      <c r="E1140" s="5" t="str">
        <f>_xlfn.XLOOKUP(A1140,中转!$D$10:$D$10006,中转!$Y$10:$Y$10006,"{}",0)</f>
        <v/>
      </c>
      <c r="F1140" s="5"/>
      <c r="G1140" s="5"/>
      <c r="H1140" s="5"/>
      <c r="I1140" s="5"/>
      <c r="J1140" s="20"/>
      <c r="K1140" s="20"/>
    </row>
    <row r="1141" spans="1:11" x14ac:dyDescent="0.15">
      <c r="A1141" s="3">
        <f t="shared" ref="A1141:A1145" si="567">B1141*100+C1141</f>
        <v>410050101</v>
      </c>
      <c r="B1141" s="3">
        <f t="shared" ref="B1141:B1145" si="568">B1074+100</f>
        <v>4100501</v>
      </c>
      <c r="C1141" s="3">
        <v>1</v>
      </c>
      <c r="D1141" s="3">
        <f>_xlfn.XLOOKUP(C1141,等级中转!$E$7:$E$11,_xlfn.XLOOKUP(INT(RIGHT(B1141,1)),等级中转!$F$5:$L$5,等级中转!$F$7:$L$11))</f>
        <v>1</v>
      </c>
      <c r="E1141" s="3" t="str">
        <f ca="1">_xlfn.XLOOKUP(A1141,中转!$D$10:$D$10006,中转!$Y$10:$Y$10006,"{}",0)</f>
        <v>{"AtkPower":1.15}</v>
      </c>
      <c r="F1141" s="3" t="s">
        <v>35</v>
      </c>
      <c r="G1141" s="3">
        <v>118</v>
      </c>
      <c r="H1141" s="3">
        <v>0</v>
      </c>
      <c r="I1141" s="3">
        <v>0</v>
      </c>
      <c r="J1141" s="18" t="str">
        <f t="shared" ref="J1141:J1145" si="569">"Skill"&amp;B1141</f>
        <v>Skill4100501</v>
      </c>
      <c r="K1141" s="18" t="str">
        <f>IF($B1141="","",IF($B1141=0,"",K$1&amp;$A1141))</f>
        <v>SkillDescDetail410050101</v>
      </c>
    </row>
    <row r="1142" spans="1:11" x14ac:dyDescent="0.15">
      <c r="A1142" s="3">
        <f t="shared" si="567"/>
        <v>410050102</v>
      </c>
      <c r="B1142" s="3">
        <f t="shared" si="568"/>
        <v>4100501</v>
      </c>
      <c r="C1142" s="3">
        <v>2</v>
      </c>
      <c r="D1142" s="3">
        <f>_xlfn.XLOOKUP(C1142,等级中转!$E$7:$E$11,_xlfn.XLOOKUP(INT(RIGHT(B1142,1)),等级中转!$F$5:$L$5,等级中转!$F$7:$L$11))</f>
        <v>21</v>
      </c>
      <c r="E1142" s="3" t="str">
        <f ca="1">_xlfn.XLOOKUP(A1142,中转!$D$10:$D$10006,中转!$Y$10:$Y$10006,"{}",0)</f>
        <v>{"AtkPower":1.25}</v>
      </c>
      <c r="F1142" s="3" t="s">
        <v>35</v>
      </c>
      <c r="G1142" s="3">
        <f t="shared" ref="G1142:G1145" si="570">G1141</f>
        <v>118</v>
      </c>
      <c r="H1142" s="3">
        <v>0</v>
      </c>
      <c r="I1142" s="3">
        <v>0</v>
      </c>
      <c r="J1142" s="18" t="str">
        <f t="shared" si="569"/>
        <v>Skill4100501</v>
      </c>
      <c r="K1142" s="18" t="str">
        <f>IF($B1142="","",IF($B1142=0,"",K$1&amp;$A1142))</f>
        <v>SkillDescDetail410050102</v>
      </c>
    </row>
    <row r="1143" spans="1:11" x14ac:dyDescent="0.15">
      <c r="A1143" s="3">
        <f t="shared" si="567"/>
        <v>410050103</v>
      </c>
      <c r="B1143" s="3">
        <f t="shared" si="568"/>
        <v>4100501</v>
      </c>
      <c r="C1143" s="3">
        <v>3</v>
      </c>
      <c r="D1143" s="3">
        <f>_xlfn.XLOOKUP(C1143,等级中转!$E$7:$E$11,_xlfn.XLOOKUP(INT(RIGHT(B1143,1)),等级中转!$F$5:$L$5,等级中转!$F$7:$L$11))</f>
        <v>61</v>
      </c>
      <c r="E1143" s="3" t="str">
        <f ca="1">_xlfn.XLOOKUP(A1143,中转!$D$10:$D$10006,中转!$Y$10:$Y$10006,"{}",0)</f>
        <v>{"AtkPower":1.3}</v>
      </c>
      <c r="F1143" s="3" t="s">
        <v>35</v>
      </c>
      <c r="G1143" s="3">
        <f t="shared" si="570"/>
        <v>118</v>
      </c>
      <c r="H1143" s="3">
        <v>0</v>
      </c>
      <c r="I1143" s="3">
        <v>0</v>
      </c>
      <c r="J1143" s="18" t="str">
        <f t="shared" si="569"/>
        <v>Skill4100501</v>
      </c>
      <c r="K1143" s="18" t="str">
        <f>IF($B1143="","",IF($B1143=0,"",K$1&amp;$A1143))</f>
        <v>SkillDescDetail410050103</v>
      </c>
    </row>
    <row r="1144" spans="1:11" x14ac:dyDescent="0.15">
      <c r="A1144" s="3">
        <f t="shared" si="567"/>
        <v>410050104</v>
      </c>
      <c r="B1144" s="3">
        <f t="shared" si="568"/>
        <v>4100501</v>
      </c>
      <c r="C1144" s="3">
        <v>4</v>
      </c>
      <c r="D1144" s="3">
        <f>_xlfn.XLOOKUP(C1144,等级中转!$E$7:$E$11,_xlfn.XLOOKUP(INT(RIGHT(B1144,1)),等级中转!$F$5:$L$5,等级中转!$F$7:$L$11))</f>
        <v>111</v>
      </c>
      <c r="E1144" s="3" t="str">
        <f ca="1">_xlfn.XLOOKUP(A1144,中转!$D$10:$D$10006,中转!$Y$10:$Y$10006,"{}",0)</f>
        <v>{"AtkPower":1.5}</v>
      </c>
      <c r="F1144" s="3" t="s">
        <v>35</v>
      </c>
      <c r="G1144" s="3">
        <f t="shared" si="570"/>
        <v>118</v>
      </c>
      <c r="H1144" s="3">
        <v>0</v>
      </c>
      <c r="I1144" s="3">
        <v>0</v>
      </c>
      <c r="J1144" s="18" t="str">
        <f t="shared" si="569"/>
        <v>Skill4100501</v>
      </c>
      <c r="K1144" s="18" t="str">
        <f>IF($B1144="","",IF($B1144=0,"",K$1&amp;$A1144))</f>
        <v>SkillDescDetail410050104</v>
      </c>
    </row>
    <row r="1145" spans="1:11" x14ac:dyDescent="0.15">
      <c r="A1145" s="3">
        <f t="shared" si="567"/>
        <v>410050105</v>
      </c>
      <c r="B1145" s="3">
        <f t="shared" si="568"/>
        <v>4100501</v>
      </c>
      <c r="C1145" s="3">
        <v>5</v>
      </c>
      <c r="D1145" s="3">
        <f>_xlfn.XLOOKUP(C1145,等级中转!$E$7:$E$11,_xlfn.XLOOKUP(INT(RIGHT(B1145,1)),等级中转!$F$5:$L$5,等级中转!$F$7:$L$11))</f>
        <v>161</v>
      </c>
      <c r="E1145" s="3" t="str">
        <f>_xlfn.XLOOKUP(A1145,中转!$D$10:$D$10006,中转!$Y$10:$Y$10006,"{}",0)</f>
        <v>{"AtkPower":1.65}</v>
      </c>
      <c r="F1145" s="3" t="s">
        <v>35</v>
      </c>
      <c r="G1145" s="3">
        <f t="shared" si="570"/>
        <v>118</v>
      </c>
      <c r="H1145" s="3">
        <v>0</v>
      </c>
      <c r="I1145" s="3">
        <v>0</v>
      </c>
      <c r="J1145" s="18" t="str">
        <f t="shared" si="569"/>
        <v>Skill4100501</v>
      </c>
      <c r="K1145" s="18" t="str">
        <f>IF($B1145="","",IF($B1145=0,"",K$1&amp;$A1145))</f>
        <v>SkillDescDetail410050105</v>
      </c>
    </row>
    <row r="1146" spans="1:11" s="17" customFormat="1" x14ac:dyDescent="0.15">
      <c r="A1146" s="7" t="s">
        <v>40</v>
      </c>
      <c r="B1146" s="5"/>
      <c r="C1146" s="5"/>
      <c r="D1146" s="5"/>
      <c r="E1146" s="5" t="str">
        <f>_xlfn.XLOOKUP(A1146,中转!$D$10:$D$10006,中转!$Y$10:$Y$10006,"{}",0)</f>
        <v/>
      </c>
      <c r="F1146" s="5"/>
      <c r="G1146" s="5"/>
      <c r="H1146" s="5"/>
      <c r="I1146" s="5"/>
      <c r="J1146" s="20"/>
      <c r="K1146" s="20"/>
    </row>
    <row r="1147" spans="1:11" x14ac:dyDescent="0.15">
      <c r="A1147" s="3">
        <f t="shared" ref="A1147:A1151" si="571">B1147*100+C1147</f>
        <v>410050201</v>
      </c>
      <c r="B1147" s="3">
        <f t="shared" ref="B1147:B1151" si="572">B1080+100</f>
        <v>4100502</v>
      </c>
      <c r="C1147" s="3">
        <f t="shared" ref="C1147:C1151" si="573">C1141</f>
        <v>1</v>
      </c>
      <c r="D1147" s="3">
        <f>_xlfn.XLOOKUP(C1147,等级中转!$E$7:$E$11,_xlfn.XLOOKUP(INT(RIGHT(B1147,1)),等级中转!$F$5:$L$5,等级中转!$F$7:$L$11))</f>
        <v>1</v>
      </c>
      <c r="E1147" s="3" t="str">
        <f ca="1">_xlfn.XLOOKUP(A1147,中转!$D$10:$D$10006,中转!$Y$10:$Y$10006,"{}",0)</f>
        <v>{"AtkPower":2.85,"BuffAtkPower":0.35}</v>
      </c>
      <c r="F1147" s="3" t="s">
        <v>35</v>
      </c>
      <c r="G1147" s="3">
        <v>0</v>
      </c>
      <c r="H1147" s="3">
        <v>0</v>
      </c>
      <c r="I1147" s="3">
        <v>1</v>
      </c>
      <c r="J1147" s="18" t="str">
        <f t="shared" ref="J1147:J1151" si="574">"Skill"&amp;B1147</f>
        <v>Skill4100502</v>
      </c>
      <c r="K1147" s="18" t="str">
        <f>IF($B1147="","",IF($B1147=0,"",K$1&amp;$A1147))</f>
        <v>SkillDescDetail410050201</v>
      </c>
    </row>
    <row r="1148" spans="1:11" x14ac:dyDescent="0.15">
      <c r="A1148" s="3">
        <f t="shared" si="571"/>
        <v>410050202</v>
      </c>
      <c r="B1148" s="3">
        <f t="shared" si="572"/>
        <v>4100502</v>
      </c>
      <c r="C1148" s="3">
        <f t="shared" si="573"/>
        <v>2</v>
      </c>
      <c r="D1148" s="3">
        <f>_xlfn.XLOOKUP(C1148,等级中转!$E$7:$E$11,_xlfn.XLOOKUP(INT(RIGHT(B1148,1)),等级中转!$F$5:$L$5,等级中转!$F$7:$L$11))</f>
        <v>41</v>
      </c>
      <c r="E1148" s="3" t="str">
        <f ca="1">_xlfn.XLOOKUP(A1148,中转!$D$10:$D$10006,中转!$Y$10:$Y$10006,"{}",0)</f>
        <v>{"AtkPower":3.1,"BuffAtkPower":0.4}</v>
      </c>
      <c r="F1148" s="3" t="s">
        <v>35</v>
      </c>
      <c r="G1148" s="3">
        <v>0</v>
      </c>
      <c r="H1148" s="3">
        <v>0</v>
      </c>
      <c r="I1148" s="3">
        <v>1</v>
      </c>
      <c r="J1148" s="18" t="str">
        <f t="shared" si="574"/>
        <v>Skill4100502</v>
      </c>
      <c r="K1148" s="18" t="str">
        <f>IF($B1148="","",IF($B1148=0,"",K$1&amp;$A1148))</f>
        <v>SkillDescDetail410050202</v>
      </c>
    </row>
    <row r="1149" spans="1:11" x14ac:dyDescent="0.15">
      <c r="A1149" s="3">
        <f t="shared" si="571"/>
        <v>410050203</v>
      </c>
      <c r="B1149" s="3">
        <f t="shared" si="572"/>
        <v>4100502</v>
      </c>
      <c r="C1149" s="3">
        <f t="shared" si="573"/>
        <v>3</v>
      </c>
      <c r="D1149" s="3">
        <f>_xlfn.XLOOKUP(C1149,等级中转!$E$7:$E$11,_xlfn.XLOOKUP(INT(RIGHT(B1149,1)),等级中转!$F$5:$L$5,等级中转!$F$7:$L$11))</f>
        <v>81</v>
      </c>
      <c r="E1149" s="3" t="str">
        <f ca="1">_xlfn.XLOOKUP(A1149,中转!$D$10:$D$10006,中转!$Y$10:$Y$10006,"{}",0)</f>
        <v>{"AtkPower":3.3,"BuffAtkPower":0.5}</v>
      </c>
      <c r="F1149" s="3" t="s">
        <v>35</v>
      </c>
      <c r="G1149" s="3">
        <v>0</v>
      </c>
      <c r="H1149" s="3">
        <v>0</v>
      </c>
      <c r="I1149" s="3">
        <v>1</v>
      </c>
      <c r="J1149" s="18" t="str">
        <f t="shared" si="574"/>
        <v>Skill4100502</v>
      </c>
      <c r="K1149" s="18" t="str">
        <f>IF($B1149="","",IF($B1149=0,"",K$1&amp;$A1149))</f>
        <v>SkillDescDetail410050203</v>
      </c>
    </row>
    <row r="1150" spans="1:11" x14ac:dyDescent="0.15">
      <c r="A1150" s="3">
        <f t="shared" si="571"/>
        <v>410050204</v>
      </c>
      <c r="B1150" s="3">
        <f t="shared" si="572"/>
        <v>4100502</v>
      </c>
      <c r="C1150" s="3">
        <f t="shared" si="573"/>
        <v>4</v>
      </c>
      <c r="D1150" s="3">
        <f>_xlfn.XLOOKUP(C1150,等级中转!$E$7:$E$11,_xlfn.XLOOKUP(INT(RIGHT(B1150,1)),等级中转!$F$5:$L$5,等级中转!$F$7:$L$11))</f>
        <v>141</v>
      </c>
      <c r="E1150" s="3" t="str">
        <f ca="1">_xlfn.XLOOKUP(A1150,中转!$D$10:$D$10006,中转!$Y$10:$Y$10006,"{}",0)</f>
        <v>{"AtkPower":3.7,"BuffAtkPower":0.6}</v>
      </c>
      <c r="F1150" s="3" t="s">
        <v>35</v>
      </c>
      <c r="G1150" s="3">
        <v>0</v>
      </c>
      <c r="H1150" s="3">
        <v>0</v>
      </c>
      <c r="I1150" s="3">
        <v>1</v>
      </c>
      <c r="J1150" s="18" t="str">
        <f t="shared" si="574"/>
        <v>Skill4100502</v>
      </c>
      <c r="K1150" s="18" t="str">
        <f>IF($B1150="","",IF($B1150=0,"",K$1&amp;$A1150))</f>
        <v>SkillDescDetail410050204</v>
      </c>
    </row>
    <row r="1151" spans="1:11" x14ac:dyDescent="0.15">
      <c r="A1151" s="3">
        <f t="shared" si="571"/>
        <v>410050205</v>
      </c>
      <c r="B1151" s="3">
        <f t="shared" si="572"/>
        <v>4100502</v>
      </c>
      <c r="C1151" s="3">
        <f t="shared" si="573"/>
        <v>5</v>
      </c>
      <c r="D1151" s="3">
        <f>_xlfn.XLOOKUP(C1151,等级中转!$E$7:$E$11,_xlfn.XLOOKUP(INT(RIGHT(B1151,1)),等级中转!$F$5:$L$5,等级中转!$F$7:$L$11))</f>
        <v>201</v>
      </c>
      <c r="E1151" s="3" t="str">
        <f>_xlfn.XLOOKUP(A1151,中转!$D$10:$D$10006,中转!$Y$10:$Y$10006,"{}",0)</f>
        <v>{"AtkPower":4.1,"BuffAtkPower":0.65}</v>
      </c>
      <c r="F1151" s="3" t="s">
        <v>35</v>
      </c>
      <c r="G1151" s="3">
        <v>0</v>
      </c>
      <c r="H1151" s="3">
        <v>0</v>
      </c>
      <c r="I1151" s="3">
        <v>1</v>
      </c>
      <c r="J1151" s="18" t="str">
        <f t="shared" si="574"/>
        <v>Skill4100502</v>
      </c>
      <c r="K1151" s="18" t="str">
        <f>IF($B1151="","",IF($B1151=0,"",K$1&amp;$A1151))</f>
        <v>SkillDescDetail410050205</v>
      </c>
    </row>
    <row r="1152" spans="1:11" s="17" customFormat="1" x14ac:dyDescent="0.15">
      <c r="A1152" s="7" t="s">
        <v>45</v>
      </c>
      <c r="B1152" s="5"/>
      <c r="C1152" s="5"/>
      <c r="D1152" s="5"/>
      <c r="E1152" s="5" t="str">
        <f>_xlfn.XLOOKUP(A1152,中转!$D$10:$D$10006,中转!$Y$10:$Y$10006,"{}",0)</f>
        <v/>
      </c>
      <c r="F1152" s="5"/>
      <c r="G1152" s="5"/>
      <c r="H1152" s="5"/>
      <c r="I1152" s="5"/>
      <c r="J1152" s="20"/>
      <c r="K1152" s="20"/>
    </row>
    <row r="1153" spans="1:11" x14ac:dyDescent="0.15">
      <c r="A1153" s="3">
        <f t="shared" ref="A1153:A1157" si="575">B1153*100+C1153</f>
        <v>410050301</v>
      </c>
      <c r="B1153" s="3">
        <f t="shared" ref="B1153:B1157" si="576">B1086+100</f>
        <v>4100503</v>
      </c>
      <c r="C1153" s="3">
        <f t="shared" ref="C1153:C1157" si="577">C1147</f>
        <v>1</v>
      </c>
      <c r="D1153" s="3">
        <f>_xlfn.XLOOKUP(C1153,等级中转!$E$7:$E$11,_xlfn.XLOOKUP(INT(RIGHT(B1153,1)),等级中转!$F$5:$L$5,等级中转!$F$7:$L$11))</f>
        <v>1</v>
      </c>
      <c r="E1153" s="3" t="str">
        <f>_xlfn.XLOOKUP(A1153,中转!$D$10:$D$10006,中转!$Y$10:$Y$10006,"{}",0)</f>
        <v>{}</v>
      </c>
      <c r="F1153" s="3" t="s">
        <v>35</v>
      </c>
      <c r="G1153" s="3">
        <v>0</v>
      </c>
      <c r="H1153" s="3">
        <v>0</v>
      </c>
      <c r="I1153" s="3">
        <v>0</v>
      </c>
      <c r="K1153" s="18" t="str">
        <f>IF($B1153="","",IF($B1153=0,"",K$1&amp;$A1153))</f>
        <v>SkillDescDetail410050301</v>
      </c>
    </row>
    <row r="1154" spans="1:11" x14ac:dyDescent="0.15">
      <c r="A1154" s="3">
        <f t="shared" si="575"/>
        <v>410050302</v>
      </c>
      <c r="B1154" s="3">
        <f t="shared" si="576"/>
        <v>4100503</v>
      </c>
      <c r="C1154" s="3">
        <f t="shared" si="577"/>
        <v>2</v>
      </c>
      <c r="D1154" s="3">
        <f>_xlfn.XLOOKUP(C1154,等级中转!$E$7:$E$11,_xlfn.XLOOKUP(INT(RIGHT(B1154,1)),等级中转!$F$5:$L$5,等级中转!$F$7:$L$11))</f>
        <v>75</v>
      </c>
      <c r="E1154" s="3" t="str">
        <f>_xlfn.XLOOKUP(A1154,中转!$D$10:$D$10006,中转!$Y$10:$Y$10006,"{}",0)</f>
        <v>{}</v>
      </c>
      <c r="F1154" s="3" t="s">
        <v>35</v>
      </c>
      <c r="G1154" s="3">
        <v>0</v>
      </c>
      <c r="H1154" s="3">
        <v>0</v>
      </c>
      <c r="I1154" s="3">
        <v>0</v>
      </c>
      <c r="K1154" s="18" t="str">
        <f>IF($B1154="","",IF($B1154=0,"",K$1&amp;$A1154))</f>
        <v>SkillDescDetail410050302</v>
      </c>
    </row>
    <row r="1155" spans="1:11" x14ac:dyDescent="0.15">
      <c r="A1155" s="3">
        <f t="shared" si="575"/>
        <v>410050303</v>
      </c>
      <c r="B1155" s="3">
        <f t="shared" si="576"/>
        <v>4100503</v>
      </c>
      <c r="C1155" s="3">
        <f t="shared" si="577"/>
        <v>3</v>
      </c>
      <c r="D1155" s="3">
        <f>_xlfn.XLOOKUP(C1155,等级中转!$E$7:$E$11,_xlfn.XLOOKUP(INT(RIGHT(B1155,1)),等级中转!$F$5:$L$5,等级中转!$F$7:$L$11))</f>
        <v>125</v>
      </c>
      <c r="E1155" s="3" t="str">
        <f>_xlfn.XLOOKUP(A1155,中转!$D$10:$D$10006,中转!$Y$10:$Y$10006,"{}",0)</f>
        <v>{}</v>
      </c>
      <c r="F1155" s="3" t="s">
        <v>35</v>
      </c>
      <c r="G1155" s="3">
        <v>0</v>
      </c>
      <c r="H1155" s="3">
        <v>0</v>
      </c>
      <c r="I1155" s="3">
        <v>0</v>
      </c>
      <c r="K1155" s="18" t="str">
        <f>IF($B1155="","",IF($B1155=0,"",K$1&amp;$A1155))</f>
        <v>SkillDescDetail410050303</v>
      </c>
    </row>
    <row r="1156" spans="1:11" x14ac:dyDescent="0.15">
      <c r="A1156" s="3">
        <f t="shared" si="575"/>
        <v>410050304</v>
      </c>
      <c r="B1156" s="3">
        <f t="shared" si="576"/>
        <v>4100503</v>
      </c>
      <c r="C1156" s="3">
        <f t="shared" si="577"/>
        <v>4</v>
      </c>
      <c r="D1156" s="3">
        <f>_xlfn.XLOOKUP(C1156,等级中转!$E$7:$E$11,_xlfn.XLOOKUP(INT(RIGHT(B1156,1)),等级中转!$F$5:$L$5,等级中转!$F$7:$L$11))</f>
        <v>175</v>
      </c>
      <c r="E1156" s="3" t="str">
        <f>_xlfn.XLOOKUP(A1156,中转!$D$10:$D$10006,中转!$Y$10:$Y$10006,"{}",0)</f>
        <v>{}</v>
      </c>
      <c r="F1156" s="3" t="s">
        <v>35</v>
      </c>
      <c r="G1156" s="3">
        <v>0</v>
      </c>
      <c r="H1156" s="3">
        <v>0</v>
      </c>
      <c r="I1156" s="3">
        <v>0</v>
      </c>
      <c r="K1156" s="18" t="str">
        <f>IF($B1156="","",IF($B1156=0,"",K$1&amp;$A1156))</f>
        <v>SkillDescDetail410050304</v>
      </c>
    </row>
    <row r="1157" spans="1:11" x14ac:dyDescent="0.15">
      <c r="A1157" s="3">
        <f t="shared" si="575"/>
        <v>410050305</v>
      </c>
      <c r="B1157" s="3">
        <f t="shared" si="576"/>
        <v>4100503</v>
      </c>
      <c r="C1157" s="3">
        <f t="shared" si="577"/>
        <v>5</v>
      </c>
      <c r="D1157" s="3">
        <f>_xlfn.XLOOKUP(C1157,等级中转!$E$7:$E$11,_xlfn.XLOOKUP(INT(RIGHT(B1157,1)),等级中转!$F$5:$L$5,等级中转!$F$7:$L$11))</f>
        <v>225</v>
      </c>
      <c r="E1157" s="3" t="str">
        <f>_xlfn.XLOOKUP(A1157,中转!$D$10:$D$10006,中转!$Y$10:$Y$10006,"{}",0)</f>
        <v>{}</v>
      </c>
      <c r="F1157" s="3" t="s">
        <v>35</v>
      </c>
      <c r="G1157" s="3">
        <v>0</v>
      </c>
      <c r="H1157" s="3">
        <v>0</v>
      </c>
      <c r="I1157" s="3">
        <v>0</v>
      </c>
      <c r="K1157" s="18" t="str">
        <f>IF($B1157="","",IF($B1157=0,"",K$1&amp;$A1157))</f>
        <v>SkillDescDetail410050305</v>
      </c>
    </row>
    <row r="1158" spans="1:11" s="17" customFormat="1" x14ac:dyDescent="0.15">
      <c r="A1158" s="7" t="s">
        <v>46</v>
      </c>
      <c r="B1158" s="5"/>
      <c r="C1158" s="5"/>
      <c r="D1158" s="5"/>
      <c r="E1158" s="5" t="str">
        <f>_xlfn.XLOOKUP(A1158,中转!$D$10:$D$10006,中转!$Y$10:$Y$10006,"{}",0)</f>
        <v/>
      </c>
      <c r="F1158" s="5"/>
      <c r="G1158" s="5"/>
      <c r="H1158" s="5"/>
      <c r="I1158" s="5"/>
      <c r="J1158" s="20"/>
      <c r="K1158" s="20"/>
    </row>
    <row r="1159" spans="1:11" x14ac:dyDescent="0.15">
      <c r="A1159" s="3">
        <f t="shared" ref="A1159:A1163" si="578">B1159*100+C1159</f>
        <v>410050401</v>
      </c>
      <c r="B1159" s="3">
        <f t="shared" ref="B1159:B1163" si="579">B1092+100</f>
        <v>4100504</v>
      </c>
      <c r="C1159" s="3">
        <f t="shared" ref="C1159:C1163" si="580">C1153</f>
        <v>1</v>
      </c>
      <c r="D1159" s="3">
        <f>_xlfn.XLOOKUP(C1159,等级中转!$E$7:$E$11,_xlfn.XLOOKUP(INT(RIGHT(B1159,1)),等级中转!$F$5:$L$5,等级中转!$F$7:$L$11))</f>
        <v>1</v>
      </c>
      <c r="E1159" s="3" t="str">
        <f ca="1">_xlfn.XLOOKUP(A1159,中转!$D$10:$D$10006,中转!$Y$10:$Y$10006,"{}",0)</f>
        <v>{"AtkPower":0.65}</v>
      </c>
      <c r="F1159" s="3" t="s">
        <v>135</v>
      </c>
      <c r="G1159" s="3">
        <v>0</v>
      </c>
      <c r="H1159" s="3">
        <v>0</v>
      </c>
      <c r="I1159" s="3">
        <v>0</v>
      </c>
      <c r="K1159" s="18" t="str">
        <f>IF($B1159="","",IF($B1159=0,"",K$1&amp;$A1159))</f>
        <v>SkillDescDetail410050401</v>
      </c>
    </row>
    <row r="1160" spans="1:11" x14ac:dyDescent="0.15">
      <c r="A1160" s="3">
        <f t="shared" si="578"/>
        <v>410050402</v>
      </c>
      <c r="B1160" s="3">
        <f t="shared" si="579"/>
        <v>4100504</v>
      </c>
      <c r="C1160" s="3">
        <f t="shared" si="580"/>
        <v>2</v>
      </c>
      <c r="D1160" s="3">
        <f>_xlfn.XLOOKUP(C1160,等级中转!$E$7:$E$11,_xlfn.XLOOKUP(INT(RIGHT(B1160,1)),等级中转!$F$5:$L$5,等级中转!$F$7:$L$11))</f>
        <v>31</v>
      </c>
      <c r="E1160" s="3" t="str">
        <f ca="1">_xlfn.XLOOKUP(A1160,中转!$D$10:$D$10006,中转!$Y$10:$Y$10006,"{}",0)</f>
        <v>{"AtkPower":0.7}</v>
      </c>
      <c r="F1160" s="3" t="s">
        <v>135</v>
      </c>
      <c r="G1160" s="3">
        <v>0</v>
      </c>
      <c r="H1160" s="3">
        <v>0</v>
      </c>
      <c r="I1160" s="3">
        <v>0</v>
      </c>
      <c r="K1160" s="18" t="str">
        <f>IF($B1160="","",IF($B1160=0,"",K$1&amp;$A1160))</f>
        <v>SkillDescDetail410050402</v>
      </c>
    </row>
    <row r="1161" spans="1:11" x14ac:dyDescent="0.15">
      <c r="A1161" s="3">
        <f t="shared" si="578"/>
        <v>410050403</v>
      </c>
      <c r="B1161" s="3">
        <f t="shared" si="579"/>
        <v>4100504</v>
      </c>
      <c r="C1161" s="3">
        <f t="shared" si="580"/>
        <v>3</v>
      </c>
      <c r="D1161" s="3">
        <f>_xlfn.XLOOKUP(C1161,等级中转!$E$7:$E$11,_xlfn.XLOOKUP(INT(RIGHT(B1161,1)),等级中转!$F$5:$L$5,等级中转!$F$7:$L$11))</f>
        <v>71</v>
      </c>
      <c r="E1161" s="3" t="str">
        <f>_xlfn.XLOOKUP(A1161,中转!$D$10:$D$10006,中转!$Y$10:$Y$10006,"{}",0)</f>
        <v>{"AtkPower":0.75}</v>
      </c>
      <c r="F1161" s="3" t="s">
        <v>135</v>
      </c>
      <c r="G1161" s="3">
        <v>0</v>
      </c>
      <c r="H1161" s="3">
        <v>0</v>
      </c>
      <c r="I1161" s="3">
        <v>0</v>
      </c>
      <c r="K1161" s="18" t="str">
        <f>IF($B1161="","",IF($B1161=0,"",K$1&amp;$A1161))</f>
        <v>SkillDescDetail410050403</v>
      </c>
    </row>
    <row r="1162" spans="1:11" x14ac:dyDescent="0.15">
      <c r="A1162" s="3">
        <f t="shared" si="578"/>
        <v>410050404</v>
      </c>
      <c r="B1162" s="3">
        <f t="shared" si="579"/>
        <v>4100504</v>
      </c>
      <c r="C1162" s="3">
        <f t="shared" si="580"/>
        <v>4</v>
      </c>
      <c r="D1162" s="3">
        <f>_xlfn.XLOOKUP(C1162,等级中转!$E$7:$E$11,_xlfn.XLOOKUP(INT(RIGHT(B1162,1)),等级中转!$F$5:$L$5,等级中转!$F$7:$L$11))</f>
        <v>121</v>
      </c>
      <c r="E1162" s="3" t="str">
        <f ca="1">_xlfn.XLOOKUP(A1162,中转!$D$10:$D$10006,中转!$Y$10:$Y$10006,"{}",0)</f>
        <v>{"AtkPower":0.8}</v>
      </c>
      <c r="F1162" s="3" t="s">
        <v>135</v>
      </c>
      <c r="G1162" s="3">
        <v>0</v>
      </c>
      <c r="H1162" s="3">
        <v>0</v>
      </c>
      <c r="I1162" s="3">
        <v>0</v>
      </c>
      <c r="K1162" s="18" t="str">
        <f>IF($B1162="","",IF($B1162=0,"",K$1&amp;$A1162))</f>
        <v>SkillDescDetail410050404</v>
      </c>
    </row>
    <row r="1163" spans="1:11" x14ac:dyDescent="0.15">
      <c r="A1163" s="3">
        <f t="shared" si="578"/>
        <v>410050405</v>
      </c>
      <c r="B1163" s="3">
        <f t="shared" si="579"/>
        <v>4100504</v>
      </c>
      <c r="C1163" s="3">
        <f t="shared" si="580"/>
        <v>5</v>
      </c>
      <c r="D1163" s="3">
        <f>_xlfn.XLOOKUP(C1163,等级中转!$E$7:$E$11,_xlfn.XLOOKUP(INT(RIGHT(B1163,1)),等级中转!$F$5:$L$5,等级中转!$F$7:$L$11))</f>
        <v>171</v>
      </c>
      <c r="E1163" s="3" t="str">
        <f>_xlfn.XLOOKUP(A1163,中转!$D$10:$D$10006,中转!$Y$10:$Y$10006,"{}",0)</f>
        <v>{"AtkPower":0.9}</v>
      </c>
      <c r="F1163" s="3" t="s">
        <v>135</v>
      </c>
      <c r="G1163" s="3">
        <v>0</v>
      </c>
      <c r="H1163" s="3">
        <v>0</v>
      </c>
      <c r="I1163" s="3">
        <v>0</v>
      </c>
      <c r="K1163" s="18" t="str">
        <f>IF($B1163="","",IF($B1163=0,"",K$1&amp;$A1163))</f>
        <v>SkillDescDetail410050405</v>
      </c>
    </row>
    <row r="1164" spans="1:11" s="17" customFormat="1" x14ac:dyDescent="0.15">
      <c r="A1164" s="7" t="s">
        <v>47</v>
      </c>
      <c r="B1164" s="5"/>
      <c r="C1164" s="5"/>
      <c r="D1164" s="5"/>
      <c r="E1164" s="5" t="str">
        <f>_xlfn.XLOOKUP(A1164,中转!$D$10:$D$10006,中转!$Y$10:$Y$10006,"{}",0)</f>
        <v/>
      </c>
      <c r="F1164" s="5"/>
      <c r="G1164" s="5"/>
      <c r="H1164" s="5"/>
      <c r="I1164" s="5"/>
      <c r="J1164" s="20"/>
      <c r="K1164" s="20"/>
    </row>
    <row r="1165" spans="1:11" x14ac:dyDescent="0.15">
      <c r="A1165" s="3">
        <f t="shared" ref="A1165:A1169" si="581">B1165*100+C1165</f>
        <v>410050501</v>
      </c>
      <c r="B1165" s="3">
        <f t="shared" ref="B1165:B1169" si="582">B1098+100</f>
        <v>4100505</v>
      </c>
      <c r="C1165" s="3">
        <f t="shared" ref="C1165:C1169" si="583">C1159</f>
        <v>1</v>
      </c>
      <c r="D1165" s="3">
        <f>_xlfn.XLOOKUP(C1165,等级中转!$E$7:$E$11,_xlfn.XLOOKUP(INT(RIGHT(B1165,1)),等级中转!$F$5:$L$5,等级中转!$F$7:$L$11))</f>
        <v>1</v>
      </c>
      <c r="E1165" s="3" t="str">
        <f>_xlfn.XLOOKUP(A1165,中转!$D$10:$D$10006,中转!$Y$10:$Y$10006,"{}",0)</f>
        <v>{}</v>
      </c>
      <c r="F1165" s="3" t="s">
        <v>35</v>
      </c>
      <c r="G1165" s="3">
        <v>0</v>
      </c>
      <c r="H1165" s="3">
        <v>0</v>
      </c>
      <c r="I1165" s="3">
        <v>0</v>
      </c>
      <c r="K1165" s="18" t="str">
        <f>IF($B1165="","",IF($B1165=0,"",K$1&amp;$A1165))</f>
        <v>SkillDescDetail410050501</v>
      </c>
    </row>
    <row r="1166" spans="1:11" x14ac:dyDescent="0.15">
      <c r="A1166" s="3">
        <f t="shared" si="581"/>
        <v>410050502</v>
      </c>
      <c r="B1166" s="3">
        <f t="shared" si="582"/>
        <v>4100505</v>
      </c>
      <c r="C1166" s="3">
        <f t="shared" si="583"/>
        <v>2</v>
      </c>
      <c r="D1166" s="3">
        <f>_xlfn.XLOOKUP(C1166,等级中转!$E$7:$E$11,_xlfn.XLOOKUP(INT(RIGHT(B1166,1)),等级中转!$F$5:$L$5,等级中转!$F$7:$L$11))</f>
        <v>46</v>
      </c>
      <c r="E1166" s="3" t="str">
        <f>_xlfn.XLOOKUP(A1166,中转!$D$10:$D$10006,中转!$Y$10:$Y$10006,"{}",0)</f>
        <v>{}</v>
      </c>
      <c r="F1166" s="3" t="s">
        <v>35</v>
      </c>
      <c r="G1166" s="3">
        <v>0</v>
      </c>
      <c r="H1166" s="3">
        <v>0</v>
      </c>
      <c r="I1166" s="3">
        <v>0</v>
      </c>
      <c r="K1166" s="18" t="str">
        <f>IF($B1166="","",IF($B1166=0,"",K$1&amp;$A1166))</f>
        <v>SkillDescDetail410050502</v>
      </c>
    </row>
    <row r="1167" spans="1:11" x14ac:dyDescent="0.15">
      <c r="A1167" s="3">
        <f t="shared" si="581"/>
        <v>410050503</v>
      </c>
      <c r="B1167" s="3">
        <f t="shared" si="582"/>
        <v>4100505</v>
      </c>
      <c r="C1167" s="3">
        <f t="shared" si="583"/>
        <v>3</v>
      </c>
      <c r="D1167" s="3">
        <f>_xlfn.XLOOKUP(C1167,等级中转!$E$7:$E$11,_xlfn.XLOOKUP(INT(RIGHT(B1167,1)),等级中转!$F$5:$L$5,等级中转!$F$7:$L$11))</f>
        <v>86</v>
      </c>
      <c r="E1167" s="3" t="str">
        <f>_xlfn.XLOOKUP(A1167,中转!$D$10:$D$10006,中转!$Y$10:$Y$10006,"{}",0)</f>
        <v>{}</v>
      </c>
      <c r="F1167" s="3" t="s">
        <v>35</v>
      </c>
      <c r="G1167" s="3">
        <v>0</v>
      </c>
      <c r="H1167" s="3">
        <v>0</v>
      </c>
      <c r="I1167" s="3">
        <v>0</v>
      </c>
      <c r="K1167" s="18" t="str">
        <f>IF($B1167="","",IF($B1167=0,"",K$1&amp;$A1167))</f>
        <v>SkillDescDetail410050503</v>
      </c>
    </row>
    <row r="1168" spans="1:11" x14ac:dyDescent="0.15">
      <c r="A1168" s="3">
        <f t="shared" si="581"/>
        <v>410050504</v>
      </c>
      <c r="B1168" s="3">
        <f t="shared" si="582"/>
        <v>4100505</v>
      </c>
      <c r="C1168" s="3">
        <f t="shared" si="583"/>
        <v>4</v>
      </c>
      <c r="D1168" s="3">
        <f>_xlfn.XLOOKUP(C1168,等级中转!$E$7:$E$11,_xlfn.XLOOKUP(INT(RIGHT(B1168,1)),等级中转!$F$5:$L$5,等级中转!$F$7:$L$11))</f>
        <v>136</v>
      </c>
      <c r="E1168" s="3" t="str">
        <f>_xlfn.XLOOKUP(A1168,中转!$D$10:$D$10006,中转!$Y$10:$Y$10006,"{}",0)</f>
        <v>{}</v>
      </c>
      <c r="F1168" s="3" t="s">
        <v>35</v>
      </c>
      <c r="G1168" s="3">
        <v>0</v>
      </c>
      <c r="H1168" s="3">
        <v>0</v>
      </c>
      <c r="I1168" s="3">
        <v>0</v>
      </c>
      <c r="K1168" s="18" t="str">
        <f>IF($B1168="","",IF($B1168=0,"",K$1&amp;$A1168))</f>
        <v>SkillDescDetail410050504</v>
      </c>
    </row>
    <row r="1169" spans="1:11" x14ac:dyDescent="0.15">
      <c r="A1169" s="3">
        <f t="shared" si="581"/>
        <v>410050505</v>
      </c>
      <c r="B1169" s="3">
        <f t="shared" si="582"/>
        <v>4100505</v>
      </c>
      <c r="C1169" s="3">
        <f t="shared" si="583"/>
        <v>5</v>
      </c>
      <c r="D1169" s="3">
        <f>_xlfn.XLOOKUP(C1169,等级中转!$E$7:$E$11,_xlfn.XLOOKUP(INT(RIGHT(B1169,1)),等级中转!$F$5:$L$5,等级中转!$F$7:$L$11))</f>
        <v>186</v>
      </c>
      <c r="E1169" s="3" t="str">
        <f>_xlfn.XLOOKUP(A1169,中转!$D$10:$D$10006,中转!$Y$10:$Y$10006,"{}",0)</f>
        <v>{}</v>
      </c>
      <c r="F1169" s="3" t="s">
        <v>35</v>
      </c>
      <c r="G1169" s="3">
        <v>0</v>
      </c>
      <c r="H1169" s="3">
        <v>0</v>
      </c>
      <c r="I1169" s="3">
        <v>0</v>
      </c>
      <c r="K1169" s="18" t="str">
        <f>IF($B1169="","",IF($B1169=0,"",K$1&amp;$A1169))</f>
        <v>SkillDescDetail410050505</v>
      </c>
    </row>
    <row r="1170" spans="1:11" s="17" customFormat="1" x14ac:dyDescent="0.15">
      <c r="A1170" s="7" t="s">
        <v>48</v>
      </c>
      <c r="B1170" s="5"/>
      <c r="C1170" s="5"/>
      <c r="D1170" s="5"/>
      <c r="E1170" s="5" t="str">
        <f>_xlfn.XLOOKUP(A1170,中转!$D$10:$D$10006,中转!$Y$10:$Y$10006,"{}",0)</f>
        <v/>
      </c>
      <c r="F1170" s="5"/>
      <c r="G1170" s="5"/>
      <c r="H1170" s="5"/>
      <c r="I1170" s="5"/>
      <c r="J1170" s="20"/>
      <c r="K1170" s="20"/>
    </row>
    <row r="1171" spans="1:11" x14ac:dyDescent="0.15">
      <c r="A1171" s="3">
        <f t="shared" ref="A1171:A1175" si="584">B1171*100+C1171</f>
        <v>410050601</v>
      </c>
      <c r="B1171" s="3">
        <f t="shared" ref="B1171:B1175" si="585">B1104+100</f>
        <v>4100506</v>
      </c>
      <c r="C1171" s="3">
        <f t="shared" ref="C1171:C1175" si="586">C1165</f>
        <v>1</v>
      </c>
      <c r="D1171" s="3">
        <f>_xlfn.XLOOKUP(C1171,等级中转!$E$7:$E$11,_xlfn.XLOOKUP(INT(RIGHT(B1171,1)),等级中转!$F$5:$L$5,等级中转!$F$7:$L$11))</f>
        <v>1</v>
      </c>
      <c r="E1171" s="3" t="str">
        <f>_xlfn.XLOOKUP(A1171,中转!$D$10:$D$10006,中转!$Y$10:$Y$10006,"{}",0)</f>
        <v>{}</v>
      </c>
      <c r="F1171" s="3" t="s">
        <v>35</v>
      </c>
      <c r="G1171" s="3">
        <v>0</v>
      </c>
      <c r="H1171" s="3">
        <v>0</v>
      </c>
      <c r="I1171" s="3">
        <v>0</v>
      </c>
      <c r="K1171" s="18" t="str">
        <f>IF($B1171="","",IF($B1171=0,"",K$1&amp;$A1171))</f>
        <v>SkillDescDetail410050601</v>
      </c>
    </row>
    <row r="1172" spans="1:11" x14ac:dyDescent="0.15">
      <c r="A1172" s="3">
        <f t="shared" si="584"/>
        <v>410050602</v>
      </c>
      <c r="B1172" s="3">
        <f t="shared" si="585"/>
        <v>4100506</v>
      </c>
      <c r="C1172" s="3">
        <f t="shared" si="586"/>
        <v>2</v>
      </c>
      <c r="D1172" s="3">
        <f>_xlfn.XLOOKUP(C1172,等级中转!$E$7:$E$11,_xlfn.XLOOKUP(INT(RIGHT(B1172,1)),等级中转!$F$5:$L$5,等级中转!$F$7:$L$11))</f>
        <v>63</v>
      </c>
      <c r="E1172" s="3" t="str">
        <f>_xlfn.XLOOKUP(A1172,中转!$D$10:$D$10006,中转!$Y$10:$Y$10006,"{}",0)</f>
        <v>{}</v>
      </c>
      <c r="F1172" s="3" t="s">
        <v>35</v>
      </c>
      <c r="G1172" s="3">
        <v>0</v>
      </c>
      <c r="H1172" s="3">
        <v>0</v>
      </c>
      <c r="I1172" s="3">
        <v>0</v>
      </c>
      <c r="K1172" s="18" t="str">
        <f>IF($B1172="","",IF($B1172=0,"",K$1&amp;$A1172))</f>
        <v>SkillDescDetail410050602</v>
      </c>
    </row>
    <row r="1173" spans="1:11" x14ac:dyDescent="0.15">
      <c r="A1173" s="3">
        <f t="shared" si="584"/>
        <v>410050603</v>
      </c>
      <c r="B1173" s="3">
        <f t="shared" si="585"/>
        <v>4100506</v>
      </c>
      <c r="C1173" s="3">
        <f t="shared" si="586"/>
        <v>3</v>
      </c>
      <c r="D1173" s="3">
        <f>_xlfn.XLOOKUP(C1173,等级中转!$E$7:$E$11,_xlfn.XLOOKUP(INT(RIGHT(B1173,1)),等级中转!$F$5:$L$5,等级中转!$F$7:$L$11))</f>
        <v>103</v>
      </c>
      <c r="E1173" s="3" t="str">
        <f>_xlfn.XLOOKUP(A1173,中转!$D$10:$D$10006,中转!$Y$10:$Y$10006,"{}",0)</f>
        <v>{}</v>
      </c>
      <c r="F1173" s="3" t="s">
        <v>35</v>
      </c>
      <c r="G1173" s="3">
        <v>0</v>
      </c>
      <c r="H1173" s="3">
        <v>0</v>
      </c>
      <c r="I1173" s="3">
        <v>0</v>
      </c>
      <c r="K1173" s="18" t="str">
        <f>IF($B1173="","",IF($B1173=0,"",K$1&amp;$A1173))</f>
        <v>SkillDescDetail410050603</v>
      </c>
    </row>
    <row r="1174" spans="1:11" x14ac:dyDescent="0.15">
      <c r="A1174" s="3">
        <f t="shared" si="584"/>
        <v>410050604</v>
      </c>
      <c r="B1174" s="3">
        <f t="shared" si="585"/>
        <v>4100506</v>
      </c>
      <c r="C1174" s="3">
        <f t="shared" si="586"/>
        <v>4</v>
      </c>
      <c r="D1174" s="3">
        <f>_xlfn.XLOOKUP(C1174,等级中转!$E$7:$E$11,_xlfn.XLOOKUP(INT(RIGHT(B1174,1)),等级中转!$F$5:$L$5,等级中转!$F$7:$L$11))</f>
        <v>153</v>
      </c>
      <c r="E1174" s="3" t="str">
        <f>_xlfn.XLOOKUP(A1174,中转!$D$10:$D$10006,中转!$Y$10:$Y$10006,"{}",0)</f>
        <v>{}</v>
      </c>
      <c r="F1174" s="3" t="s">
        <v>35</v>
      </c>
      <c r="G1174" s="3">
        <v>0</v>
      </c>
      <c r="H1174" s="3">
        <v>0</v>
      </c>
      <c r="I1174" s="3">
        <v>0</v>
      </c>
      <c r="K1174" s="18" t="str">
        <f>IF($B1174="","",IF($B1174=0,"",K$1&amp;$A1174))</f>
        <v>SkillDescDetail410050604</v>
      </c>
    </row>
    <row r="1175" spans="1:11" x14ac:dyDescent="0.15">
      <c r="A1175" s="3">
        <f t="shared" si="584"/>
        <v>410050605</v>
      </c>
      <c r="B1175" s="3">
        <f t="shared" si="585"/>
        <v>4100506</v>
      </c>
      <c r="C1175" s="3">
        <f t="shared" si="586"/>
        <v>5</v>
      </c>
      <c r="D1175" s="3">
        <f>_xlfn.XLOOKUP(C1175,等级中转!$E$7:$E$11,_xlfn.XLOOKUP(INT(RIGHT(B1175,1)),等级中转!$F$5:$L$5,等级中转!$F$7:$L$11))</f>
        <v>203</v>
      </c>
      <c r="E1175" s="3" t="str">
        <f>_xlfn.XLOOKUP(A1175,中转!$D$10:$D$10006,中转!$Y$10:$Y$10006,"{}",0)</f>
        <v>{}</v>
      </c>
      <c r="F1175" s="3" t="s">
        <v>35</v>
      </c>
      <c r="G1175" s="3">
        <v>0</v>
      </c>
      <c r="H1175" s="3">
        <v>0</v>
      </c>
      <c r="I1175" s="3">
        <v>0</v>
      </c>
      <c r="K1175" s="18" t="str">
        <f>IF($B1175="","",IF($B1175=0,"",K$1&amp;$A1175))</f>
        <v>SkillDescDetail410050605</v>
      </c>
    </row>
    <row r="1176" spans="1:11" s="17" customFormat="1" x14ac:dyDescent="0.15">
      <c r="A1176" s="7" t="s">
        <v>49</v>
      </c>
      <c r="B1176" s="5"/>
      <c r="C1176" s="5"/>
      <c r="D1176" s="5"/>
      <c r="E1176" s="5" t="str">
        <f>_xlfn.XLOOKUP(A1176,中转!$D$10:$D$10006,中转!$Y$10:$Y$10006,"{}",0)</f>
        <v/>
      </c>
      <c r="F1176" s="5"/>
      <c r="G1176" s="5"/>
      <c r="H1176" s="5"/>
      <c r="I1176" s="5"/>
      <c r="J1176" s="20"/>
      <c r="K1176" s="20"/>
    </row>
    <row r="1177" spans="1:11" x14ac:dyDescent="0.15">
      <c r="A1177" s="3">
        <f t="shared" ref="A1177:A1181" si="587">B1177*100+C1177</f>
        <v>410050701</v>
      </c>
      <c r="B1177" s="3">
        <f t="shared" ref="B1177:B1181" si="588">B1110+100</f>
        <v>4100507</v>
      </c>
      <c r="C1177" s="3">
        <f t="shared" ref="C1177:C1181" si="589">C1171</f>
        <v>1</v>
      </c>
      <c r="D1177" s="3">
        <f>_xlfn.XLOOKUP(C1177,等级中转!$E$7:$E$11,_xlfn.XLOOKUP(INT(RIGHT(B1177,1)),等级中转!$F$5:$L$5,等级中转!$F$7:$L$11))</f>
        <v>1</v>
      </c>
      <c r="E1177" s="3" t="str">
        <f>_xlfn.XLOOKUP(A1177,中转!$D$10:$D$10006,中转!$Y$10:$Y$10006,"{}",0)</f>
        <v>{}</v>
      </c>
      <c r="F1177" s="3" t="s">
        <v>136</v>
      </c>
      <c r="G1177" s="3">
        <v>0</v>
      </c>
      <c r="H1177" s="3">
        <v>0</v>
      </c>
      <c r="I1177" s="3">
        <v>0</v>
      </c>
      <c r="K1177" s="18" t="str">
        <f>IF($B1177="","",IF($B1177=0,"",K$1&amp;$A1177))</f>
        <v>SkillDescDetail410050701</v>
      </c>
    </row>
    <row r="1178" spans="1:11" x14ac:dyDescent="0.15">
      <c r="A1178" s="3">
        <f t="shared" si="587"/>
        <v>410050702</v>
      </c>
      <c r="B1178" s="3">
        <f t="shared" si="588"/>
        <v>4100507</v>
      </c>
      <c r="C1178" s="3">
        <f t="shared" si="589"/>
        <v>2</v>
      </c>
      <c r="D1178" s="3">
        <f>_xlfn.XLOOKUP(C1178,等级中转!$E$7:$E$11,_xlfn.XLOOKUP(INT(RIGHT(B1178,1)),等级中转!$F$5:$L$5,等级中转!$F$7:$L$11))</f>
        <v>51</v>
      </c>
      <c r="E1178" s="3" t="str">
        <f>_xlfn.XLOOKUP(A1178,中转!$D$10:$D$10006,中转!$Y$10:$Y$10006,"{}",0)</f>
        <v>{}</v>
      </c>
      <c r="F1178" s="3" t="s">
        <v>136</v>
      </c>
      <c r="G1178" s="3">
        <v>0</v>
      </c>
      <c r="H1178" s="3">
        <v>0</v>
      </c>
      <c r="I1178" s="3">
        <v>0</v>
      </c>
      <c r="K1178" s="18" t="str">
        <f>IF($B1178="","",IF($B1178=0,"",K$1&amp;$A1178))</f>
        <v>SkillDescDetail410050702</v>
      </c>
    </row>
    <row r="1179" spans="1:11" x14ac:dyDescent="0.15">
      <c r="A1179" s="3">
        <f t="shared" si="587"/>
        <v>410050703</v>
      </c>
      <c r="B1179" s="3">
        <f t="shared" si="588"/>
        <v>4100507</v>
      </c>
      <c r="C1179" s="3">
        <f t="shared" si="589"/>
        <v>3</v>
      </c>
      <c r="D1179" s="3">
        <f>_xlfn.XLOOKUP(C1179,等级中转!$E$7:$E$11,_xlfn.XLOOKUP(INT(RIGHT(B1179,1)),等级中转!$F$5:$L$5,等级中转!$F$7:$L$11))</f>
        <v>91</v>
      </c>
      <c r="E1179" s="3" t="str">
        <f>_xlfn.XLOOKUP(A1179,中转!$D$10:$D$10006,中转!$Y$10:$Y$10006,"{}",0)</f>
        <v>{}</v>
      </c>
      <c r="F1179" s="3" t="s">
        <v>136</v>
      </c>
      <c r="G1179" s="3">
        <v>0</v>
      </c>
      <c r="H1179" s="3">
        <v>0</v>
      </c>
      <c r="I1179" s="3">
        <v>0</v>
      </c>
      <c r="K1179" s="18" t="str">
        <f>IF($B1179="","",IF($B1179=0,"",K$1&amp;$A1179))</f>
        <v>SkillDescDetail410050703</v>
      </c>
    </row>
    <row r="1180" spans="1:11" x14ac:dyDescent="0.15">
      <c r="A1180" s="3">
        <f t="shared" si="587"/>
        <v>410050704</v>
      </c>
      <c r="B1180" s="3">
        <f t="shared" si="588"/>
        <v>4100507</v>
      </c>
      <c r="C1180" s="3">
        <f t="shared" si="589"/>
        <v>4</v>
      </c>
      <c r="D1180" s="3">
        <f>_xlfn.XLOOKUP(C1180,等级中转!$E$7:$E$11,_xlfn.XLOOKUP(INT(RIGHT(B1180,1)),等级中转!$F$5:$L$5,等级中转!$F$7:$L$11))</f>
        <v>151</v>
      </c>
      <c r="E1180" s="3" t="str">
        <f>_xlfn.XLOOKUP(A1180,中转!$D$10:$D$10006,中转!$Y$10:$Y$10006,"{}",0)</f>
        <v>{}</v>
      </c>
      <c r="F1180" s="3" t="s">
        <v>136</v>
      </c>
      <c r="G1180" s="3">
        <v>0</v>
      </c>
      <c r="H1180" s="3">
        <v>0</v>
      </c>
      <c r="I1180" s="3">
        <v>0</v>
      </c>
      <c r="K1180" s="18" t="str">
        <f>IF($B1180="","",IF($B1180=0,"",K$1&amp;$A1180))</f>
        <v>SkillDescDetail410050704</v>
      </c>
    </row>
    <row r="1181" spans="1:11" x14ac:dyDescent="0.15">
      <c r="A1181" s="3">
        <f t="shared" si="587"/>
        <v>410050705</v>
      </c>
      <c r="B1181" s="3">
        <f t="shared" si="588"/>
        <v>4100507</v>
      </c>
      <c r="C1181" s="3">
        <f t="shared" si="589"/>
        <v>5</v>
      </c>
      <c r="D1181" s="3">
        <f>_xlfn.XLOOKUP(C1181,等级中转!$E$7:$E$11,_xlfn.XLOOKUP(INT(RIGHT(B1181,1)),等级中转!$F$5:$L$5,等级中转!$F$7:$L$11))</f>
        <v>211</v>
      </c>
      <c r="E1181" s="3" t="str">
        <f>_xlfn.XLOOKUP(A1181,中转!$D$10:$D$10006,中转!$Y$10:$Y$10006,"{}",0)</f>
        <v>{}</v>
      </c>
      <c r="F1181" s="3" t="s">
        <v>136</v>
      </c>
      <c r="G1181" s="3">
        <v>0</v>
      </c>
      <c r="H1181" s="3">
        <v>0</v>
      </c>
      <c r="I1181" s="3">
        <v>0</v>
      </c>
      <c r="K1181" s="18" t="str">
        <f>IF($B1181="","",IF($B1181=0,"",K$1&amp;$A1181))</f>
        <v>SkillDescDetail410050705</v>
      </c>
    </row>
    <row r="1182" spans="1:11" s="17" customFormat="1" x14ac:dyDescent="0.15">
      <c r="A1182" s="7" t="s">
        <v>137</v>
      </c>
      <c r="B1182" s="5"/>
      <c r="C1182" s="5"/>
      <c r="D1182" s="5"/>
      <c r="E1182" s="5" t="str">
        <f>_xlfn.XLOOKUP(A1182,中转!$D$10:$D$10006,中转!$Y$10:$Y$10006,"{}",0)</f>
        <v/>
      </c>
      <c r="F1182" s="5"/>
      <c r="G1182" s="5"/>
      <c r="H1182" s="5"/>
      <c r="I1182" s="5"/>
      <c r="J1182" s="20"/>
      <c r="K1182" s="20"/>
    </row>
    <row r="1183" spans="1:11" s="17" customFormat="1" x14ac:dyDescent="0.15">
      <c r="A1183" s="7" t="s">
        <v>33</v>
      </c>
      <c r="B1183" s="5"/>
      <c r="C1183" s="5"/>
      <c r="D1183" s="5"/>
      <c r="E1183" s="5" t="str">
        <f>_xlfn.XLOOKUP(A1183,中转!$D$10:$D$10006,中转!$Y$10:$Y$10006,"{}",0)</f>
        <v/>
      </c>
      <c r="F1183" s="5"/>
      <c r="G1183" s="5"/>
      <c r="H1183" s="5"/>
      <c r="I1183" s="5"/>
      <c r="J1183" s="20"/>
      <c r="K1183" s="20"/>
    </row>
    <row r="1184" spans="1:11" x14ac:dyDescent="0.15">
      <c r="A1184" s="3">
        <f t="shared" ref="A1184:A1188" si="590">B1184*100+C1184</f>
        <v>410060101</v>
      </c>
      <c r="B1184" s="3">
        <f t="shared" ref="B1184:B1188" si="591">B1141+100</f>
        <v>4100601</v>
      </c>
      <c r="C1184" s="3">
        <v>1</v>
      </c>
      <c r="D1184" s="3">
        <f>_xlfn.XLOOKUP(C1184,等级中转!$E$7:$E$11,_xlfn.XLOOKUP(INT(RIGHT(B1184,1)),等级中转!$F$5:$L$5,等级中转!$F$7:$L$11))</f>
        <v>1</v>
      </c>
      <c r="E1184" s="3" t="str">
        <f ca="1">_xlfn.XLOOKUP(A1184,中转!$D$10:$D$10006,中转!$Y$10:$Y$10006,"{}",0)</f>
        <v>{"AtkPower":0.85}</v>
      </c>
      <c r="F1184" s="3" t="s">
        <v>35</v>
      </c>
      <c r="G1184" s="3">
        <v>80</v>
      </c>
      <c r="H1184" s="3">
        <v>0</v>
      </c>
      <c r="I1184" s="3">
        <v>0</v>
      </c>
      <c r="J1184" s="18" t="str">
        <f t="shared" ref="J1184:J1188" si="592">"Skill"&amp;B1184</f>
        <v>Skill4100601</v>
      </c>
      <c r="K1184" s="18" t="str">
        <f>IF($B1184="","",IF($B1184=0,"",K$1&amp;$A1184))</f>
        <v>SkillDescDetail410060101</v>
      </c>
    </row>
    <row r="1185" spans="1:11" x14ac:dyDescent="0.15">
      <c r="A1185" s="3">
        <f t="shared" si="590"/>
        <v>410060102</v>
      </c>
      <c r="B1185" s="3">
        <f t="shared" si="591"/>
        <v>4100601</v>
      </c>
      <c r="C1185" s="3">
        <v>2</v>
      </c>
      <c r="D1185" s="3">
        <f>_xlfn.XLOOKUP(C1185,等级中转!$E$7:$E$11,_xlfn.XLOOKUP(INT(RIGHT(B1185,1)),等级中转!$F$5:$L$5,等级中转!$F$7:$L$11))</f>
        <v>21</v>
      </c>
      <c r="E1185" s="3" t="str">
        <f ca="1">_xlfn.XLOOKUP(A1185,中转!$D$10:$D$10006,中转!$Y$10:$Y$10006,"{}",0)</f>
        <v>{"AtkPower":0.9}</v>
      </c>
      <c r="F1185" s="3" t="s">
        <v>35</v>
      </c>
      <c r="G1185" s="3">
        <f>G1184</f>
        <v>80</v>
      </c>
      <c r="H1185" s="3">
        <v>0</v>
      </c>
      <c r="I1185" s="3">
        <v>0</v>
      </c>
      <c r="J1185" s="18" t="str">
        <f t="shared" si="592"/>
        <v>Skill4100601</v>
      </c>
      <c r="K1185" s="18" t="str">
        <f>IF($B1185="","",IF($B1185=0,"",K$1&amp;$A1185))</f>
        <v>SkillDescDetail410060102</v>
      </c>
    </row>
    <row r="1186" spans="1:11" x14ac:dyDescent="0.15">
      <c r="A1186" s="3">
        <f t="shared" si="590"/>
        <v>410060103</v>
      </c>
      <c r="B1186" s="3">
        <f t="shared" si="591"/>
        <v>4100601</v>
      </c>
      <c r="C1186" s="3">
        <v>3</v>
      </c>
      <c r="D1186" s="3">
        <f>_xlfn.XLOOKUP(C1186,等级中转!$E$7:$E$11,_xlfn.XLOOKUP(INT(RIGHT(B1186,1)),等级中转!$F$5:$L$5,等级中转!$F$7:$L$11))</f>
        <v>61</v>
      </c>
      <c r="E1186" s="3" t="str">
        <f ca="1">_xlfn.XLOOKUP(A1186,中转!$D$10:$D$10006,中转!$Y$10:$Y$10006,"{}",0)</f>
        <v>{"AtkPower":0.95}</v>
      </c>
      <c r="F1186" s="3" t="s">
        <v>35</v>
      </c>
      <c r="G1186" s="3">
        <f>G1185</f>
        <v>80</v>
      </c>
      <c r="H1186" s="3">
        <v>0</v>
      </c>
      <c r="I1186" s="3">
        <v>0</v>
      </c>
      <c r="J1186" s="18" t="str">
        <f t="shared" si="592"/>
        <v>Skill4100601</v>
      </c>
      <c r="K1186" s="18" t="str">
        <f>IF($B1186="","",IF($B1186=0,"",K$1&amp;$A1186))</f>
        <v>SkillDescDetail410060103</v>
      </c>
    </row>
    <row r="1187" spans="1:11" x14ac:dyDescent="0.15">
      <c r="A1187" s="3">
        <f t="shared" si="590"/>
        <v>410060104</v>
      </c>
      <c r="B1187" s="3">
        <f t="shared" si="591"/>
        <v>4100601</v>
      </c>
      <c r="C1187" s="3">
        <v>4</v>
      </c>
      <c r="D1187" s="3">
        <f>_xlfn.XLOOKUP(C1187,等级中转!$E$7:$E$11,_xlfn.XLOOKUP(INT(RIGHT(B1187,1)),等级中转!$F$5:$L$5,等级中转!$F$7:$L$11))</f>
        <v>111</v>
      </c>
      <c r="E1187" s="3" t="str">
        <f ca="1">_xlfn.XLOOKUP(A1187,中转!$D$10:$D$10006,中转!$Y$10:$Y$10006,"{}",0)</f>
        <v>{"AtkPower":1.1}</v>
      </c>
      <c r="F1187" s="3" t="s">
        <v>35</v>
      </c>
      <c r="G1187" s="3">
        <f>G1186</f>
        <v>80</v>
      </c>
      <c r="H1187" s="3">
        <v>0</v>
      </c>
      <c r="I1187" s="3">
        <v>0</v>
      </c>
      <c r="J1187" s="18" t="str">
        <f t="shared" si="592"/>
        <v>Skill4100601</v>
      </c>
      <c r="K1187" s="18" t="str">
        <f>IF($B1187="","",IF($B1187=0,"",K$1&amp;$A1187))</f>
        <v>SkillDescDetail410060104</v>
      </c>
    </row>
    <row r="1188" spans="1:11" x14ac:dyDescent="0.15">
      <c r="A1188" s="3">
        <f t="shared" si="590"/>
        <v>410060105</v>
      </c>
      <c r="B1188" s="3">
        <f t="shared" si="591"/>
        <v>4100601</v>
      </c>
      <c r="C1188" s="3">
        <v>5</v>
      </c>
      <c r="D1188" s="3">
        <f>_xlfn.XLOOKUP(C1188,等级中转!$E$7:$E$11,_xlfn.XLOOKUP(INT(RIGHT(B1188,1)),等级中转!$F$5:$L$5,等级中转!$F$7:$L$11))</f>
        <v>161</v>
      </c>
      <c r="E1188" s="3" t="str">
        <f>_xlfn.XLOOKUP(A1188,中转!$D$10:$D$10006,中转!$Y$10:$Y$10006,"{}",0)</f>
        <v>{"AtkPower":1.2}</v>
      </c>
      <c r="F1188" s="3" t="s">
        <v>35</v>
      </c>
      <c r="G1188" s="3">
        <f>G1187</f>
        <v>80</v>
      </c>
      <c r="H1188" s="3">
        <v>0</v>
      </c>
      <c r="I1188" s="3">
        <v>0</v>
      </c>
      <c r="J1188" s="18" t="str">
        <f t="shared" si="592"/>
        <v>Skill4100601</v>
      </c>
      <c r="K1188" s="18" t="str">
        <f>IF($B1188="","",IF($B1188=0,"",K$1&amp;$A1188))</f>
        <v>SkillDescDetail410060105</v>
      </c>
    </row>
    <row r="1189" spans="1:11" s="17" customFormat="1" x14ac:dyDescent="0.15">
      <c r="A1189" s="7" t="s">
        <v>40</v>
      </c>
      <c r="B1189" s="5"/>
      <c r="C1189" s="5"/>
      <c r="D1189" s="5"/>
      <c r="E1189" s="5" t="str">
        <f>_xlfn.XLOOKUP(A1189,中转!$D$10:$D$10006,中转!$Y$10:$Y$10006,"{}",0)</f>
        <v/>
      </c>
      <c r="F1189" s="5"/>
      <c r="G1189" s="5"/>
      <c r="H1189" s="5"/>
      <c r="I1189" s="5"/>
      <c r="J1189" s="20"/>
      <c r="K1189" s="20"/>
    </row>
    <row r="1190" spans="1:11" x14ac:dyDescent="0.15">
      <c r="A1190" s="3">
        <f t="shared" ref="A1190:A1194" si="593">B1190*100+C1190</f>
        <v>410060201</v>
      </c>
      <c r="B1190" s="3">
        <f t="shared" ref="B1190:B1194" si="594">B1147+100</f>
        <v>4100602</v>
      </c>
      <c r="C1190" s="3">
        <f t="shared" ref="C1190:C1194" si="595">C1184</f>
        <v>1</v>
      </c>
      <c r="D1190" s="3">
        <f>_xlfn.XLOOKUP(C1190,等级中转!$E$7:$E$11,_xlfn.XLOOKUP(INT(RIGHT(B1190,1)),等级中转!$F$5:$L$5,等级中转!$F$7:$L$11))</f>
        <v>1</v>
      </c>
      <c r="E1190" s="3" t="str">
        <f ca="1">_xlfn.XLOOKUP(A1190,中转!$D$10:$D$10006,中转!$Y$10:$Y$10006,"{}",0)</f>
        <v>{"AtkPower":2.25,"BuffAtkPower":1}</v>
      </c>
      <c r="F1190" s="3" t="s">
        <v>35</v>
      </c>
      <c r="G1190" s="3">
        <v>0</v>
      </c>
      <c r="H1190" s="3">
        <v>0</v>
      </c>
      <c r="I1190" s="3">
        <v>1.4</v>
      </c>
      <c r="J1190" s="18" t="str">
        <f t="shared" ref="J1190:J1194" si="596">"Skill"&amp;B1190</f>
        <v>Skill4100602</v>
      </c>
      <c r="K1190" s="18" t="str">
        <f>IF($B1190="","",IF($B1190=0,"",K$1&amp;$A1190))</f>
        <v>SkillDescDetail410060201</v>
      </c>
    </row>
    <row r="1191" spans="1:11" x14ac:dyDescent="0.15">
      <c r="A1191" s="3">
        <f t="shared" si="593"/>
        <v>410060202</v>
      </c>
      <c r="B1191" s="3">
        <f t="shared" si="594"/>
        <v>4100602</v>
      </c>
      <c r="C1191" s="3">
        <f t="shared" si="595"/>
        <v>2</v>
      </c>
      <c r="D1191" s="3">
        <f>_xlfn.XLOOKUP(C1191,等级中转!$E$7:$E$11,_xlfn.XLOOKUP(INT(RIGHT(B1191,1)),等级中转!$F$5:$L$5,等级中转!$F$7:$L$11))</f>
        <v>41</v>
      </c>
      <c r="E1191" s="3" t="str">
        <f ca="1">_xlfn.XLOOKUP(A1191,中转!$D$10:$D$10006,中转!$Y$10:$Y$10006,"{}",0)</f>
        <v>{"AtkPower":2.4,"BuffAtkPower":1}</v>
      </c>
      <c r="F1191" s="3" t="s">
        <v>35</v>
      </c>
      <c r="G1191" s="3">
        <v>0</v>
      </c>
      <c r="H1191" s="3">
        <v>0</v>
      </c>
      <c r="I1191" s="3">
        <f>I1190</f>
        <v>1.4</v>
      </c>
      <c r="J1191" s="18" t="str">
        <f t="shared" si="596"/>
        <v>Skill4100602</v>
      </c>
      <c r="K1191" s="18" t="str">
        <f>IF($B1191="","",IF($B1191=0,"",K$1&amp;$A1191))</f>
        <v>SkillDescDetail410060202</v>
      </c>
    </row>
    <row r="1192" spans="1:11" x14ac:dyDescent="0.15">
      <c r="A1192" s="3">
        <f t="shared" si="593"/>
        <v>410060203</v>
      </c>
      <c r="B1192" s="3">
        <f t="shared" si="594"/>
        <v>4100602</v>
      </c>
      <c r="C1192" s="3">
        <f t="shared" si="595"/>
        <v>3</v>
      </c>
      <c r="D1192" s="3">
        <f>_xlfn.XLOOKUP(C1192,等级中转!$E$7:$E$11,_xlfn.XLOOKUP(INT(RIGHT(B1192,1)),等级中转!$F$5:$L$5,等级中转!$F$7:$L$11))</f>
        <v>81</v>
      </c>
      <c r="E1192" s="3" t="str">
        <f ca="1">_xlfn.XLOOKUP(A1192,中转!$D$10:$D$10006,中转!$Y$10:$Y$10006,"{}",0)</f>
        <v>{"AtkPower":2.55,"BuffAtkPower":1}</v>
      </c>
      <c r="F1192" s="3" t="s">
        <v>35</v>
      </c>
      <c r="G1192" s="3">
        <v>0</v>
      </c>
      <c r="H1192" s="3">
        <v>0</v>
      </c>
      <c r="I1192" s="3">
        <f t="shared" ref="I1192:I1194" si="597">I1191</f>
        <v>1.4</v>
      </c>
      <c r="J1192" s="18" t="str">
        <f t="shared" si="596"/>
        <v>Skill4100602</v>
      </c>
      <c r="K1192" s="18" t="str">
        <f>IF($B1192="","",IF($B1192=0,"",K$1&amp;$A1192))</f>
        <v>SkillDescDetail410060203</v>
      </c>
    </row>
    <row r="1193" spans="1:11" x14ac:dyDescent="0.15">
      <c r="A1193" s="3">
        <f t="shared" si="593"/>
        <v>410060204</v>
      </c>
      <c r="B1193" s="3">
        <f t="shared" si="594"/>
        <v>4100602</v>
      </c>
      <c r="C1193" s="3">
        <f t="shared" si="595"/>
        <v>4</v>
      </c>
      <c r="D1193" s="3">
        <f>_xlfn.XLOOKUP(C1193,等级中转!$E$7:$E$11,_xlfn.XLOOKUP(INT(RIGHT(B1193,1)),等级中转!$F$5:$L$5,等级中转!$F$7:$L$11))</f>
        <v>141</v>
      </c>
      <c r="E1193" s="3" t="str">
        <f ca="1">_xlfn.XLOOKUP(A1193,中转!$D$10:$D$10006,中转!$Y$10:$Y$10006,"{}",0)</f>
        <v>{"AtkPower":2.9,"BuffAtkPower":1}</v>
      </c>
      <c r="F1193" s="3" t="s">
        <v>35</v>
      </c>
      <c r="G1193" s="3">
        <v>0</v>
      </c>
      <c r="H1193" s="3">
        <v>0</v>
      </c>
      <c r="I1193" s="3">
        <f t="shared" si="597"/>
        <v>1.4</v>
      </c>
      <c r="J1193" s="18" t="str">
        <f t="shared" si="596"/>
        <v>Skill4100602</v>
      </c>
      <c r="K1193" s="18" t="str">
        <f>IF($B1193="","",IF($B1193=0,"",K$1&amp;$A1193))</f>
        <v>SkillDescDetail410060204</v>
      </c>
    </row>
    <row r="1194" spans="1:11" x14ac:dyDescent="0.15">
      <c r="A1194" s="3">
        <f t="shared" si="593"/>
        <v>410060205</v>
      </c>
      <c r="B1194" s="3">
        <f t="shared" si="594"/>
        <v>4100602</v>
      </c>
      <c r="C1194" s="3">
        <f t="shared" si="595"/>
        <v>5</v>
      </c>
      <c r="D1194" s="3">
        <f>_xlfn.XLOOKUP(C1194,等级中转!$E$7:$E$11,_xlfn.XLOOKUP(INT(RIGHT(B1194,1)),等级中转!$F$5:$L$5,等级中转!$F$7:$L$11))</f>
        <v>201</v>
      </c>
      <c r="E1194" s="3" t="str">
        <f>_xlfn.XLOOKUP(A1194,中转!$D$10:$D$10006,中转!$Y$10:$Y$10006,"{}",0)</f>
        <v>{"AtkPower":3.2,"BuffAtkPower":1}</v>
      </c>
      <c r="F1194" s="3" t="s">
        <v>35</v>
      </c>
      <c r="G1194" s="3">
        <v>0</v>
      </c>
      <c r="H1194" s="3">
        <v>0</v>
      </c>
      <c r="I1194" s="3">
        <f t="shared" si="597"/>
        <v>1.4</v>
      </c>
      <c r="J1194" s="18" t="str">
        <f t="shared" si="596"/>
        <v>Skill4100602</v>
      </c>
      <c r="K1194" s="18" t="str">
        <f>IF($B1194="","",IF($B1194=0,"",K$1&amp;$A1194))</f>
        <v>SkillDescDetail410060205</v>
      </c>
    </row>
    <row r="1195" spans="1:11" s="17" customFormat="1" x14ac:dyDescent="0.15">
      <c r="A1195" s="7" t="s">
        <v>45</v>
      </c>
      <c r="B1195" s="5"/>
      <c r="C1195" s="5"/>
      <c r="D1195" s="5"/>
      <c r="E1195" s="5" t="str">
        <f>_xlfn.XLOOKUP(A1195,中转!$D$10:$D$10006,中转!$Y$10:$Y$10006,"{}",0)</f>
        <v/>
      </c>
      <c r="F1195" s="5"/>
      <c r="G1195" s="5"/>
      <c r="H1195" s="5"/>
      <c r="I1195" s="5"/>
      <c r="J1195" s="20"/>
      <c r="K1195" s="20"/>
    </row>
    <row r="1196" spans="1:11" x14ac:dyDescent="0.15">
      <c r="A1196" s="3">
        <f t="shared" ref="A1196:A1200" si="598">B1196*100+C1196</f>
        <v>410060301</v>
      </c>
      <c r="B1196" s="3">
        <f t="shared" ref="B1196:B1200" si="599">B1153+100</f>
        <v>4100603</v>
      </c>
      <c r="C1196" s="3">
        <f t="shared" ref="C1196:C1200" si="600">C1190</f>
        <v>1</v>
      </c>
      <c r="D1196" s="3">
        <f>_xlfn.XLOOKUP(C1196,等级中转!$E$7:$E$11,_xlfn.XLOOKUP(INT(RIGHT(B1196,1)),等级中转!$F$5:$L$5,等级中转!$F$7:$L$11))</f>
        <v>1</v>
      </c>
      <c r="E1196" s="3" t="str">
        <f>_xlfn.XLOOKUP(A1196,中转!$D$10:$D$10006,中转!$Y$10:$Y$10006,"{}",0)</f>
        <v>{}</v>
      </c>
      <c r="F1196" s="3" t="s">
        <v>35</v>
      </c>
      <c r="G1196" s="3">
        <v>0</v>
      </c>
      <c r="H1196" s="3">
        <v>0</v>
      </c>
      <c r="I1196" s="3">
        <v>0</v>
      </c>
      <c r="K1196" s="18" t="str">
        <f>IF($B1196="","",IF($B1196=0,"",K$1&amp;$A1196))</f>
        <v>SkillDescDetail410060301</v>
      </c>
    </row>
    <row r="1197" spans="1:11" x14ac:dyDescent="0.15">
      <c r="A1197" s="3">
        <f t="shared" si="598"/>
        <v>410060302</v>
      </c>
      <c r="B1197" s="3">
        <f t="shared" si="599"/>
        <v>4100603</v>
      </c>
      <c r="C1197" s="3">
        <f t="shared" si="600"/>
        <v>2</v>
      </c>
      <c r="D1197" s="3">
        <f>_xlfn.XLOOKUP(C1197,等级中转!$E$7:$E$11,_xlfn.XLOOKUP(INT(RIGHT(B1197,1)),等级中转!$F$5:$L$5,等级中转!$F$7:$L$11))</f>
        <v>75</v>
      </c>
      <c r="E1197" s="3" t="str">
        <f>_xlfn.XLOOKUP(A1197,中转!$D$10:$D$10006,中转!$Y$10:$Y$10006,"{}",0)</f>
        <v>{}</v>
      </c>
      <c r="F1197" s="3" t="s">
        <v>35</v>
      </c>
      <c r="G1197" s="3">
        <v>0</v>
      </c>
      <c r="H1197" s="3">
        <v>0</v>
      </c>
      <c r="I1197" s="3">
        <v>0</v>
      </c>
      <c r="K1197" s="18" t="str">
        <f>IF($B1197="","",IF($B1197=0,"",K$1&amp;$A1197))</f>
        <v>SkillDescDetail410060302</v>
      </c>
    </row>
    <row r="1198" spans="1:11" x14ac:dyDescent="0.15">
      <c r="A1198" s="3">
        <f t="shared" si="598"/>
        <v>410060303</v>
      </c>
      <c r="B1198" s="3">
        <f t="shared" si="599"/>
        <v>4100603</v>
      </c>
      <c r="C1198" s="3">
        <f t="shared" si="600"/>
        <v>3</v>
      </c>
      <c r="D1198" s="3">
        <f>_xlfn.XLOOKUP(C1198,等级中转!$E$7:$E$11,_xlfn.XLOOKUP(INT(RIGHT(B1198,1)),等级中转!$F$5:$L$5,等级中转!$F$7:$L$11))</f>
        <v>125</v>
      </c>
      <c r="E1198" s="3" t="str">
        <f>_xlfn.XLOOKUP(A1198,中转!$D$10:$D$10006,中转!$Y$10:$Y$10006,"{}",0)</f>
        <v>{}</v>
      </c>
      <c r="F1198" s="3" t="s">
        <v>35</v>
      </c>
      <c r="G1198" s="3">
        <v>0</v>
      </c>
      <c r="H1198" s="3">
        <v>0</v>
      </c>
      <c r="I1198" s="3">
        <v>0</v>
      </c>
      <c r="K1198" s="18" t="str">
        <f>IF($B1198="","",IF($B1198=0,"",K$1&amp;$A1198))</f>
        <v>SkillDescDetail410060303</v>
      </c>
    </row>
    <row r="1199" spans="1:11" x14ac:dyDescent="0.15">
      <c r="A1199" s="3">
        <f t="shared" si="598"/>
        <v>410060304</v>
      </c>
      <c r="B1199" s="3">
        <f t="shared" si="599"/>
        <v>4100603</v>
      </c>
      <c r="C1199" s="3">
        <f t="shared" si="600"/>
        <v>4</v>
      </c>
      <c r="D1199" s="3">
        <f>_xlfn.XLOOKUP(C1199,等级中转!$E$7:$E$11,_xlfn.XLOOKUP(INT(RIGHT(B1199,1)),等级中转!$F$5:$L$5,等级中转!$F$7:$L$11))</f>
        <v>175</v>
      </c>
      <c r="E1199" s="3" t="str">
        <f>_xlfn.XLOOKUP(A1199,中转!$D$10:$D$10006,中转!$Y$10:$Y$10006,"{}",0)</f>
        <v>{}</v>
      </c>
      <c r="F1199" s="3" t="s">
        <v>35</v>
      </c>
      <c r="G1199" s="3">
        <v>0</v>
      </c>
      <c r="H1199" s="3">
        <v>0</v>
      </c>
      <c r="I1199" s="3">
        <v>0</v>
      </c>
      <c r="K1199" s="18" t="str">
        <f>IF($B1199="","",IF($B1199=0,"",K$1&amp;$A1199))</f>
        <v>SkillDescDetail410060304</v>
      </c>
    </row>
    <row r="1200" spans="1:11" x14ac:dyDescent="0.15">
      <c r="A1200" s="3">
        <f t="shared" si="598"/>
        <v>410060305</v>
      </c>
      <c r="B1200" s="3">
        <f t="shared" si="599"/>
        <v>4100603</v>
      </c>
      <c r="C1200" s="3">
        <f t="shared" si="600"/>
        <v>5</v>
      </c>
      <c r="D1200" s="3">
        <f>_xlfn.XLOOKUP(C1200,等级中转!$E$7:$E$11,_xlfn.XLOOKUP(INT(RIGHT(B1200,1)),等级中转!$F$5:$L$5,等级中转!$F$7:$L$11))</f>
        <v>225</v>
      </c>
      <c r="E1200" s="3" t="str">
        <f>_xlfn.XLOOKUP(A1200,中转!$D$10:$D$10006,中转!$Y$10:$Y$10006,"{}",0)</f>
        <v>{}</v>
      </c>
      <c r="F1200" s="3" t="s">
        <v>35</v>
      </c>
      <c r="G1200" s="3">
        <v>0</v>
      </c>
      <c r="H1200" s="3">
        <v>0</v>
      </c>
      <c r="I1200" s="3">
        <v>0</v>
      </c>
      <c r="K1200" s="18" t="str">
        <f>IF($B1200="","",IF($B1200=0,"",K$1&amp;$A1200))</f>
        <v>SkillDescDetail410060305</v>
      </c>
    </row>
    <row r="1201" spans="1:11" s="17" customFormat="1" x14ac:dyDescent="0.15">
      <c r="A1201" s="7" t="s">
        <v>46</v>
      </c>
      <c r="B1201" s="5"/>
      <c r="C1201" s="5"/>
      <c r="D1201" s="5"/>
      <c r="E1201" s="5" t="str">
        <f>_xlfn.XLOOKUP(A1201,中转!$D$10:$D$10006,中转!$Y$10:$Y$10006,"{}",0)</f>
        <v/>
      </c>
      <c r="F1201" s="5"/>
      <c r="G1201" s="5"/>
      <c r="H1201" s="5"/>
      <c r="I1201" s="5"/>
      <c r="J1201" s="20"/>
      <c r="K1201" s="20"/>
    </row>
    <row r="1202" spans="1:11" x14ac:dyDescent="0.15">
      <c r="A1202" s="3">
        <f t="shared" ref="A1202:A1206" si="601">B1202*100+C1202</f>
        <v>410060401</v>
      </c>
      <c r="B1202" s="3">
        <f t="shared" ref="B1202:B1206" si="602">B1159+100</f>
        <v>4100604</v>
      </c>
      <c r="C1202" s="3">
        <f t="shared" ref="C1202:C1206" si="603">C1196</f>
        <v>1</v>
      </c>
      <c r="D1202" s="3">
        <f>_xlfn.XLOOKUP(C1202,等级中转!$E$7:$E$11,_xlfn.XLOOKUP(INT(RIGHT(B1202,1)),等级中转!$F$5:$L$5,等级中转!$F$7:$L$11))</f>
        <v>1</v>
      </c>
      <c r="E1202" s="3" t="str">
        <f>_xlfn.XLOOKUP(A1202,中转!$D$10:$D$10006,中转!$Y$10:$Y$10006,"{}",0)</f>
        <v>{"AtkPower":0.01,"BuffAtkPower":1}</v>
      </c>
      <c r="F1202" s="3" t="s">
        <v>138</v>
      </c>
      <c r="G1202" s="3">
        <v>0</v>
      </c>
      <c r="H1202" s="3">
        <v>0</v>
      </c>
      <c r="I1202" s="3">
        <v>0</v>
      </c>
      <c r="K1202" s="18" t="str">
        <f>IF($B1202="","",IF($B1202=0,"",K$1&amp;$A1202))</f>
        <v>SkillDescDetail410060401</v>
      </c>
    </row>
    <row r="1203" spans="1:11" x14ac:dyDescent="0.15">
      <c r="A1203" s="3">
        <f t="shared" si="601"/>
        <v>410060402</v>
      </c>
      <c r="B1203" s="3">
        <f t="shared" si="602"/>
        <v>4100604</v>
      </c>
      <c r="C1203" s="3">
        <f t="shared" si="603"/>
        <v>2</v>
      </c>
      <c r="D1203" s="3">
        <f>_xlfn.XLOOKUP(C1203,等级中转!$E$7:$E$11,_xlfn.XLOOKUP(INT(RIGHT(B1203,1)),等级中转!$F$5:$L$5,等级中转!$F$7:$L$11))</f>
        <v>31</v>
      </c>
      <c r="E1203" s="3" t="str">
        <f>_xlfn.XLOOKUP(A1203,中转!$D$10:$D$10006,中转!$Y$10:$Y$10006,"{}",0)</f>
        <v>{"AtkPower":0.02,"BuffAtkPower":1}</v>
      </c>
      <c r="F1203" s="3" t="s">
        <v>138</v>
      </c>
      <c r="G1203" s="3">
        <v>0</v>
      </c>
      <c r="H1203" s="3">
        <v>0</v>
      </c>
      <c r="I1203" s="3">
        <v>0</v>
      </c>
      <c r="K1203" s="18" t="str">
        <f>IF($B1203="","",IF($B1203=0,"",K$1&amp;$A1203))</f>
        <v>SkillDescDetail410060402</v>
      </c>
    </row>
    <row r="1204" spans="1:11" x14ac:dyDescent="0.15">
      <c r="A1204" s="3">
        <f t="shared" si="601"/>
        <v>410060403</v>
      </c>
      <c r="B1204" s="3">
        <f t="shared" si="602"/>
        <v>4100604</v>
      </c>
      <c r="C1204" s="3">
        <f t="shared" si="603"/>
        <v>3</v>
      </c>
      <c r="D1204" s="3">
        <f>_xlfn.XLOOKUP(C1204,等级中转!$E$7:$E$11,_xlfn.XLOOKUP(INT(RIGHT(B1204,1)),等级中转!$F$5:$L$5,等级中转!$F$7:$L$11))</f>
        <v>71</v>
      </c>
      <c r="E1204" s="3" t="str">
        <f>_xlfn.XLOOKUP(A1204,中转!$D$10:$D$10006,中转!$Y$10:$Y$10006,"{}",0)</f>
        <v>{"AtkPower":0.03,"BuffAtkPower":1}</v>
      </c>
      <c r="F1204" s="3" t="s">
        <v>138</v>
      </c>
      <c r="G1204" s="3">
        <v>0</v>
      </c>
      <c r="H1204" s="3">
        <v>0</v>
      </c>
      <c r="I1204" s="3">
        <v>0</v>
      </c>
      <c r="K1204" s="18" t="str">
        <f>IF($B1204="","",IF($B1204=0,"",K$1&amp;$A1204))</f>
        <v>SkillDescDetail410060403</v>
      </c>
    </row>
    <row r="1205" spans="1:11" x14ac:dyDescent="0.15">
      <c r="A1205" s="3">
        <f t="shared" si="601"/>
        <v>410060404</v>
      </c>
      <c r="B1205" s="3">
        <f t="shared" si="602"/>
        <v>4100604</v>
      </c>
      <c r="C1205" s="3">
        <f t="shared" si="603"/>
        <v>4</v>
      </c>
      <c r="D1205" s="3">
        <f>_xlfn.XLOOKUP(C1205,等级中转!$E$7:$E$11,_xlfn.XLOOKUP(INT(RIGHT(B1205,1)),等级中转!$F$5:$L$5,等级中转!$F$7:$L$11))</f>
        <v>121</v>
      </c>
      <c r="E1205" s="3" t="str">
        <f>_xlfn.XLOOKUP(A1205,中转!$D$10:$D$10006,中转!$Y$10:$Y$10006,"{}",0)</f>
        <v>{"AtkPower":0.04,"BuffAtkPower":1}</v>
      </c>
      <c r="F1205" s="3" t="s">
        <v>138</v>
      </c>
      <c r="G1205" s="3">
        <v>0</v>
      </c>
      <c r="H1205" s="3">
        <v>0</v>
      </c>
      <c r="I1205" s="3">
        <v>0</v>
      </c>
      <c r="K1205" s="18" t="str">
        <f>IF($B1205="","",IF($B1205=0,"",K$1&amp;$A1205))</f>
        <v>SkillDescDetail410060404</v>
      </c>
    </row>
    <row r="1206" spans="1:11" x14ac:dyDescent="0.15">
      <c r="A1206" s="3">
        <f t="shared" si="601"/>
        <v>410060405</v>
      </c>
      <c r="B1206" s="3">
        <f t="shared" si="602"/>
        <v>4100604</v>
      </c>
      <c r="C1206" s="3">
        <f t="shared" si="603"/>
        <v>5</v>
      </c>
      <c r="D1206" s="3">
        <f>_xlfn.XLOOKUP(C1206,等级中转!$E$7:$E$11,_xlfn.XLOOKUP(INT(RIGHT(B1206,1)),等级中转!$F$5:$L$5,等级中转!$F$7:$L$11))</f>
        <v>171</v>
      </c>
      <c r="E1206" s="3" t="str">
        <f>_xlfn.XLOOKUP(A1206,中转!$D$10:$D$10006,中转!$Y$10:$Y$10006,"{}",0)</f>
        <v>{"AtkPower":0.05,"BuffAtkPower":1}</v>
      </c>
      <c r="F1206" s="3" t="s">
        <v>138</v>
      </c>
      <c r="G1206" s="3">
        <v>0</v>
      </c>
      <c r="H1206" s="3">
        <v>0</v>
      </c>
      <c r="I1206" s="3">
        <v>0</v>
      </c>
      <c r="K1206" s="18" t="str">
        <f>IF($B1206="","",IF($B1206=0,"",K$1&amp;$A1206))</f>
        <v>SkillDescDetail410060405</v>
      </c>
    </row>
    <row r="1207" spans="1:11" s="17" customFormat="1" x14ac:dyDescent="0.15">
      <c r="A1207" s="7" t="s">
        <v>47</v>
      </c>
      <c r="B1207" s="5"/>
      <c r="C1207" s="5"/>
      <c r="D1207" s="5"/>
      <c r="E1207" s="5" t="str">
        <f>_xlfn.XLOOKUP(A1207,中转!$D$10:$D$10006,中转!$Y$10:$Y$10006,"{}",0)</f>
        <v/>
      </c>
      <c r="F1207" s="5"/>
      <c r="G1207" s="5"/>
      <c r="H1207" s="5"/>
      <c r="I1207" s="5"/>
      <c r="J1207" s="20"/>
      <c r="K1207" s="20"/>
    </row>
    <row r="1208" spans="1:11" x14ac:dyDescent="0.15">
      <c r="A1208" s="3">
        <f t="shared" ref="A1208:A1212" si="604">B1208*100+C1208</f>
        <v>410060501</v>
      </c>
      <c r="B1208" s="3">
        <f t="shared" ref="B1208:B1212" si="605">B1165+100</f>
        <v>4100605</v>
      </c>
      <c r="C1208" s="3">
        <f t="shared" ref="C1208:C1212" si="606">C1202</f>
        <v>1</v>
      </c>
      <c r="D1208" s="3">
        <f>_xlfn.XLOOKUP(C1208,等级中转!$E$7:$E$11,_xlfn.XLOOKUP(INT(RIGHT(B1208,1)),等级中转!$F$5:$L$5,等级中转!$F$7:$L$11))</f>
        <v>1</v>
      </c>
      <c r="E1208" s="3" t="str">
        <f>_xlfn.XLOOKUP(A1208,中转!$D$10:$D$10006,中转!$Y$10:$Y$10006,"{}",0)</f>
        <v>{}</v>
      </c>
      <c r="F1208" s="3" t="s">
        <v>35</v>
      </c>
      <c r="G1208" s="3">
        <v>0</v>
      </c>
      <c r="H1208" s="3">
        <v>0</v>
      </c>
      <c r="I1208" s="3">
        <v>0</v>
      </c>
      <c r="K1208" s="18" t="str">
        <f>IF($B1208="","",IF($B1208=0,"",K$1&amp;$A1208))</f>
        <v>SkillDescDetail410060501</v>
      </c>
    </row>
    <row r="1209" spans="1:11" x14ac:dyDescent="0.15">
      <c r="A1209" s="3">
        <f t="shared" si="604"/>
        <v>410060502</v>
      </c>
      <c r="B1209" s="3">
        <f t="shared" si="605"/>
        <v>4100605</v>
      </c>
      <c r="C1209" s="3">
        <f t="shared" si="606"/>
        <v>2</v>
      </c>
      <c r="D1209" s="3">
        <f>_xlfn.XLOOKUP(C1209,等级中转!$E$7:$E$11,_xlfn.XLOOKUP(INT(RIGHT(B1209,1)),等级中转!$F$5:$L$5,等级中转!$F$7:$L$11))</f>
        <v>46</v>
      </c>
      <c r="E1209" s="3" t="str">
        <f>_xlfn.XLOOKUP(A1209,中转!$D$10:$D$10006,中转!$Y$10:$Y$10006,"{}",0)</f>
        <v>{}</v>
      </c>
      <c r="F1209" s="3" t="s">
        <v>35</v>
      </c>
      <c r="G1209" s="3">
        <v>0</v>
      </c>
      <c r="H1209" s="3">
        <v>0</v>
      </c>
      <c r="I1209" s="3">
        <v>0</v>
      </c>
      <c r="K1209" s="18" t="str">
        <f>IF($B1209="","",IF($B1209=0,"",K$1&amp;$A1209))</f>
        <v>SkillDescDetail410060502</v>
      </c>
    </row>
    <row r="1210" spans="1:11" x14ac:dyDescent="0.15">
      <c r="A1210" s="3">
        <f t="shared" si="604"/>
        <v>410060503</v>
      </c>
      <c r="B1210" s="3">
        <f t="shared" si="605"/>
        <v>4100605</v>
      </c>
      <c r="C1210" s="3">
        <f t="shared" si="606"/>
        <v>3</v>
      </c>
      <c r="D1210" s="3">
        <f>_xlfn.XLOOKUP(C1210,等级中转!$E$7:$E$11,_xlfn.XLOOKUP(INT(RIGHT(B1210,1)),等级中转!$F$5:$L$5,等级中转!$F$7:$L$11))</f>
        <v>86</v>
      </c>
      <c r="E1210" s="3" t="str">
        <f>_xlfn.XLOOKUP(A1210,中转!$D$10:$D$10006,中转!$Y$10:$Y$10006,"{}",0)</f>
        <v>{}</v>
      </c>
      <c r="F1210" s="3" t="s">
        <v>35</v>
      </c>
      <c r="G1210" s="3">
        <v>0</v>
      </c>
      <c r="H1210" s="3">
        <v>0</v>
      </c>
      <c r="I1210" s="3">
        <v>0</v>
      </c>
      <c r="K1210" s="18" t="str">
        <f>IF($B1210="","",IF($B1210=0,"",K$1&amp;$A1210))</f>
        <v>SkillDescDetail410060503</v>
      </c>
    </row>
    <row r="1211" spans="1:11" x14ac:dyDescent="0.15">
      <c r="A1211" s="3">
        <f t="shared" si="604"/>
        <v>410060504</v>
      </c>
      <c r="B1211" s="3">
        <f t="shared" si="605"/>
        <v>4100605</v>
      </c>
      <c r="C1211" s="3">
        <f t="shared" si="606"/>
        <v>4</v>
      </c>
      <c r="D1211" s="3">
        <f>_xlfn.XLOOKUP(C1211,等级中转!$E$7:$E$11,_xlfn.XLOOKUP(INT(RIGHT(B1211,1)),等级中转!$F$5:$L$5,等级中转!$F$7:$L$11))</f>
        <v>136</v>
      </c>
      <c r="E1211" s="3" t="str">
        <f>_xlfn.XLOOKUP(A1211,中转!$D$10:$D$10006,中转!$Y$10:$Y$10006,"{}",0)</f>
        <v>{}</v>
      </c>
      <c r="F1211" s="3" t="s">
        <v>35</v>
      </c>
      <c r="G1211" s="3">
        <v>0</v>
      </c>
      <c r="H1211" s="3">
        <v>0</v>
      </c>
      <c r="I1211" s="3">
        <v>0</v>
      </c>
      <c r="K1211" s="18" t="str">
        <f>IF($B1211="","",IF($B1211=0,"",K$1&amp;$A1211))</f>
        <v>SkillDescDetail410060504</v>
      </c>
    </row>
    <row r="1212" spans="1:11" x14ac:dyDescent="0.15">
      <c r="A1212" s="3">
        <f t="shared" si="604"/>
        <v>410060505</v>
      </c>
      <c r="B1212" s="3">
        <f t="shared" si="605"/>
        <v>4100605</v>
      </c>
      <c r="C1212" s="3">
        <f t="shared" si="606"/>
        <v>5</v>
      </c>
      <c r="D1212" s="3">
        <f>_xlfn.XLOOKUP(C1212,等级中转!$E$7:$E$11,_xlfn.XLOOKUP(INT(RIGHT(B1212,1)),等级中转!$F$5:$L$5,等级中转!$F$7:$L$11))</f>
        <v>186</v>
      </c>
      <c r="E1212" s="3" t="str">
        <f>_xlfn.XLOOKUP(A1212,中转!$D$10:$D$10006,中转!$Y$10:$Y$10006,"{}",0)</f>
        <v>{}</v>
      </c>
      <c r="F1212" s="3" t="s">
        <v>35</v>
      </c>
      <c r="G1212" s="3">
        <v>0</v>
      </c>
      <c r="H1212" s="3">
        <v>0</v>
      </c>
      <c r="I1212" s="3">
        <v>0</v>
      </c>
      <c r="K1212" s="18" t="str">
        <f>IF($B1212="","",IF($B1212=0,"",K$1&amp;$A1212))</f>
        <v>SkillDescDetail410060505</v>
      </c>
    </row>
    <row r="1213" spans="1:11" s="17" customFormat="1" x14ac:dyDescent="0.15">
      <c r="A1213" s="7" t="s">
        <v>48</v>
      </c>
      <c r="B1213" s="5"/>
      <c r="C1213" s="5"/>
      <c r="D1213" s="5"/>
      <c r="E1213" s="5" t="str">
        <f>_xlfn.XLOOKUP(A1213,中转!$D$10:$D$10006,中转!$Y$10:$Y$10006,"{}",0)</f>
        <v/>
      </c>
      <c r="F1213" s="5"/>
      <c r="G1213" s="5"/>
      <c r="H1213" s="5"/>
      <c r="I1213" s="5"/>
      <c r="J1213" s="20"/>
      <c r="K1213" s="20"/>
    </row>
    <row r="1214" spans="1:11" x14ac:dyDescent="0.15">
      <c r="A1214" s="3">
        <f t="shared" ref="A1214:A1218" si="607">B1214*100+C1214</f>
        <v>410060601</v>
      </c>
      <c r="B1214" s="3">
        <f t="shared" ref="B1214:B1218" si="608">B1171+100</f>
        <v>4100606</v>
      </c>
      <c r="C1214" s="3">
        <f t="shared" ref="C1214:C1218" si="609">C1208</f>
        <v>1</v>
      </c>
      <c r="D1214" s="3">
        <f>_xlfn.XLOOKUP(C1214,等级中转!$E$7:$E$11,_xlfn.XLOOKUP(INT(RIGHT(B1214,1)),等级中转!$F$5:$L$5,等级中转!$F$7:$L$11))</f>
        <v>1</v>
      </c>
      <c r="E1214" s="3" t="str">
        <f>_xlfn.XLOOKUP(A1214,中转!$D$10:$D$10006,中转!$Y$10:$Y$10006,"{}",0)</f>
        <v>{}</v>
      </c>
      <c r="F1214" s="3" t="s">
        <v>35</v>
      </c>
      <c r="G1214" s="3">
        <v>0</v>
      </c>
      <c r="H1214" s="3">
        <v>0</v>
      </c>
      <c r="I1214" s="3">
        <v>0</v>
      </c>
      <c r="K1214" s="18" t="str">
        <f>IF($B1214="","",IF($B1214=0,"",K$1&amp;$A1214))</f>
        <v>SkillDescDetail410060601</v>
      </c>
    </row>
    <row r="1215" spans="1:11" x14ac:dyDescent="0.15">
      <c r="A1215" s="3">
        <f t="shared" si="607"/>
        <v>410060602</v>
      </c>
      <c r="B1215" s="3">
        <f t="shared" si="608"/>
        <v>4100606</v>
      </c>
      <c r="C1215" s="3">
        <f t="shared" si="609"/>
        <v>2</v>
      </c>
      <c r="D1215" s="3">
        <f>_xlfn.XLOOKUP(C1215,等级中转!$E$7:$E$11,_xlfn.XLOOKUP(INT(RIGHT(B1215,1)),等级中转!$F$5:$L$5,等级中转!$F$7:$L$11))</f>
        <v>63</v>
      </c>
      <c r="E1215" s="3" t="str">
        <f>_xlfn.XLOOKUP(A1215,中转!$D$10:$D$10006,中转!$Y$10:$Y$10006,"{}",0)</f>
        <v>{}</v>
      </c>
      <c r="F1215" s="3" t="s">
        <v>35</v>
      </c>
      <c r="G1215" s="3">
        <v>0</v>
      </c>
      <c r="H1215" s="3">
        <v>0</v>
      </c>
      <c r="I1215" s="3">
        <v>0</v>
      </c>
      <c r="K1215" s="18" t="str">
        <f>IF($B1215="","",IF($B1215=0,"",K$1&amp;$A1215))</f>
        <v>SkillDescDetail410060602</v>
      </c>
    </row>
    <row r="1216" spans="1:11" x14ac:dyDescent="0.15">
      <c r="A1216" s="3">
        <f t="shared" si="607"/>
        <v>410060603</v>
      </c>
      <c r="B1216" s="3">
        <f t="shared" si="608"/>
        <v>4100606</v>
      </c>
      <c r="C1216" s="3">
        <f t="shared" si="609"/>
        <v>3</v>
      </c>
      <c r="D1216" s="3">
        <f>_xlfn.XLOOKUP(C1216,等级中转!$E$7:$E$11,_xlfn.XLOOKUP(INT(RIGHT(B1216,1)),等级中转!$F$5:$L$5,等级中转!$F$7:$L$11))</f>
        <v>103</v>
      </c>
      <c r="E1216" s="3" t="str">
        <f>_xlfn.XLOOKUP(A1216,中转!$D$10:$D$10006,中转!$Y$10:$Y$10006,"{}",0)</f>
        <v>{}</v>
      </c>
      <c r="F1216" s="3" t="s">
        <v>35</v>
      </c>
      <c r="G1216" s="3">
        <v>0</v>
      </c>
      <c r="H1216" s="3">
        <v>0</v>
      </c>
      <c r="I1216" s="3">
        <v>0</v>
      </c>
      <c r="K1216" s="18" t="str">
        <f>IF($B1216="","",IF($B1216=0,"",K$1&amp;$A1216))</f>
        <v>SkillDescDetail410060603</v>
      </c>
    </row>
    <row r="1217" spans="1:11" x14ac:dyDescent="0.15">
      <c r="A1217" s="3">
        <f t="shared" si="607"/>
        <v>410060604</v>
      </c>
      <c r="B1217" s="3">
        <f t="shared" si="608"/>
        <v>4100606</v>
      </c>
      <c r="C1217" s="3">
        <f t="shared" si="609"/>
        <v>4</v>
      </c>
      <c r="D1217" s="3">
        <f>_xlfn.XLOOKUP(C1217,等级中转!$E$7:$E$11,_xlfn.XLOOKUP(INT(RIGHT(B1217,1)),等级中转!$F$5:$L$5,等级中转!$F$7:$L$11))</f>
        <v>153</v>
      </c>
      <c r="E1217" s="3" t="str">
        <f>_xlfn.XLOOKUP(A1217,中转!$D$10:$D$10006,中转!$Y$10:$Y$10006,"{}",0)</f>
        <v>{}</v>
      </c>
      <c r="F1217" s="3" t="s">
        <v>35</v>
      </c>
      <c r="G1217" s="3">
        <v>0</v>
      </c>
      <c r="H1217" s="3">
        <v>0</v>
      </c>
      <c r="I1217" s="3">
        <v>0</v>
      </c>
      <c r="K1217" s="18" t="str">
        <f>IF($B1217="","",IF($B1217=0,"",K$1&amp;$A1217))</f>
        <v>SkillDescDetail410060604</v>
      </c>
    </row>
    <row r="1218" spans="1:11" x14ac:dyDescent="0.15">
      <c r="A1218" s="3">
        <f t="shared" si="607"/>
        <v>410060605</v>
      </c>
      <c r="B1218" s="3">
        <f t="shared" si="608"/>
        <v>4100606</v>
      </c>
      <c r="C1218" s="3">
        <f t="shared" si="609"/>
        <v>5</v>
      </c>
      <c r="D1218" s="3">
        <f>_xlfn.XLOOKUP(C1218,等级中转!$E$7:$E$11,_xlfn.XLOOKUP(INT(RIGHT(B1218,1)),等级中转!$F$5:$L$5,等级中转!$F$7:$L$11))</f>
        <v>203</v>
      </c>
      <c r="E1218" s="3" t="str">
        <f>_xlfn.XLOOKUP(A1218,中转!$D$10:$D$10006,中转!$Y$10:$Y$10006,"{}",0)</f>
        <v>{}</v>
      </c>
      <c r="F1218" s="3" t="s">
        <v>35</v>
      </c>
      <c r="G1218" s="3">
        <v>0</v>
      </c>
      <c r="H1218" s="3">
        <v>0</v>
      </c>
      <c r="I1218" s="3">
        <v>0</v>
      </c>
      <c r="K1218" s="18" t="str">
        <f>IF($B1218="","",IF($B1218=0,"",K$1&amp;$A1218))</f>
        <v>SkillDescDetail410060605</v>
      </c>
    </row>
    <row r="1219" spans="1:11" s="17" customFormat="1" x14ac:dyDescent="0.15">
      <c r="A1219" s="7" t="s">
        <v>49</v>
      </c>
      <c r="B1219" s="5"/>
      <c r="C1219" s="5"/>
      <c r="D1219" s="5"/>
      <c r="E1219" s="5" t="str">
        <f>_xlfn.XLOOKUP(A1219,中转!$D$10:$D$10006,中转!$Y$10:$Y$10006,"{}",0)</f>
        <v/>
      </c>
      <c r="F1219" s="5"/>
      <c r="G1219" s="5"/>
      <c r="H1219" s="5"/>
      <c r="I1219" s="5"/>
      <c r="J1219" s="20"/>
      <c r="K1219" s="20"/>
    </row>
    <row r="1220" spans="1:11" x14ac:dyDescent="0.15">
      <c r="A1220" s="3">
        <f t="shared" ref="A1220:A1224" si="610">B1220*100+C1220</f>
        <v>410060701</v>
      </c>
      <c r="B1220" s="3">
        <f t="shared" ref="B1220:B1224" si="611">B1177+100</f>
        <v>4100607</v>
      </c>
      <c r="C1220" s="3">
        <f t="shared" ref="C1220:C1224" si="612">C1214</f>
        <v>1</v>
      </c>
      <c r="D1220" s="3">
        <f>_xlfn.XLOOKUP(C1220,等级中转!$E$7:$E$11,_xlfn.XLOOKUP(INT(RIGHT(B1220,1)),等级中转!$F$5:$L$5,等级中转!$F$7:$L$11))</f>
        <v>1</v>
      </c>
      <c r="E1220" s="3" t="str">
        <f>_xlfn.XLOOKUP(A1220,中转!$D$10:$D$10006,中转!$Y$10:$Y$10006,"{}",0)</f>
        <v>{}</v>
      </c>
      <c r="F1220" s="3" t="s">
        <v>139</v>
      </c>
      <c r="G1220" s="3">
        <v>0</v>
      </c>
      <c r="H1220" s="3">
        <v>0</v>
      </c>
      <c r="I1220" s="3">
        <v>0</v>
      </c>
      <c r="K1220" s="18" t="str">
        <f>IF($B1220="","",IF($B1220=0,"",K$1&amp;$A1220))</f>
        <v>SkillDescDetail410060701</v>
      </c>
    </row>
    <row r="1221" spans="1:11" x14ac:dyDescent="0.15">
      <c r="A1221" s="3">
        <f t="shared" si="610"/>
        <v>410060702</v>
      </c>
      <c r="B1221" s="3">
        <f t="shared" si="611"/>
        <v>4100607</v>
      </c>
      <c r="C1221" s="3">
        <f t="shared" si="612"/>
        <v>2</v>
      </c>
      <c r="D1221" s="3">
        <f>_xlfn.XLOOKUP(C1221,等级中转!$E$7:$E$11,_xlfn.XLOOKUP(INT(RIGHT(B1221,1)),等级中转!$F$5:$L$5,等级中转!$F$7:$L$11))</f>
        <v>51</v>
      </c>
      <c r="E1221" s="3" t="str">
        <f>_xlfn.XLOOKUP(A1221,中转!$D$10:$D$10006,中转!$Y$10:$Y$10006,"{}",0)</f>
        <v>{}</v>
      </c>
      <c r="F1221" s="3" t="s">
        <v>139</v>
      </c>
      <c r="G1221" s="3">
        <v>0</v>
      </c>
      <c r="H1221" s="3">
        <v>0</v>
      </c>
      <c r="I1221" s="3">
        <v>0</v>
      </c>
      <c r="K1221" s="18" t="str">
        <f>IF($B1221="","",IF($B1221=0,"",K$1&amp;$A1221))</f>
        <v>SkillDescDetail410060702</v>
      </c>
    </row>
    <row r="1222" spans="1:11" x14ac:dyDescent="0.15">
      <c r="A1222" s="3">
        <f t="shared" si="610"/>
        <v>410060703</v>
      </c>
      <c r="B1222" s="3">
        <f t="shared" si="611"/>
        <v>4100607</v>
      </c>
      <c r="C1222" s="3">
        <f t="shared" si="612"/>
        <v>3</v>
      </c>
      <c r="D1222" s="3">
        <f>_xlfn.XLOOKUP(C1222,等级中转!$E$7:$E$11,_xlfn.XLOOKUP(INT(RIGHT(B1222,1)),等级中转!$F$5:$L$5,等级中转!$F$7:$L$11))</f>
        <v>91</v>
      </c>
      <c r="E1222" s="3" t="str">
        <f>_xlfn.XLOOKUP(A1222,中转!$D$10:$D$10006,中转!$Y$10:$Y$10006,"{}",0)</f>
        <v>{}</v>
      </c>
      <c r="F1222" s="3" t="s">
        <v>139</v>
      </c>
      <c r="G1222" s="3">
        <v>0</v>
      </c>
      <c r="H1222" s="3">
        <v>0</v>
      </c>
      <c r="I1222" s="3">
        <v>0</v>
      </c>
      <c r="K1222" s="18" t="str">
        <f>IF($B1222="","",IF($B1222=0,"",K$1&amp;$A1222))</f>
        <v>SkillDescDetail410060703</v>
      </c>
    </row>
    <row r="1223" spans="1:11" x14ac:dyDescent="0.15">
      <c r="A1223" s="3">
        <f t="shared" si="610"/>
        <v>410060704</v>
      </c>
      <c r="B1223" s="3">
        <f t="shared" si="611"/>
        <v>4100607</v>
      </c>
      <c r="C1223" s="3">
        <f t="shared" si="612"/>
        <v>4</v>
      </c>
      <c r="D1223" s="3">
        <f>_xlfn.XLOOKUP(C1223,等级中转!$E$7:$E$11,_xlfn.XLOOKUP(INT(RIGHT(B1223,1)),等级中转!$F$5:$L$5,等级中转!$F$7:$L$11))</f>
        <v>151</v>
      </c>
      <c r="E1223" s="3" t="str">
        <f>_xlfn.XLOOKUP(A1223,中转!$D$10:$D$10006,中转!$Y$10:$Y$10006,"{}",0)</f>
        <v>{}</v>
      </c>
      <c r="F1223" s="3" t="s">
        <v>139</v>
      </c>
      <c r="G1223" s="3">
        <v>0</v>
      </c>
      <c r="H1223" s="3">
        <v>0</v>
      </c>
      <c r="I1223" s="3">
        <v>0</v>
      </c>
      <c r="K1223" s="18" t="str">
        <f>IF($B1223="","",IF($B1223=0,"",K$1&amp;$A1223))</f>
        <v>SkillDescDetail410060704</v>
      </c>
    </row>
    <row r="1224" spans="1:11" x14ac:dyDescent="0.15">
      <c r="A1224" s="3">
        <f t="shared" si="610"/>
        <v>410060705</v>
      </c>
      <c r="B1224" s="3">
        <f t="shared" si="611"/>
        <v>4100607</v>
      </c>
      <c r="C1224" s="3">
        <f t="shared" si="612"/>
        <v>5</v>
      </c>
      <c r="D1224" s="3">
        <f>_xlfn.XLOOKUP(C1224,等级中转!$E$7:$E$11,_xlfn.XLOOKUP(INT(RIGHT(B1224,1)),等级中转!$F$5:$L$5,等级中转!$F$7:$L$11))</f>
        <v>211</v>
      </c>
      <c r="E1224" s="3" t="str">
        <f>_xlfn.XLOOKUP(A1224,中转!$D$10:$D$10006,中转!$Y$10:$Y$10006,"{}",0)</f>
        <v>{}</v>
      </c>
      <c r="F1224" s="3" t="s">
        <v>139</v>
      </c>
      <c r="G1224" s="3">
        <v>0</v>
      </c>
      <c r="H1224" s="3">
        <v>0</v>
      </c>
      <c r="I1224" s="3">
        <v>0</v>
      </c>
      <c r="K1224" s="18" t="str">
        <f>IF($B1224="","",IF($B1224=0,"",K$1&amp;$A1224))</f>
        <v>SkillDescDetail410060705</v>
      </c>
    </row>
    <row r="1225" spans="1:11" s="17" customFormat="1" x14ac:dyDescent="0.15">
      <c r="A1225" s="7" t="s">
        <v>140</v>
      </c>
      <c r="B1225" s="5"/>
      <c r="C1225" s="5"/>
      <c r="D1225" s="5"/>
      <c r="E1225" s="5" t="str">
        <f>_xlfn.XLOOKUP(A1225,中转!$D$10:$D$10006,中转!$Y$10:$Y$10006,"{}",0)</f>
        <v/>
      </c>
      <c r="F1225" s="5"/>
      <c r="G1225" s="5"/>
      <c r="H1225" s="5"/>
      <c r="I1225" s="5"/>
      <c r="J1225" s="20"/>
      <c r="K1225" s="20"/>
    </row>
    <row r="1226" spans="1:11" s="17" customFormat="1" x14ac:dyDescent="0.15">
      <c r="A1226" s="7" t="s">
        <v>33</v>
      </c>
      <c r="B1226" s="5"/>
      <c r="C1226" s="5"/>
      <c r="D1226" s="5"/>
      <c r="E1226" s="5" t="str">
        <f>_xlfn.XLOOKUP(A1226,中转!$D$10:$D$10006,中转!$Y$10:$Y$10006,"{}",0)</f>
        <v/>
      </c>
      <c r="F1226" s="5"/>
      <c r="G1226" s="5"/>
      <c r="H1226" s="5"/>
      <c r="I1226" s="5"/>
      <c r="J1226" s="20"/>
      <c r="K1226" s="20"/>
    </row>
    <row r="1227" spans="1:11" x14ac:dyDescent="0.15">
      <c r="A1227" s="3">
        <f t="shared" ref="A1227:A1231" si="613">B1227*100+C1227</f>
        <v>410070101</v>
      </c>
      <c r="B1227" s="3">
        <f t="shared" ref="B1227:B1231" si="614">B1184+100</f>
        <v>4100701</v>
      </c>
      <c r="C1227" s="3">
        <v>1</v>
      </c>
      <c r="D1227" s="3">
        <f>_xlfn.XLOOKUP(C1227,等级中转!$E$7:$E$11,_xlfn.XLOOKUP(INT(RIGHT(B1227,1)),等级中转!$F$5:$L$5,等级中转!$F$7:$L$11))</f>
        <v>1</v>
      </c>
      <c r="E1227" s="3" t="str">
        <f ca="1">_xlfn.XLOOKUP(A1227,中转!$D$10:$D$10006,中转!$Y$10:$Y$10006,"{}",0)</f>
        <v>{"AtkPower":1.45}</v>
      </c>
      <c r="F1227" s="3" t="s">
        <v>35</v>
      </c>
      <c r="G1227" s="3">
        <v>149</v>
      </c>
      <c r="H1227" s="3">
        <v>0</v>
      </c>
      <c r="I1227" s="3">
        <v>0</v>
      </c>
      <c r="J1227" s="18" t="str">
        <f t="shared" ref="J1227:J1231" si="615">"Skill"&amp;B1227</f>
        <v>Skill4100701</v>
      </c>
      <c r="K1227" s="18" t="str">
        <f>IF($B1227="","",IF($B1227=0,"",K$1&amp;$A1227))</f>
        <v>SkillDescDetail410070101</v>
      </c>
    </row>
    <row r="1228" spans="1:11" x14ac:dyDescent="0.15">
      <c r="A1228" s="3">
        <f t="shared" si="613"/>
        <v>410070102</v>
      </c>
      <c r="B1228" s="3">
        <f t="shared" si="614"/>
        <v>4100701</v>
      </c>
      <c r="C1228" s="3">
        <v>2</v>
      </c>
      <c r="D1228" s="3">
        <f>_xlfn.XLOOKUP(C1228,等级中转!$E$7:$E$11,_xlfn.XLOOKUP(INT(RIGHT(B1228,1)),等级中转!$F$5:$L$5,等级中转!$F$7:$L$11))</f>
        <v>21</v>
      </c>
      <c r="E1228" s="3" t="str">
        <f ca="1">_xlfn.XLOOKUP(A1228,中转!$D$10:$D$10006,中转!$Y$10:$Y$10006,"{}",0)</f>
        <v>{"AtkPower":1.6}</v>
      </c>
      <c r="F1228" s="3" t="s">
        <v>35</v>
      </c>
      <c r="G1228" s="3">
        <f>G1227</f>
        <v>149</v>
      </c>
      <c r="H1228" s="3">
        <v>0</v>
      </c>
      <c r="I1228" s="3">
        <v>0</v>
      </c>
      <c r="J1228" s="18" t="str">
        <f t="shared" si="615"/>
        <v>Skill4100701</v>
      </c>
      <c r="K1228" s="18" t="str">
        <f>IF($B1228="","",IF($B1228=0,"",K$1&amp;$A1228))</f>
        <v>SkillDescDetail410070102</v>
      </c>
    </row>
    <row r="1229" spans="1:11" x14ac:dyDescent="0.15">
      <c r="A1229" s="3">
        <f t="shared" si="613"/>
        <v>410070103</v>
      </c>
      <c r="B1229" s="3">
        <f t="shared" si="614"/>
        <v>4100701</v>
      </c>
      <c r="C1229" s="3">
        <v>3</v>
      </c>
      <c r="D1229" s="3">
        <f>_xlfn.XLOOKUP(C1229,等级中转!$E$7:$E$11,_xlfn.XLOOKUP(INT(RIGHT(B1229,1)),等级中转!$F$5:$L$5,等级中转!$F$7:$L$11))</f>
        <v>61</v>
      </c>
      <c r="E1229" s="3" t="str">
        <f ca="1">_xlfn.XLOOKUP(A1229,中转!$D$10:$D$10006,中转!$Y$10:$Y$10006,"{}",0)</f>
        <v>{"AtkPower":1.7}</v>
      </c>
      <c r="F1229" s="3" t="s">
        <v>35</v>
      </c>
      <c r="G1229" s="3">
        <f>G1228</f>
        <v>149</v>
      </c>
      <c r="H1229" s="3">
        <v>0</v>
      </c>
      <c r="I1229" s="3">
        <v>0</v>
      </c>
      <c r="J1229" s="18" t="str">
        <f t="shared" si="615"/>
        <v>Skill4100701</v>
      </c>
      <c r="K1229" s="18" t="str">
        <f>IF($B1229="","",IF($B1229=0,"",K$1&amp;$A1229))</f>
        <v>SkillDescDetail410070103</v>
      </c>
    </row>
    <row r="1230" spans="1:11" x14ac:dyDescent="0.15">
      <c r="A1230" s="3">
        <f t="shared" si="613"/>
        <v>410070104</v>
      </c>
      <c r="B1230" s="3">
        <f t="shared" si="614"/>
        <v>4100701</v>
      </c>
      <c r="C1230" s="3">
        <v>4</v>
      </c>
      <c r="D1230" s="3">
        <f>_xlfn.XLOOKUP(C1230,等级中转!$E$7:$E$11,_xlfn.XLOOKUP(INT(RIGHT(B1230,1)),等级中转!$F$5:$L$5,等级中转!$F$7:$L$11))</f>
        <v>111</v>
      </c>
      <c r="E1230" s="3" t="str">
        <f ca="1">_xlfn.XLOOKUP(A1230,中转!$D$10:$D$10006,中转!$Y$10:$Y$10006,"{}",0)</f>
        <v>{"AtkPower":1.9}</v>
      </c>
      <c r="F1230" s="3" t="s">
        <v>35</v>
      </c>
      <c r="G1230" s="3">
        <f>G1229</f>
        <v>149</v>
      </c>
      <c r="H1230" s="3">
        <v>0</v>
      </c>
      <c r="I1230" s="3">
        <v>0</v>
      </c>
      <c r="J1230" s="18" t="str">
        <f t="shared" si="615"/>
        <v>Skill4100701</v>
      </c>
      <c r="K1230" s="18" t="str">
        <f>IF($B1230="","",IF($B1230=0,"",K$1&amp;$A1230))</f>
        <v>SkillDescDetail410070104</v>
      </c>
    </row>
    <row r="1231" spans="1:11" x14ac:dyDescent="0.15">
      <c r="A1231" s="3">
        <f t="shared" si="613"/>
        <v>410070105</v>
      </c>
      <c r="B1231" s="3">
        <f t="shared" si="614"/>
        <v>4100701</v>
      </c>
      <c r="C1231" s="3">
        <v>5</v>
      </c>
      <c r="D1231" s="3">
        <f>_xlfn.XLOOKUP(C1231,等级中转!$E$7:$E$11,_xlfn.XLOOKUP(INT(RIGHT(B1231,1)),等级中转!$F$5:$L$5,等级中转!$F$7:$L$11))</f>
        <v>161</v>
      </c>
      <c r="E1231" s="3" t="str">
        <f>_xlfn.XLOOKUP(A1231,中转!$D$10:$D$10006,中转!$Y$10:$Y$10006,"{}",0)</f>
        <v>{"AtkPower":2.1}</v>
      </c>
      <c r="F1231" s="3" t="s">
        <v>35</v>
      </c>
      <c r="G1231" s="3">
        <f>G1230</f>
        <v>149</v>
      </c>
      <c r="H1231" s="3">
        <v>0</v>
      </c>
      <c r="I1231" s="3">
        <v>0</v>
      </c>
      <c r="J1231" s="18" t="str">
        <f t="shared" si="615"/>
        <v>Skill4100701</v>
      </c>
      <c r="K1231" s="18" t="str">
        <f>IF($B1231="","",IF($B1231=0,"",K$1&amp;$A1231))</f>
        <v>SkillDescDetail410070105</v>
      </c>
    </row>
    <row r="1232" spans="1:11" s="17" customFormat="1" x14ac:dyDescent="0.15">
      <c r="A1232" s="7" t="s">
        <v>40</v>
      </c>
      <c r="B1232" s="5"/>
      <c r="C1232" s="5"/>
      <c r="D1232" s="5"/>
      <c r="E1232" s="5" t="str">
        <f>_xlfn.XLOOKUP(A1232,中转!$D$10:$D$10006,中转!$Y$10:$Y$10006,"{}",0)</f>
        <v/>
      </c>
      <c r="F1232" s="5"/>
      <c r="G1232" s="5"/>
      <c r="H1232" s="5"/>
      <c r="I1232" s="5"/>
      <c r="J1232" s="20"/>
      <c r="K1232" s="20"/>
    </row>
    <row r="1233" spans="1:11" x14ac:dyDescent="0.15">
      <c r="A1233" s="3">
        <f t="shared" ref="A1233:A1237" si="616">B1233*100+C1233</f>
        <v>410070201</v>
      </c>
      <c r="B1233" s="3">
        <f t="shared" ref="B1233:B1237" si="617">B1190+100</f>
        <v>4100702</v>
      </c>
      <c r="C1233" s="3">
        <f t="shared" ref="C1233:C1237" si="618">C1227</f>
        <v>1</v>
      </c>
      <c r="D1233" s="3">
        <f>_xlfn.XLOOKUP(C1233,等级中转!$E$7:$E$11,_xlfn.XLOOKUP(INT(RIGHT(B1233,1)),等级中转!$F$5:$L$5,等级中转!$F$7:$L$11))</f>
        <v>1</v>
      </c>
      <c r="E1233" s="3" t="str">
        <f ca="1">_xlfn.XLOOKUP(A1233,中转!$D$10:$D$10006,中转!$Y$10:$Y$10006,"{}",0)</f>
        <v>{"AtkPower":3.2,"BuffAtkPower":1}</v>
      </c>
      <c r="F1233" s="3" t="s">
        <v>35</v>
      </c>
      <c r="G1233" s="3">
        <v>0</v>
      </c>
      <c r="H1233" s="3">
        <v>0</v>
      </c>
      <c r="I1233" s="3">
        <v>2.8</v>
      </c>
      <c r="J1233" s="18" t="str">
        <f t="shared" ref="J1233:J1237" si="619">"Skill"&amp;B1233</f>
        <v>Skill4100702</v>
      </c>
      <c r="K1233" s="18" t="str">
        <f>IF($B1233="","",IF($B1233=0,"",K$1&amp;$A1233))</f>
        <v>SkillDescDetail410070201</v>
      </c>
    </row>
    <row r="1234" spans="1:11" x14ac:dyDescent="0.15">
      <c r="A1234" s="3">
        <f t="shared" si="616"/>
        <v>410070202</v>
      </c>
      <c r="B1234" s="3">
        <f t="shared" si="617"/>
        <v>4100702</v>
      </c>
      <c r="C1234" s="3">
        <f t="shared" si="618"/>
        <v>2</v>
      </c>
      <c r="D1234" s="3">
        <f>_xlfn.XLOOKUP(C1234,等级中转!$E$7:$E$11,_xlfn.XLOOKUP(INT(RIGHT(B1234,1)),等级中转!$F$5:$L$5,等级中转!$F$7:$L$11))</f>
        <v>41</v>
      </c>
      <c r="E1234" s="3" t="str">
        <f ca="1">_xlfn.XLOOKUP(A1234,中转!$D$10:$D$10006,中转!$Y$10:$Y$10006,"{}",0)</f>
        <v>{"AtkPower":3.45,"BuffAtkPower":1}</v>
      </c>
      <c r="F1234" s="3" t="s">
        <v>35</v>
      </c>
      <c r="G1234" s="3">
        <v>0</v>
      </c>
      <c r="H1234" s="3">
        <v>0</v>
      </c>
      <c r="I1234" s="3">
        <f>I1233</f>
        <v>2.8</v>
      </c>
      <c r="J1234" s="18" t="str">
        <f t="shared" si="619"/>
        <v>Skill4100702</v>
      </c>
      <c r="K1234" s="18" t="str">
        <f>IF($B1234="","",IF($B1234=0,"",K$1&amp;$A1234))</f>
        <v>SkillDescDetail410070202</v>
      </c>
    </row>
    <row r="1235" spans="1:11" x14ac:dyDescent="0.15">
      <c r="A1235" s="3">
        <f t="shared" si="616"/>
        <v>410070203</v>
      </c>
      <c r="B1235" s="3">
        <f t="shared" si="617"/>
        <v>4100702</v>
      </c>
      <c r="C1235" s="3">
        <f t="shared" si="618"/>
        <v>3</v>
      </c>
      <c r="D1235" s="3">
        <f>_xlfn.XLOOKUP(C1235,等级中转!$E$7:$E$11,_xlfn.XLOOKUP(INT(RIGHT(B1235,1)),等级中转!$F$5:$L$5,等级中转!$F$7:$L$11))</f>
        <v>81</v>
      </c>
      <c r="E1235" s="3" t="str">
        <f ca="1">_xlfn.XLOOKUP(A1235,中转!$D$10:$D$10006,中转!$Y$10:$Y$10006,"{}",0)</f>
        <v>{"AtkPower":3.7,"BuffAtkPower":1}</v>
      </c>
      <c r="F1235" s="3" t="s">
        <v>35</v>
      </c>
      <c r="G1235" s="3">
        <v>0</v>
      </c>
      <c r="H1235" s="3">
        <v>0</v>
      </c>
      <c r="I1235" s="3">
        <f t="shared" ref="I1235:I1237" si="620">I1234</f>
        <v>2.8</v>
      </c>
      <c r="J1235" s="18" t="str">
        <f t="shared" si="619"/>
        <v>Skill4100702</v>
      </c>
      <c r="K1235" s="18" t="str">
        <f>IF($B1235="","",IF($B1235=0,"",K$1&amp;$A1235))</f>
        <v>SkillDescDetail410070203</v>
      </c>
    </row>
    <row r="1236" spans="1:11" x14ac:dyDescent="0.15">
      <c r="A1236" s="3">
        <f t="shared" si="616"/>
        <v>410070204</v>
      </c>
      <c r="B1236" s="3">
        <f t="shared" si="617"/>
        <v>4100702</v>
      </c>
      <c r="C1236" s="3">
        <f t="shared" si="618"/>
        <v>4</v>
      </c>
      <c r="D1236" s="3">
        <f>_xlfn.XLOOKUP(C1236,等级中转!$E$7:$E$11,_xlfn.XLOOKUP(INT(RIGHT(B1236,1)),等级中转!$F$5:$L$5,等级中转!$F$7:$L$11))</f>
        <v>141</v>
      </c>
      <c r="E1236" s="3" t="str">
        <f ca="1">_xlfn.XLOOKUP(A1236,中转!$D$10:$D$10006,中转!$Y$10:$Y$10006,"{}",0)</f>
        <v>{"AtkPower":4.15,"BuffAtkPower":1}</v>
      </c>
      <c r="F1236" s="3" t="s">
        <v>35</v>
      </c>
      <c r="G1236" s="3">
        <v>0</v>
      </c>
      <c r="H1236" s="3">
        <v>0</v>
      </c>
      <c r="I1236" s="3">
        <f t="shared" si="620"/>
        <v>2.8</v>
      </c>
      <c r="J1236" s="18" t="str">
        <f t="shared" si="619"/>
        <v>Skill4100702</v>
      </c>
      <c r="K1236" s="18" t="str">
        <f>IF($B1236="","",IF($B1236=0,"",K$1&amp;$A1236))</f>
        <v>SkillDescDetail410070204</v>
      </c>
    </row>
    <row r="1237" spans="1:11" x14ac:dyDescent="0.15">
      <c r="A1237" s="3">
        <f t="shared" si="616"/>
        <v>410070205</v>
      </c>
      <c r="B1237" s="3">
        <f t="shared" si="617"/>
        <v>4100702</v>
      </c>
      <c r="C1237" s="3">
        <f t="shared" si="618"/>
        <v>5</v>
      </c>
      <c r="D1237" s="3">
        <f>_xlfn.XLOOKUP(C1237,等级中转!$E$7:$E$11,_xlfn.XLOOKUP(INT(RIGHT(B1237,1)),等级中转!$F$5:$L$5,等级中转!$F$7:$L$11))</f>
        <v>201</v>
      </c>
      <c r="E1237" s="3" t="str">
        <f>_xlfn.XLOOKUP(A1237,中转!$D$10:$D$10006,中转!$Y$10:$Y$10006,"{}",0)</f>
        <v>{"AtkPower":4.6,"BuffAtkPower":1}</v>
      </c>
      <c r="F1237" s="3" t="s">
        <v>35</v>
      </c>
      <c r="G1237" s="3">
        <v>0</v>
      </c>
      <c r="H1237" s="3">
        <v>0</v>
      </c>
      <c r="I1237" s="3">
        <f t="shared" si="620"/>
        <v>2.8</v>
      </c>
      <c r="J1237" s="18" t="str">
        <f t="shared" si="619"/>
        <v>Skill4100702</v>
      </c>
      <c r="K1237" s="18" t="str">
        <f>IF($B1237="","",IF($B1237=0,"",K$1&amp;$A1237))</f>
        <v>SkillDescDetail410070205</v>
      </c>
    </row>
    <row r="1238" spans="1:11" s="17" customFormat="1" x14ac:dyDescent="0.15">
      <c r="A1238" s="7" t="s">
        <v>45</v>
      </c>
      <c r="B1238" s="5"/>
      <c r="C1238" s="5"/>
      <c r="D1238" s="5"/>
      <c r="E1238" s="5" t="str">
        <f>_xlfn.XLOOKUP(A1238,中转!$D$10:$D$10006,中转!$Y$10:$Y$10006,"{}",0)</f>
        <v/>
      </c>
      <c r="F1238" s="5"/>
      <c r="G1238" s="5"/>
      <c r="H1238" s="5"/>
      <c r="I1238" s="5"/>
      <c r="J1238" s="20"/>
      <c r="K1238" s="20"/>
    </row>
    <row r="1239" spans="1:11" x14ac:dyDescent="0.15">
      <c r="A1239" s="3">
        <f t="shared" ref="A1239:A1243" si="621">B1239*100+C1239</f>
        <v>410070301</v>
      </c>
      <c r="B1239" s="3">
        <f t="shared" ref="B1239:B1243" si="622">B1196+100</f>
        <v>4100703</v>
      </c>
      <c r="C1239" s="3">
        <f t="shared" ref="C1239:C1243" si="623">C1233</f>
        <v>1</v>
      </c>
      <c r="D1239" s="3">
        <f>_xlfn.XLOOKUP(C1239,等级中转!$E$7:$E$11,_xlfn.XLOOKUP(INT(RIGHT(B1239,1)),等级中转!$F$5:$L$5,等级中转!$F$7:$L$11))</f>
        <v>1</v>
      </c>
      <c r="E1239" s="3" t="str">
        <f>_xlfn.XLOOKUP(A1239,中转!$D$10:$D$10006,中转!$Y$10:$Y$10006,"{}",0)</f>
        <v>{}</v>
      </c>
      <c r="F1239" s="3" t="s">
        <v>35</v>
      </c>
      <c r="G1239" s="3">
        <v>0</v>
      </c>
      <c r="H1239" s="3">
        <v>0</v>
      </c>
      <c r="I1239" s="3">
        <v>0</v>
      </c>
      <c r="K1239" s="18" t="str">
        <f>IF($B1239="","",IF($B1239=0,"",K$1&amp;$A1239))</f>
        <v>SkillDescDetail410070301</v>
      </c>
    </row>
    <row r="1240" spans="1:11" x14ac:dyDescent="0.15">
      <c r="A1240" s="3">
        <f t="shared" si="621"/>
        <v>410070302</v>
      </c>
      <c r="B1240" s="3">
        <f t="shared" si="622"/>
        <v>4100703</v>
      </c>
      <c r="C1240" s="3">
        <f t="shared" si="623"/>
        <v>2</v>
      </c>
      <c r="D1240" s="3">
        <f>_xlfn.XLOOKUP(C1240,等级中转!$E$7:$E$11,_xlfn.XLOOKUP(INT(RIGHT(B1240,1)),等级中转!$F$5:$L$5,等级中转!$F$7:$L$11))</f>
        <v>75</v>
      </c>
      <c r="E1240" s="3" t="str">
        <f>_xlfn.XLOOKUP(A1240,中转!$D$10:$D$10006,中转!$Y$10:$Y$10006,"{}",0)</f>
        <v>{}</v>
      </c>
      <c r="F1240" s="3" t="s">
        <v>35</v>
      </c>
      <c r="G1240" s="3">
        <v>0</v>
      </c>
      <c r="H1240" s="3">
        <v>0</v>
      </c>
      <c r="I1240" s="3">
        <v>0</v>
      </c>
      <c r="K1240" s="18" t="str">
        <f>IF($B1240="","",IF($B1240=0,"",K$1&amp;$A1240))</f>
        <v>SkillDescDetail410070302</v>
      </c>
    </row>
    <row r="1241" spans="1:11" x14ac:dyDescent="0.15">
      <c r="A1241" s="3">
        <f t="shared" si="621"/>
        <v>410070303</v>
      </c>
      <c r="B1241" s="3">
        <f t="shared" si="622"/>
        <v>4100703</v>
      </c>
      <c r="C1241" s="3">
        <f t="shared" si="623"/>
        <v>3</v>
      </c>
      <c r="D1241" s="3">
        <f>_xlfn.XLOOKUP(C1241,等级中转!$E$7:$E$11,_xlfn.XLOOKUP(INT(RIGHT(B1241,1)),等级中转!$F$5:$L$5,等级中转!$F$7:$L$11))</f>
        <v>125</v>
      </c>
      <c r="E1241" s="3" t="str">
        <f>_xlfn.XLOOKUP(A1241,中转!$D$10:$D$10006,中转!$Y$10:$Y$10006,"{}",0)</f>
        <v>{}</v>
      </c>
      <c r="F1241" s="3" t="s">
        <v>35</v>
      </c>
      <c r="G1241" s="3">
        <v>0</v>
      </c>
      <c r="H1241" s="3">
        <v>0</v>
      </c>
      <c r="I1241" s="3">
        <v>0</v>
      </c>
      <c r="K1241" s="18" t="str">
        <f>IF($B1241="","",IF($B1241=0,"",K$1&amp;$A1241))</f>
        <v>SkillDescDetail410070303</v>
      </c>
    </row>
    <row r="1242" spans="1:11" x14ac:dyDescent="0.15">
      <c r="A1242" s="3">
        <f t="shared" si="621"/>
        <v>410070304</v>
      </c>
      <c r="B1242" s="3">
        <f t="shared" si="622"/>
        <v>4100703</v>
      </c>
      <c r="C1242" s="3">
        <f t="shared" si="623"/>
        <v>4</v>
      </c>
      <c r="D1242" s="3">
        <f>_xlfn.XLOOKUP(C1242,等级中转!$E$7:$E$11,_xlfn.XLOOKUP(INT(RIGHT(B1242,1)),等级中转!$F$5:$L$5,等级中转!$F$7:$L$11))</f>
        <v>175</v>
      </c>
      <c r="E1242" s="3" t="str">
        <f>_xlfn.XLOOKUP(A1242,中转!$D$10:$D$10006,中转!$Y$10:$Y$10006,"{}",0)</f>
        <v>{}</v>
      </c>
      <c r="F1242" s="3" t="s">
        <v>35</v>
      </c>
      <c r="G1242" s="3">
        <v>0</v>
      </c>
      <c r="H1242" s="3">
        <v>0</v>
      </c>
      <c r="I1242" s="3">
        <v>0</v>
      </c>
      <c r="K1242" s="18" t="str">
        <f>IF($B1242="","",IF($B1242=0,"",K$1&amp;$A1242))</f>
        <v>SkillDescDetail410070304</v>
      </c>
    </row>
    <row r="1243" spans="1:11" x14ac:dyDescent="0.15">
      <c r="A1243" s="3">
        <f t="shared" si="621"/>
        <v>410070305</v>
      </c>
      <c r="B1243" s="3">
        <f t="shared" si="622"/>
        <v>4100703</v>
      </c>
      <c r="C1243" s="3">
        <f t="shared" si="623"/>
        <v>5</v>
      </c>
      <c r="D1243" s="3">
        <f>_xlfn.XLOOKUP(C1243,等级中转!$E$7:$E$11,_xlfn.XLOOKUP(INT(RIGHT(B1243,1)),等级中转!$F$5:$L$5,等级中转!$F$7:$L$11))</f>
        <v>225</v>
      </c>
      <c r="E1243" s="3" t="str">
        <f>_xlfn.XLOOKUP(A1243,中转!$D$10:$D$10006,中转!$Y$10:$Y$10006,"{}",0)</f>
        <v>{}</v>
      </c>
      <c r="F1243" s="3" t="s">
        <v>35</v>
      </c>
      <c r="G1243" s="3">
        <v>0</v>
      </c>
      <c r="H1243" s="3">
        <v>0</v>
      </c>
      <c r="I1243" s="3">
        <v>0</v>
      </c>
      <c r="K1243" s="18" t="str">
        <f>IF($B1243="","",IF($B1243=0,"",K$1&amp;$A1243))</f>
        <v>SkillDescDetail410070305</v>
      </c>
    </row>
    <row r="1244" spans="1:11" s="17" customFormat="1" x14ac:dyDescent="0.15">
      <c r="A1244" s="7" t="s">
        <v>46</v>
      </c>
      <c r="B1244" s="5"/>
      <c r="C1244" s="5"/>
      <c r="D1244" s="5"/>
      <c r="E1244" s="5" t="str">
        <f>_xlfn.XLOOKUP(A1244,中转!$D$10:$D$10006,中转!$Y$10:$Y$10006,"{}",0)</f>
        <v/>
      </c>
      <c r="F1244" s="5"/>
      <c r="G1244" s="5"/>
      <c r="H1244" s="5"/>
      <c r="I1244" s="5"/>
      <c r="J1244" s="20"/>
      <c r="K1244" s="20"/>
    </row>
    <row r="1245" spans="1:11" x14ac:dyDescent="0.15">
      <c r="A1245" s="3">
        <f t="shared" ref="A1245:A1249" si="624">B1245*100+C1245</f>
        <v>410070401</v>
      </c>
      <c r="B1245" s="3">
        <f t="shared" ref="B1245:B1249" si="625">B1202+100</f>
        <v>4100704</v>
      </c>
      <c r="C1245" s="3">
        <f t="shared" ref="C1245:C1249" si="626">C1239</f>
        <v>1</v>
      </c>
      <c r="D1245" s="3">
        <f>_xlfn.XLOOKUP(C1245,等级中转!$E$7:$E$11,_xlfn.XLOOKUP(INT(RIGHT(B1245,1)),等级中转!$F$5:$L$5,等级中转!$F$7:$L$11))</f>
        <v>1</v>
      </c>
      <c r="E1245" s="3" t="str">
        <f>_xlfn.XLOOKUP(A1245,中转!$D$10:$D$10006,中转!$Y$10:$Y$10006,"{}",0)</f>
        <v>{"AtkPower":0.03,"BuffAtkPower":1,"BuffPower":1}</v>
      </c>
      <c r="F1245" s="3" t="s">
        <v>141</v>
      </c>
      <c r="G1245" s="3">
        <v>0</v>
      </c>
      <c r="H1245" s="3">
        <v>0</v>
      </c>
      <c r="I1245" s="3">
        <v>0</v>
      </c>
      <c r="K1245" s="18" t="str">
        <f>IF($B1245="","",IF($B1245=0,"",K$1&amp;$A1245))</f>
        <v>SkillDescDetail410070401</v>
      </c>
    </row>
    <row r="1246" spans="1:11" x14ac:dyDescent="0.15">
      <c r="A1246" s="3">
        <f t="shared" si="624"/>
        <v>410070402</v>
      </c>
      <c r="B1246" s="3">
        <f t="shared" si="625"/>
        <v>4100704</v>
      </c>
      <c r="C1246" s="3">
        <f t="shared" si="626"/>
        <v>2</v>
      </c>
      <c r="D1246" s="3">
        <f>_xlfn.XLOOKUP(C1246,等级中转!$E$7:$E$11,_xlfn.XLOOKUP(INT(RIGHT(B1246,1)),等级中转!$F$5:$L$5,等级中转!$F$7:$L$11))</f>
        <v>31</v>
      </c>
      <c r="E1246" s="3" t="str">
        <f>_xlfn.XLOOKUP(A1246,中转!$D$10:$D$10006,中转!$Y$10:$Y$10006,"{}",0)</f>
        <v>{"AtkPower":0.04,"BuffAtkPower":1,"BuffPower":1}</v>
      </c>
      <c r="F1246" s="3" t="s">
        <v>141</v>
      </c>
      <c r="G1246" s="3">
        <v>0</v>
      </c>
      <c r="H1246" s="3">
        <v>0</v>
      </c>
      <c r="I1246" s="3">
        <v>0</v>
      </c>
      <c r="K1246" s="18" t="str">
        <f>IF($B1246="","",IF($B1246=0,"",K$1&amp;$A1246))</f>
        <v>SkillDescDetail410070402</v>
      </c>
    </row>
    <row r="1247" spans="1:11" x14ac:dyDescent="0.15">
      <c r="A1247" s="3">
        <f t="shared" si="624"/>
        <v>410070403</v>
      </c>
      <c r="B1247" s="3">
        <f t="shared" si="625"/>
        <v>4100704</v>
      </c>
      <c r="C1247" s="3">
        <f t="shared" si="626"/>
        <v>3</v>
      </c>
      <c r="D1247" s="3">
        <f>_xlfn.XLOOKUP(C1247,等级中转!$E$7:$E$11,_xlfn.XLOOKUP(INT(RIGHT(B1247,1)),等级中转!$F$5:$L$5,等级中转!$F$7:$L$11))</f>
        <v>71</v>
      </c>
      <c r="E1247" s="3" t="str">
        <f>_xlfn.XLOOKUP(A1247,中转!$D$10:$D$10006,中转!$Y$10:$Y$10006,"{}",0)</f>
        <v>{"AtkPower":0.05,"BuffAtkPower":1,"BuffPower":1}</v>
      </c>
      <c r="F1247" s="3" t="s">
        <v>141</v>
      </c>
      <c r="G1247" s="3">
        <v>0</v>
      </c>
      <c r="H1247" s="3">
        <v>0</v>
      </c>
      <c r="I1247" s="3">
        <v>0</v>
      </c>
      <c r="K1247" s="18" t="str">
        <f>IF($B1247="","",IF($B1247=0,"",K$1&amp;$A1247))</f>
        <v>SkillDescDetail410070403</v>
      </c>
    </row>
    <row r="1248" spans="1:11" x14ac:dyDescent="0.15">
      <c r="A1248" s="3">
        <f t="shared" si="624"/>
        <v>410070404</v>
      </c>
      <c r="B1248" s="3">
        <f t="shared" si="625"/>
        <v>4100704</v>
      </c>
      <c r="C1248" s="3">
        <f t="shared" si="626"/>
        <v>4</v>
      </c>
      <c r="D1248" s="3">
        <f>_xlfn.XLOOKUP(C1248,等级中转!$E$7:$E$11,_xlfn.XLOOKUP(INT(RIGHT(B1248,1)),等级中转!$F$5:$L$5,等级中转!$F$7:$L$11))</f>
        <v>121</v>
      </c>
      <c r="E1248" s="3" t="str">
        <f>_xlfn.XLOOKUP(A1248,中转!$D$10:$D$10006,中转!$Y$10:$Y$10006,"{}",0)</f>
        <v>{"AtkPower":0.06,"BuffAtkPower":1,"BuffPower":1}</v>
      </c>
      <c r="F1248" s="3" t="s">
        <v>141</v>
      </c>
      <c r="G1248" s="3">
        <v>0</v>
      </c>
      <c r="H1248" s="3">
        <v>0</v>
      </c>
      <c r="I1248" s="3">
        <v>0</v>
      </c>
      <c r="K1248" s="18" t="str">
        <f>IF($B1248="","",IF($B1248=0,"",K$1&amp;$A1248))</f>
        <v>SkillDescDetail410070404</v>
      </c>
    </row>
    <row r="1249" spans="1:11" x14ac:dyDescent="0.15">
      <c r="A1249" s="3">
        <f t="shared" si="624"/>
        <v>410070405</v>
      </c>
      <c r="B1249" s="3">
        <f t="shared" si="625"/>
        <v>4100704</v>
      </c>
      <c r="C1249" s="3">
        <f t="shared" si="626"/>
        <v>5</v>
      </c>
      <c r="D1249" s="3">
        <f>_xlfn.XLOOKUP(C1249,等级中转!$E$7:$E$11,_xlfn.XLOOKUP(INT(RIGHT(B1249,1)),等级中转!$F$5:$L$5,等级中转!$F$7:$L$11))</f>
        <v>171</v>
      </c>
      <c r="E1249" s="3" t="str">
        <f>_xlfn.XLOOKUP(A1249,中转!$D$10:$D$10006,中转!$Y$10:$Y$10006,"{}",0)</f>
        <v>{"AtkPower":0.07,"BuffAtkPower":1,"BuffPower":1}</v>
      </c>
      <c r="F1249" s="3" t="s">
        <v>141</v>
      </c>
      <c r="G1249" s="3">
        <v>0</v>
      </c>
      <c r="H1249" s="3">
        <v>0</v>
      </c>
      <c r="I1249" s="3">
        <v>0</v>
      </c>
      <c r="K1249" s="18" t="str">
        <f>IF($B1249="","",IF($B1249=0,"",K$1&amp;$A1249))</f>
        <v>SkillDescDetail410070405</v>
      </c>
    </row>
    <row r="1250" spans="1:11" s="17" customFormat="1" x14ac:dyDescent="0.15">
      <c r="A1250" s="7" t="s">
        <v>47</v>
      </c>
      <c r="B1250" s="5"/>
      <c r="C1250" s="5"/>
      <c r="D1250" s="5"/>
      <c r="E1250" s="5" t="str">
        <f>_xlfn.XLOOKUP(A1250,中转!$D$10:$D$10006,中转!$Y$10:$Y$10006,"{}",0)</f>
        <v/>
      </c>
      <c r="F1250" s="5"/>
      <c r="G1250" s="5"/>
      <c r="H1250" s="5"/>
      <c r="I1250" s="5"/>
      <c r="J1250" s="20"/>
      <c r="K1250" s="20"/>
    </row>
    <row r="1251" spans="1:11" x14ac:dyDescent="0.15">
      <c r="A1251" s="3">
        <f t="shared" ref="A1251:A1255" si="627">B1251*100+C1251</f>
        <v>410070501</v>
      </c>
      <c r="B1251" s="3">
        <f t="shared" ref="B1251:B1255" si="628">B1208+100</f>
        <v>4100705</v>
      </c>
      <c r="C1251" s="3">
        <f t="shared" ref="C1251:C1255" si="629">C1245</f>
        <v>1</v>
      </c>
      <c r="D1251" s="3">
        <f>_xlfn.XLOOKUP(C1251,等级中转!$E$7:$E$11,_xlfn.XLOOKUP(INT(RIGHT(B1251,1)),等级中转!$F$5:$L$5,等级中转!$F$7:$L$11))</f>
        <v>1</v>
      </c>
      <c r="E1251" s="3" t="str">
        <f>_xlfn.XLOOKUP(A1251,中转!$D$10:$D$10006,中转!$Y$10:$Y$10006,"{}",0)</f>
        <v>{}</v>
      </c>
      <c r="F1251" s="3" t="s">
        <v>35</v>
      </c>
      <c r="G1251" s="3">
        <v>0</v>
      </c>
      <c r="H1251" s="3">
        <v>0</v>
      </c>
      <c r="I1251" s="3">
        <v>0</v>
      </c>
      <c r="K1251" s="18" t="str">
        <f>IF($B1251="","",IF($B1251=0,"",K$1&amp;$A1251))</f>
        <v>SkillDescDetail410070501</v>
      </c>
    </row>
    <row r="1252" spans="1:11" x14ac:dyDescent="0.15">
      <c r="A1252" s="3">
        <f t="shared" si="627"/>
        <v>410070502</v>
      </c>
      <c r="B1252" s="3">
        <f t="shared" si="628"/>
        <v>4100705</v>
      </c>
      <c r="C1252" s="3">
        <f t="shared" si="629"/>
        <v>2</v>
      </c>
      <c r="D1252" s="3">
        <f>_xlfn.XLOOKUP(C1252,等级中转!$E$7:$E$11,_xlfn.XLOOKUP(INT(RIGHT(B1252,1)),等级中转!$F$5:$L$5,等级中转!$F$7:$L$11))</f>
        <v>46</v>
      </c>
      <c r="E1252" s="3" t="str">
        <f>_xlfn.XLOOKUP(A1252,中转!$D$10:$D$10006,中转!$Y$10:$Y$10006,"{}",0)</f>
        <v>{}</v>
      </c>
      <c r="F1252" s="3" t="s">
        <v>35</v>
      </c>
      <c r="G1252" s="3">
        <v>0</v>
      </c>
      <c r="H1252" s="3">
        <v>0</v>
      </c>
      <c r="I1252" s="3">
        <v>0</v>
      </c>
      <c r="K1252" s="18" t="str">
        <f>IF($B1252="","",IF($B1252=0,"",K$1&amp;$A1252))</f>
        <v>SkillDescDetail410070502</v>
      </c>
    </row>
    <row r="1253" spans="1:11" x14ac:dyDescent="0.15">
      <c r="A1253" s="3">
        <f t="shared" si="627"/>
        <v>410070503</v>
      </c>
      <c r="B1253" s="3">
        <f t="shared" si="628"/>
        <v>4100705</v>
      </c>
      <c r="C1253" s="3">
        <f t="shared" si="629"/>
        <v>3</v>
      </c>
      <c r="D1253" s="3">
        <f>_xlfn.XLOOKUP(C1253,等级中转!$E$7:$E$11,_xlfn.XLOOKUP(INT(RIGHT(B1253,1)),等级中转!$F$5:$L$5,等级中转!$F$7:$L$11))</f>
        <v>86</v>
      </c>
      <c r="E1253" s="3" t="str">
        <f>_xlfn.XLOOKUP(A1253,中转!$D$10:$D$10006,中转!$Y$10:$Y$10006,"{}",0)</f>
        <v>{}</v>
      </c>
      <c r="F1253" s="3" t="s">
        <v>35</v>
      </c>
      <c r="G1253" s="3">
        <v>0</v>
      </c>
      <c r="H1253" s="3">
        <v>0</v>
      </c>
      <c r="I1253" s="3">
        <v>0</v>
      </c>
      <c r="K1253" s="18" t="str">
        <f>IF($B1253="","",IF($B1253=0,"",K$1&amp;$A1253))</f>
        <v>SkillDescDetail410070503</v>
      </c>
    </row>
    <row r="1254" spans="1:11" x14ac:dyDescent="0.15">
      <c r="A1254" s="3">
        <f t="shared" si="627"/>
        <v>410070504</v>
      </c>
      <c r="B1254" s="3">
        <f t="shared" si="628"/>
        <v>4100705</v>
      </c>
      <c r="C1254" s="3">
        <f t="shared" si="629"/>
        <v>4</v>
      </c>
      <c r="D1254" s="3">
        <f>_xlfn.XLOOKUP(C1254,等级中转!$E$7:$E$11,_xlfn.XLOOKUP(INT(RIGHT(B1254,1)),等级中转!$F$5:$L$5,等级中转!$F$7:$L$11))</f>
        <v>136</v>
      </c>
      <c r="E1254" s="3" t="str">
        <f>_xlfn.XLOOKUP(A1254,中转!$D$10:$D$10006,中转!$Y$10:$Y$10006,"{}",0)</f>
        <v>{}</v>
      </c>
      <c r="F1254" s="3" t="s">
        <v>35</v>
      </c>
      <c r="G1254" s="3">
        <v>0</v>
      </c>
      <c r="H1254" s="3">
        <v>0</v>
      </c>
      <c r="I1254" s="3">
        <v>0</v>
      </c>
      <c r="K1254" s="18" t="str">
        <f>IF($B1254="","",IF($B1254=0,"",K$1&amp;$A1254))</f>
        <v>SkillDescDetail410070504</v>
      </c>
    </row>
    <row r="1255" spans="1:11" x14ac:dyDescent="0.15">
      <c r="A1255" s="3">
        <f t="shared" si="627"/>
        <v>410070505</v>
      </c>
      <c r="B1255" s="3">
        <f t="shared" si="628"/>
        <v>4100705</v>
      </c>
      <c r="C1255" s="3">
        <f t="shared" si="629"/>
        <v>5</v>
      </c>
      <c r="D1255" s="3">
        <f>_xlfn.XLOOKUP(C1255,等级中转!$E$7:$E$11,_xlfn.XLOOKUP(INT(RIGHT(B1255,1)),等级中转!$F$5:$L$5,等级中转!$F$7:$L$11))</f>
        <v>186</v>
      </c>
      <c r="E1255" s="3" t="str">
        <f>_xlfn.XLOOKUP(A1255,中转!$D$10:$D$10006,中转!$Y$10:$Y$10006,"{}",0)</f>
        <v>{}</v>
      </c>
      <c r="F1255" s="3" t="s">
        <v>35</v>
      </c>
      <c r="G1255" s="3">
        <v>0</v>
      </c>
      <c r="H1255" s="3">
        <v>0</v>
      </c>
      <c r="I1255" s="3">
        <v>0</v>
      </c>
      <c r="K1255" s="18" t="str">
        <f>IF($B1255="","",IF($B1255=0,"",K$1&amp;$A1255))</f>
        <v>SkillDescDetail410070505</v>
      </c>
    </row>
    <row r="1256" spans="1:11" s="17" customFormat="1" x14ac:dyDescent="0.15">
      <c r="A1256" s="7" t="s">
        <v>48</v>
      </c>
      <c r="B1256" s="5"/>
      <c r="C1256" s="5"/>
      <c r="D1256" s="5"/>
      <c r="E1256" s="5" t="str">
        <f>_xlfn.XLOOKUP(A1256,中转!$D$10:$D$10006,中转!$Y$10:$Y$10006,"{}",0)</f>
        <v/>
      </c>
      <c r="F1256" s="5"/>
      <c r="G1256" s="5"/>
      <c r="H1256" s="5"/>
      <c r="I1256" s="5"/>
      <c r="J1256" s="20"/>
      <c r="K1256" s="20"/>
    </row>
    <row r="1257" spans="1:11" x14ac:dyDescent="0.15">
      <c r="A1257" s="3">
        <f t="shared" ref="A1257:A1261" si="630">B1257*100+C1257</f>
        <v>410070601</v>
      </c>
      <c r="B1257" s="3">
        <f t="shared" ref="B1257:B1261" si="631">B1214+100</f>
        <v>4100706</v>
      </c>
      <c r="C1257" s="3">
        <f t="shared" ref="C1257:C1261" si="632">C1251</f>
        <v>1</v>
      </c>
      <c r="D1257" s="3">
        <f>_xlfn.XLOOKUP(C1257,等级中转!$E$7:$E$11,_xlfn.XLOOKUP(INT(RIGHT(B1257,1)),等级中转!$F$5:$L$5,等级中转!$F$7:$L$11))</f>
        <v>1</v>
      </c>
      <c r="E1257" s="3" t="str">
        <f>_xlfn.XLOOKUP(A1257,中转!$D$10:$D$10006,中转!$Y$10:$Y$10006,"{}",0)</f>
        <v>{}</v>
      </c>
      <c r="F1257" s="3" t="s">
        <v>35</v>
      </c>
      <c r="G1257" s="3">
        <v>0</v>
      </c>
      <c r="H1257" s="3">
        <v>0</v>
      </c>
      <c r="I1257" s="3">
        <v>0</v>
      </c>
      <c r="K1257" s="18" t="str">
        <f>IF($B1257="","",IF($B1257=0,"",K$1&amp;$A1257))</f>
        <v>SkillDescDetail410070601</v>
      </c>
    </row>
    <row r="1258" spans="1:11" x14ac:dyDescent="0.15">
      <c r="A1258" s="3">
        <f t="shared" si="630"/>
        <v>410070602</v>
      </c>
      <c r="B1258" s="3">
        <f t="shared" si="631"/>
        <v>4100706</v>
      </c>
      <c r="C1258" s="3">
        <f t="shared" si="632"/>
        <v>2</v>
      </c>
      <c r="D1258" s="3">
        <f>_xlfn.XLOOKUP(C1258,等级中转!$E$7:$E$11,_xlfn.XLOOKUP(INT(RIGHT(B1258,1)),等级中转!$F$5:$L$5,等级中转!$F$7:$L$11))</f>
        <v>63</v>
      </c>
      <c r="E1258" s="3" t="str">
        <f>_xlfn.XLOOKUP(A1258,中转!$D$10:$D$10006,中转!$Y$10:$Y$10006,"{}",0)</f>
        <v>{}</v>
      </c>
      <c r="F1258" s="3" t="s">
        <v>35</v>
      </c>
      <c r="G1258" s="3">
        <v>0</v>
      </c>
      <c r="H1258" s="3">
        <v>0</v>
      </c>
      <c r="I1258" s="3">
        <v>0</v>
      </c>
      <c r="K1258" s="18" t="str">
        <f>IF($B1258="","",IF($B1258=0,"",K$1&amp;$A1258))</f>
        <v>SkillDescDetail410070602</v>
      </c>
    </row>
    <row r="1259" spans="1:11" x14ac:dyDescent="0.15">
      <c r="A1259" s="3">
        <f t="shared" si="630"/>
        <v>410070603</v>
      </c>
      <c r="B1259" s="3">
        <f t="shared" si="631"/>
        <v>4100706</v>
      </c>
      <c r="C1259" s="3">
        <f t="shared" si="632"/>
        <v>3</v>
      </c>
      <c r="D1259" s="3">
        <f>_xlfn.XLOOKUP(C1259,等级中转!$E$7:$E$11,_xlfn.XLOOKUP(INT(RIGHT(B1259,1)),等级中转!$F$5:$L$5,等级中转!$F$7:$L$11))</f>
        <v>103</v>
      </c>
      <c r="E1259" s="3" t="str">
        <f>_xlfn.XLOOKUP(A1259,中转!$D$10:$D$10006,中转!$Y$10:$Y$10006,"{}",0)</f>
        <v>{}</v>
      </c>
      <c r="F1259" s="3" t="s">
        <v>35</v>
      </c>
      <c r="G1259" s="3">
        <v>0</v>
      </c>
      <c r="H1259" s="3">
        <v>0</v>
      </c>
      <c r="I1259" s="3">
        <v>0</v>
      </c>
      <c r="K1259" s="18" t="str">
        <f>IF($B1259="","",IF($B1259=0,"",K$1&amp;$A1259))</f>
        <v>SkillDescDetail410070603</v>
      </c>
    </row>
    <row r="1260" spans="1:11" x14ac:dyDescent="0.15">
      <c r="A1260" s="3">
        <f t="shared" si="630"/>
        <v>410070604</v>
      </c>
      <c r="B1260" s="3">
        <f t="shared" si="631"/>
        <v>4100706</v>
      </c>
      <c r="C1260" s="3">
        <f t="shared" si="632"/>
        <v>4</v>
      </c>
      <c r="D1260" s="3">
        <f>_xlfn.XLOOKUP(C1260,等级中转!$E$7:$E$11,_xlfn.XLOOKUP(INT(RIGHT(B1260,1)),等级中转!$F$5:$L$5,等级中转!$F$7:$L$11))</f>
        <v>153</v>
      </c>
      <c r="E1260" s="3" t="str">
        <f>_xlfn.XLOOKUP(A1260,中转!$D$10:$D$10006,中转!$Y$10:$Y$10006,"{}",0)</f>
        <v>{}</v>
      </c>
      <c r="F1260" s="3" t="s">
        <v>35</v>
      </c>
      <c r="G1260" s="3">
        <v>0</v>
      </c>
      <c r="H1260" s="3">
        <v>0</v>
      </c>
      <c r="I1260" s="3">
        <v>0</v>
      </c>
      <c r="K1260" s="18" t="str">
        <f>IF($B1260="","",IF($B1260=0,"",K$1&amp;$A1260))</f>
        <v>SkillDescDetail410070604</v>
      </c>
    </row>
    <row r="1261" spans="1:11" x14ac:dyDescent="0.15">
      <c r="A1261" s="3">
        <f t="shared" si="630"/>
        <v>410070605</v>
      </c>
      <c r="B1261" s="3">
        <f t="shared" si="631"/>
        <v>4100706</v>
      </c>
      <c r="C1261" s="3">
        <f t="shared" si="632"/>
        <v>5</v>
      </c>
      <c r="D1261" s="3">
        <f>_xlfn.XLOOKUP(C1261,等级中转!$E$7:$E$11,_xlfn.XLOOKUP(INT(RIGHT(B1261,1)),等级中转!$F$5:$L$5,等级中转!$F$7:$L$11))</f>
        <v>203</v>
      </c>
      <c r="E1261" s="3" t="str">
        <f>_xlfn.XLOOKUP(A1261,中转!$D$10:$D$10006,中转!$Y$10:$Y$10006,"{}",0)</f>
        <v>{}</v>
      </c>
      <c r="F1261" s="3" t="s">
        <v>35</v>
      </c>
      <c r="G1261" s="3">
        <v>0</v>
      </c>
      <c r="H1261" s="3">
        <v>0</v>
      </c>
      <c r="I1261" s="3">
        <v>0</v>
      </c>
      <c r="K1261" s="18" t="str">
        <f>IF($B1261="","",IF($B1261=0,"",K$1&amp;$A1261))</f>
        <v>SkillDescDetail410070605</v>
      </c>
    </row>
    <row r="1262" spans="1:11" s="17" customFormat="1" x14ac:dyDescent="0.15">
      <c r="A1262" s="7" t="s">
        <v>49</v>
      </c>
      <c r="B1262" s="5"/>
      <c r="C1262" s="5"/>
      <c r="D1262" s="5"/>
      <c r="E1262" s="5" t="str">
        <f>_xlfn.XLOOKUP(A1262,中转!$D$10:$D$10006,中转!$Y$10:$Y$10006,"{}",0)</f>
        <v/>
      </c>
      <c r="F1262" s="5"/>
      <c r="G1262" s="5"/>
      <c r="H1262" s="5"/>
      <c r="I1262" s="5"/>
      <c r="J1262" s="20"/>
      <c r="K1262" s="20"/>
    </row>
    <row r="1263" spans="1:11" x14ac:dyDescent="0.15">
      <c r="A1263" s="3">
        <f t="shared" ref="A1263:A1267" si="633">B1263*100+C1263</f>
        <v>410070701</v>
      </c>
      <c r="B1263" s="3">
        <f t="shared" ref="B1263:B1267" si="634">B1220+100</f>
        <v>4100707</v>
      </c>
      <c r="C1263" s="3">
        <f t="shared" ref="C1263:C1267" si="635">C1257</f>
        <v>1</v>
      </c>
      <c r="D1263" s="3">
        <f>_xlfn.XLOOKUP(C1263,等级中转!$E$7:$E$11,_xlfn.XLOOKUP(INT(RIGHT(B1263,1)),等级中转!$F$5:$L$5,等级中转!$F$7:$L$11))</f>
        <v>1</v>
      </c>
      <c r="E1263" s="3" t="str">
        <f>_xlfn.XLOOKUP(A1263,中转!$D$10:$D$10006,中转!$Y$10:$Y$10006,"{}",0)</f>
        <v>{"AtkPower":0.03,"BuffPower":1}</v>
      </c>
      <c r="F1263" s="3" t="s">
        <v>142</v>
      </c>
      <c r="G1263" s="3">
        <v>0</v>
      </c>
      <c r="H1263" s="3">
        <v>0</v>
      </c>
      <c r="I1263" s="3">
        <v>0</v>
      </c>
      <c r="K1263" s="18" t="str">
        <f>IF($B1263="","",IF($B1263=0,"",K$1&amp;$A1263))</f>
        <v>SkillDescDetail410070701</v>
      </c>
    </row>
    <row r="1264" spans="1:11" x14ac:dyDescent="0.15">
      <c r="A1264" s="3">
        <f t="shared" si="633"/>
        <v>410070702</v>
      </c>
      <c r="B1264" s="3">
        <f t="shared" si="634"/>
        <v>4100707</v>
      </c>
      <c r="C1264" s="3">
        <f t="shared" si="635"/>
        <v>2</v>
      </c>
      <c r="D1264" s="3">
        <f>_xlfn.XLOOKUP(C1264,等级中转!$E$7:$E$11,_xlfn.XLOOKUP(INT(RIGHT(B1264,1)),等级中转!$F$5:$L$5,等级中转!$F$7:$L$11))</f>
        <v>51</v>
      </c>
      <c r="E1264" s="3" t="str">
        <f>_xlfn.XLOOKUP(A1264,中转!$D$10:$D$10006,中转!$Y$10:$Y$10006,"{}",0)</f>
        <v>{"BuffPower":1}</v>
      </c>
      <c r="F1264" s="3" t="s">
        <v>142</v>
      </c>
      <c r="G1264" s="3">
        <v>0</v>
      </c>
      <c r="H1264" s="3">
        <v>0</v>
      </c>
      <c r="I1264" s="3">
        <v>0</v>
      </c>
      <c r="K1264" s="18" t="str">
        <f>IF($B1264="","",IF($B1264=0,"",K$1&amp;$A1264))</f>
        <v>SkillDescDetail410070702</v>
      </c>
    </row>
    <row r="1265" spans="1:11" x14ac:dyDescent="0.15">
      <c r="A1265" s="3">
        <f t="shared" si="633"/>
        <v>410070703</v>
      </c>
      <c r="B1265" s="3">
        <f t="shared" si="634"/>
        <v>4100707</v>
      </c>
      <c r="C1265" s="3">
        <f t="shared" si="635"/>
        <v>3</v>
      </c>
      <c r="D1265" s="3">
        <f>_xlfn.XLOOKUP(C1265,等级中转!$E$7:$E$11,_xlfn.XLOOKUP(INT(RIGHT(B1265,1)),等级中转!$F$5:$L$5,等级中转!$F$7:$L$11))</f>
        <v>91</v>
      </c>
      <c r="E1265" s="3" t="str">
        <f>_xlfn.XLOOKUP(A1265,中转!$D$10:$D$10006,中转!$Y$10:$Y$10006,"{}",0)</f>
        <v>{"BuffPower":1}</v>
      </c>
      <c r="F1265" s="3" t="s">
        <v>142</v>
      </c>
      <c r="G1265" s="3">
        <v>0</v>
      </c>
      <c r="H1265" s="3">
        <v>0</v>
      </c>
      <c r="I1265" s="3">
        <v>0</v>
      </c>
      <c r="K1265" s="18" t="str">
        <f>IF($B1265="","",IF($B1265=0,"",K$1&amp;$A1265))</f>
        <v>SkillDescDetail410070703</v>
      </c>
    </row>
    <row r="1266" spans="1:11" x14ac:dyDescent="0.15">
      <c r="A1266" s="3">
        <f t="shared" si="633"/>
        <v>410070704</v>
      </c>
      <c r="B1266" s="3">
        <f t="shared" si="634"/>
        <v>4100707</v>
      </c>
      <c r="C1266" s="3">
        <f t="shared" si="635"/>
        <v>4</v>
      </c>
      <c r="D1266" s="3">
        <f>_xlfn.XLOOKUP(C1266,等级中转!$E$7:$E$11,_xlfn.XLOOKUP(INT(RIGHT(B1266,1)),等级中转!$F$5:$L$5,等级中转!$F$7:$L$11))</f>
        <v>151</v>
      </c>
      <c r="E1266" s="3" t="str">
        <f>_xlfn.XLOOKUP(A1266,中转!$D$10:$D$10006,中转!$Y$10:$Y$10006,"{}",0)</f>
        <v>{"BuffPower":1}</v>
      </c>
      <c r="F1266" s="3" t="s">
        <v>142</v>
      </c>
      <c r="G1266" s="3">
        <v>0</v>
      </c>
      <c r="H1266" s="3">
        <v>0</v>
      </c>
      <c r="I1266" s="3">
        <v>0</v>
      </c>
      <c r="K1266" s="18" t="str">
        <f>IF($B1266="","",IF($B1266=0,"",K$1&amp;$A1266))</f>
        <v>SkillDescDetail410070704</v>
      </c>
    </row>
    <row r="1267" spans="1:11" x14ac:dyDescent="0.15">
      <c r="A1267" s="3">
        <f t="shared" si="633"/>
        <v>410070705</v>
      </c>
      <c r="B1267" s="3">
        <f t="shared" si="634"/>
        <v>4100707</v>
      </c>
      <c r="C1267" s="3">
        <f t="shared" si="635"/>
        <v>5</v>
      </c>
      <c r="D1267" s="3">
        <f>_xlfn.XLOOKUP(C1267,等级中转!$E$7:$E$11,_xlfn.XLOOKUP(INT(RIGHT(B1267,1)),等级中转!$F$5:$L$5,等级中转!$F$7:$L$11))</f>
        <v>211</v>
      </c>
      <c r="E1267" s="3" t="str">
        <f>_xlfn.XLOOKUP(A1267,中转!$D$10:$D$10006,中转!$Y$10:$Y$10006,"{}",0)</f>
        <v>{"BuffPower":1}</v>
      </c>
      <c r="F1267" s="3" t="s">
        <v>142</v>
      </c>
      <c r="G1267" s="3">
        <v>0</v>
      </c>
      <c r="H1267" s="3">
        <v>0</v>
      </c>
      <c r="I1267" s="3">
        <v>0</v>
      </c>
      <c r="K1267" s="18" t="str">
        <f>IF($B1267="","",IF($B1267=0,"",K$1&amp;$A1267))</f>
        <v>SkillDescDetail410070705</v>
      </c>
    </row>
    <row r="1268" spans="1:11" s="17" customFormat="1" x14ac:dyDescent="0.15">
      <c r="A1268" s="7" t="s">
        <v>143</v>
      </c>
      <c r="B1268" s="5"/>
      <c r="C1268" s="5"/>
      <c r="D1268" s="5"/>
      <c r="E1268" s="5" t="str">
        <f>_xlfn.XLOOKUP(A1268,中转!$D$10:$D$10006,中转!$Y$10:$Y$10006,"{}",0)</f>
        <v/>
      </c>
      <c r="F1268" s="5"/>
      <c r="G1268" s="5"/>
      <c r="H1268" s="5"/>
      <c r="I1268" s="5"/>
      <c r="J1268" s="20"/>
      <c r="K1268" s="20"/>
    </row>
    <row r="1269" spans="1:11" s="17" customFormat="1" x14ac:dyDescent="0.15">
      <c r="A1269" s="7" t="s">
        <v>33</v>
      </c>
      <c r="B1269" s="5"/>
      <c r="C1269" s="5"/>
      <c r="D1269" s="5"/>
      <c r="E1269" s="5" t="str">
        <f>_xlfn.XLOOKUP(A1269,中转!$D$10:$D$10006,中转!$Y$10:$Y$10006,"{}",0)</f>
        <v/>
      </c>
      <c r="F1269" s="5"/>
      <c r="G1269" s="5"/>
      <c r="H1269" s="5"/>
      <c r="I1269" s="5"/>
      <c r="J1269" s="20"/>
      <c r="K1269" s="20"/>
    </row>
    <row r="1270" spans="1:11" x14ac:dyDescent="0.15">
      <c r="A1270" s="3">
        <f t="shared" ref="A1270:A1274" si="636">B1270*100+C1270</f>
        <v>410080101</v>
      </c>
      <c r="B1270" s="3">
        <f t="shared" ref="B1270:B1274" si="637">B1227+100</f>
        <v>4100801</v>
      </c>
      <c r="C1270" s="3">
        <v>1</v>
      </c>
      <c r="D1270" s="3">
        <f>_xlfn.XLOOKUP(C1270,等级中转!$E$7:$E$11,_xlfn.XLOOKUP(INT(RIGHT(B1270,1)),等级中转!$F$5:$L$5,等级中转!$F$7:$L$11))</f>
        <v>1</v>
      </c>
      <c r="E1270" s="3" t="str">
        <f ca="1">_xlfn.XLOOKUP(A1270,中转!$D$10:$D$10006,中转!$Y$10:$Y$10006,"{}",0)</f>
        <v>{"AtkPower":1.2}</v>
      </c>
      <c r="F1270" s="3" t="s">
        <v>35</v>
      </c>
      <c r="G1270" s="3">
        <v>150</v>
      </c>
      <c r="H1270" s="3">
        <v>0</v>
      </c>
      <c r="I1270" s="3">
        <v>0</v>
      </c>
      <c r="J1270" s="18" t="str">
        <f t="shared" ref="J1270:J1274" si="638">"Skill"&amp;B1270</f>
        <v>Skill4100801</v>
      </c>
      <c r="K1270" s="18" t="str">
        <f>IF($B1270="","",IF($B1270=0,"",K$1&amp;$A1270))</f>
        <v>SkillDescDetail410080101</v>
      </c>
    </row>
    <row r="1271" spans="1:11" x14ac:dyDescent="0.15">
      <c r="A1271" s="3">
        <f t="shared" si="636"/>
        <v>410080102</v>
      </c>
      <c r="B1271" s="3">
        <f t="shared" si="637"/>
        <v>4100801</v>
      </c>
      <c r="C1271" s="3">
        <v>2</v>
      </c>
      <c r="D1271" s="3">
        <f>_xlfn.XLOOKUP(C1271,等级中转!$E$7:$E$11,_xlfn.XLOOKUP(INT(RIGHT(B1271,1)),等级中转!$F$5:$L$5,等级中转!$F$7:$L$11))</f>
        <v>21</v>
      </c>
      <c r="E1271" s="3" t="str">
        <f ca="1">_xlfn.XLOOKUP(A1271,中转!$D$10:$D$10006,中转!$Y$10:$Y$10006,"{}",0)</f>
        <v>{"AtkPower":1.3}</v>
      </c>
      <c r="F1271" s="3" t="s">
        <v>35</v>
      </c>
      <c r="G1271" s="3">
        <f t="shared" ref="G1271:G1274" si="639">G1270</f>
        <v>150</v>
      </c>
      <c r="H1271" s="3">
        <v>0</v>
      </c>
      <c r="I1271" s="3">
        <v>0</v>
      </c>
      <c r="J1271" s="18" t="str">
        <f t="shared" si="638"/>
        <v>Skill4100801</v>
      </c>
      <c r="K1271" s="18" t="str">
        <f>IF($B1271="","",IF($B1271=0,"",K$1&amp;$A1271))</f>
        <v>SkillDescDetail410080102</v>
      </c>
    </row>
    <row r="1272" spans="1:11" x14ac:dyDescent="0.15">
      <c r="A1272" s="3">
        <f t="shared" si="636"/>
        <v>410080103</v>
      </c>
      <c r="B1272" s="3">
        <f t="shared" si="637"/>
        <v>4100801</v>
      </c>
      <c r="C1272" s="3">
        <v>3</v>
      </c>
      <c r="D1272" s="3">
        <f>_xlfn.XLOOKUP(C1272,等级中转!$E$7:$E$11,_xlfn.XLOOKUP(INT(RIGHT(B1272,1)),等级中转!$F$5:$L$5,等级中转!$F$7:$L$11))</f>
        <v>61</v>
      </c>
      <c r="E1272" s="3" t="str">
        <f ca="1">_xlfn.XLOOKUP(A1272,中转!$D$10:$D$10006,中转!$Y$10:$Y$10006,"{}",0)</f>
        <v>{"AtkPower":1.35}</v>
      </c>
      <c r="F1272" s="3" t="s">
        <v>35</v>
      </c>
      <c r="G1272" s="3">
        <f t="shared" si="639"/>
        <v>150</v>
      </c>
      <c r="H1272" s="3">
        <v>0</v>
      </c>
      <c r="I1272" s="3">
        <v>0</v>
      </c>
      <c r="J1272" s="18" t="str">
        <f t="shared" si="638"/>
        <v>Skill4100801</v>
      </c>
      <c r="K1272" s="18" t="str">
        <f>IF($B1272="","",IF($B1272=0,"",K$1&amp;$A1272))</f>
        <v>SkillDescDetail410080103</v>
      </c>
    </row>
    <row r="1273" spans="1:11" x14ac:dyDescent="0.15">
      <c r="A1273" s="3">
        <f t="shared" si="636"/>
        <v>410080104</v>
      </c>
      <c r="B1273" s="3">
        <f t="shared" si="637"/>
        <v>4100801</v>
      </c>
      <c r="C1273" s="3">
        <v>4</v>
      </c>
      <c r="D1273" s="3">
        <f>_xlfn.XLOOKUP(C1273,等级中转!$E$7:$E$11,_xlfn.XLOOKUP(INT(RIGHT(B1273,1)),等级中转!$F$5:$L$5,等级中转!$F$7:$L$11))</f>
        <v>111</v>
      </c>
      <c r="E1273" s="3" t="str">
        <f ca="1">_xlfn.XLOOKUP(A1273,中转!$D$10:$D$10006,中转!$Y$10:$Y$10006,"{}",0)</f>
        <v>{"AtkPower":1.55}</v>
      </c>
      <c r="F1273" s="3" t="s">
        <v>35</v>
      </c>
      <c r="G1273" s="3">
        <f t="shared" si="639"/>
        <v>150</v>
      </c>
      <c r="H1273" s="3">
        <v>0</v>
      </c>
      <c r="I1273" s="3">
        <v>0</v>
      </c>
      <c r="J1273" s="18" t="str">
        <f t="shared" si="638"/>
        <v>Skill4100801</v>
      </c>
      <c r="K1273" s="18" t="str">
        <f>IF($B1273="","",IF($B1273=0,"",K$1&amp;$A1273))</f>
        <v>SkillDescDetail410080104</v>
      </c>
    </row>
    <row r="1274" spans="1:11" x14ac:dyDescent="0.15">
      <c r="A1274" s="3">
        <f t="shared" si="636"/>
        <v>410080105</v>
      </c>
      <c r="B1274" s="3">
        <f t="shared" si="637"/>
        <v>4100801</v>
      </c>
      <c r="C1274" s="3">
        <v>5</v>
      </c>
      <c r="D1274" s="3">
        <f>_xlfn.XLOOKUP(C1274,等级中转!$E$7:$E$11,_xlfn.XLOOKUP(INT(RIGHT(B1274,1)),等级中转!$F$5:$L$5,等级中转!$F$7:$L$11))</f>
        <v>161</v>
      </c>
      <c r="E1274" s="3" t="str">
        <f>_xlfn.XLOOKUP(A1274,中转!$D$10:$D$10006,中转!$Y$10:$Y$10006,"{}",0)</f>
        <v>{"AtkPower":1.7}</v>
      </c>
      <c r="F1274" s="3" t="s">
        <v>35</v>
      </c>
      <c r="G1274" s="3">
        <f t="shared" si="639"/>
        <v>150</v>
      </c>
      <c r="H1274" s="3">
        <v>0</v>
      </c>
      <c r="I1274" s="3">
        <v>0</v>
      </c>
      <c r="J1274" s="18" t="str">
        <f t="shared" si="638"/>
        <v>Skill4100801</v>
      </c>
      <c r="K1274" s="18" t="str">
        <f>IF($B1274="","",IF($B1274=0,"",K$1&amp;$A1274))</f>
        <v>SkillDescDetail410080105</v>
      </c>
    </row>
    <row r="1275" spans="1:11" s="17" customFormat="1" x14ac:dyDescent="0.15">
      <c r="A1275" s="7" t="s">
        <v>40</v>
      </c>
      <c r="B1275" s="5"/>
      <c r="C1275" s="5"/>
      <c r="D1275" s="5"/>
      <c r="E1275" s="5" t="str">
        <f>_xlfn.XLOOKUP(A1275,中转!$D$10:$D$10006,中转!$Y$10:$Y$10006,"{}",0)</f>
        <v/>
      </c>
      <c r="F1275" s="5"/>
      <c r="G1275" s="5"/>
      <c r="H1275" s="5"/>
      <c r="I1275" s="5"/>
      <c r="J1275" s="20"/>
      <c r="K1275" s="20"/>
    </row>
    <row r="1276" spans="1:11" x14ac:dyDescent="0.15">
      <c r="A1276" s="3">
        <f t="shared" ref="A1276:A1280" si="640">B1276*100+C1276</f>
        <v>410080201</v>
      </c>
      <c r="B1276" s="3">
        <f t="shared" ref="B1276:B1280" si="641">B1233+100</f>
        <v>4100802</v>
      </c>
      <c r="C1276" s="3">
        <f t="shared" ref="C1276:C1280" si="642">C1270</f>
        <v>1</v>
      </c>
      <c r="D1276" s="3">
        <f>_xlfn.XLOOKUP(C1276,等级中转!$E$7:$E$11,_xlfn.XLOOKUP(INT(RIGHT(B1276,1)),等级中转!$F$5:$L$5,等级中转!$F$7:$L$11))</f>
        <v>1</v>
      </c>
      <c r="E1276" s="3" t="str">
        <f ca="1">_xlfn.XLOOKUP(A1276,中转!$D$10:$D$10006,中转!$Y$10:$Y$10006,"{}",0)</f>
        <v>{"AtkPower":0.75}</v>
      </c>
      <c r="F1276" s="3" t="s">
        <v>35</v>
      </c>
      <c r="G1276" s="3">
        <v>0</v>
      </c>
      <c r="H1276" s="3">
        <v>0</v>
      </c>
      <c r="I1276" s="3">
        <v>2.15</v>
      </c>
      <c r="J1276" s="18" t="str">
        <f t="shared" ref="J1276:J1280" si="643">"Skill"&amp;B1276</f>
        <v>Skill4100802</v>
      </c>
      <c r="K1276" s="18" t="str">
        <f>IF($B1276="","",IF($B1276=0,"",K$1&amp;$A1276))</f>
        <v>SkillDescDetail410080201</v>
      </c>
    </row>
    <row r="1277" spans="1:11" x14ac:dyDescent="0.15">
      <c r="A1277" s="3">
        <f t="shared" si="640"/>
        <v>410080202</v>
      </c>
      <c r="B1277" s="3">
        <f t="shared" si="641"/>
        <v>4100802</v>
      </c>
      <c r="C1277" s="3">
        <f t="shared" si="642"/>
        <v>2</v>
      </c>
      <c r="D1277" s="3">
        <f>_xlfn.XLOOKUP(C1277,等级中转!$E$7:$E$11,_xlfn.XLOOKUP(INT(RIGHT(B1277,1)),等级中转!$F$5:$L$5,等级中转!$F$7:$L$11))</f>
        <v>41</v>
      </c>
      <c r="E1277" s="3" t="str">
        <f ca="1">_xlfn.XLOOKUP(A1277,中转!$D$10:$D$10006,中转!$Y$10:$Y$10006,"{}",0)</f>
        <v>{"AtkPower":0.8}</v>
      </c>
      <c r="F1277" s="3" t="s">
        <v>35</v>
      </c>
      <c r="G1277" s="3">
        <v>0</v>
      </c>
      <c r="H1277" s="3">
        <v>0</v>
      </c>
      <c r="I1277" s="3">
        <f>I1276</f>
        <v>2.15</v>
      </c>
      <c r="J1277" s="18" t="str">
        <f t="shared" si="643"/>
        <v>Skill4100802</v>
      </c>
      <c r="K1277" s="18" t="str">
        <f>IF($B1277="","",IF($B1277=0,"",K$1&amp;$A1277))</f>
        <v>SkillDescDetail410080202</v>
      </c>
    </row>
    <row r="1278" spans="1:11" x14ac:dyDescent="0.15">
      <c r="A1278" s="3">
        <f t="shared" si="640"/>
        <v>410080203</v>
      </c>
      <c r="B1278" s="3">
        <f t="shared" si="641"/>
        <v>4100802</v>
      </c>
      <c r="C1278" s="3">
        <f t="shared" si="642"/>
        <v>3</v>
      </c>
      <c r="D1278" s="3">
        <f>_xlfn.XLOOKUP(C1278,等级中转!$E$7:$E$11,_xlfn.XLOOKUP(INT(RIGHT(B1278,1)),等级中转!$F$5:$L$5,等级中转!$F$7:$L$11))</f>
        <v>81</v>
      </c>
      <c r="E1278" s="3" t="str">
        <f>_xlfn.XLOOKUP(A1278,中转!$D$10:$D$10006,中转!$Y$10:$Y$10006,"{}",0)</f>
        <v>{"AtkPower":0.75}</v>
      </c>
      <c r="F1278" s="3" t="s">
        <v>35</v>
      </c>
      <c r="G1278" s="3">
        <v>0</v>
      </c>
      <c r="H1278" s="3">
        <v>0</v>
      </c>
      <c r="I1278" s="3">
        <f t="shared" ref="I1278:I1280" si="644">I1277</f>
        <v>2.15</v>
      </c>
      <c r="J1278" s="18" t="str">
        <f t="shared" si="643"/>
        <v>Skill4100802</v>
      </c>
      <c r="K1278" s="18" t="str">
        <f>IF($B1278="","",IF($B1278=0,"",K$1&amp;$A1278))</f>
        <v>SkillDescDetail410080203</v>
      </c>
    </row>
    <row r="1279" spans="1:11" x14ac:dyDescent="0.15">
      <c r="A1279" s="3">
        <f t="shared" si="640"/>
        <v>410080204</v>
      </c>
      <c r="B1279" s="3">
        <f t="shared" si="641"/>
        <v>4100802</v>
      </c>
      <c r="C1279" s="3">
        <f t="shared" si="642"/>
        <v>4</v>
      </c>
      <c r="D1279" s="3">
        <f>_xlfn.XLOOKUP(C1279,等级中转!$E$7:$E$11,_xlfn.XLOOKUP(INT(RIGHT(B1279,1)),等级中转!$F$5:$L$5,等级中转!$F$7:$L$11))</f>
        <v>141</v>
      </c>
      <c r="E1279" s="3" t="str">
        <f ca="1">_xlfn.XLOOKUP(A1279,中转!$D$10:$D$10006,中转!$Y$10:$Y$10006,"{}",0)</f>
        <v>{"AtkPower":0.95}</v>
      </c>
      <c r="F1279" s="3" t="s">
        <v>35</v>
      </c>
      <c r="G1279" s="3">
        <v>0</v>
      </c>
      <c r="H1279" s="3">
        <v>0</v>
      </c>
      <c r="I1279" s="3">
        <f t="shared" si="644"/>
        <v>2.15</v>
      </c>
      <c r="J1279" s="18" t="str">
        <f t="shared" si="643"/>
        <v>Skill4100802</v>
      </c>
      <c r="K1279" s="18" t="str">
        <f>IF($B1279="","",IF($B1279=0,"",K$1&amp;$A1279))</f>
        <v>SkillDescDetail410080204</v>
      </c>
    </row>
    <row r="1280" spans="1:11" x14ac:dyDescent="0.15">
      <c r="A1280" s="3">
        <f t="shared" si="640"/>
        <v>410080205</v>
      </c>
      <c r="B1280" s="3">
        <f t="shared" si="641"/>
        <v>4100802</v>
      </c>
      <c r="C1280" s="3">
        <f t="shared" si="642"/>
        <v>5</v>
      </c>
      <c r="D1280" s="3">
        <f>_xlfn.XLOOKUP(C1280,等级中转!$E$7:$E$11,_xlfn.XLOOKUP(INT(RIGHT(B1280,1)),等级中转!$F$5:$L$5,等级中转!$F$7:$L$11))</f>
        <v>201</v>
      </c>
      <c r="E1280" s="3" t="str">
        <f>_xlfn.XLOOKUP(A1280,中转!$D$10:$D$10006,中转!$Y$10:$Y$10006,"{}",0)</f>
        <v>{"AtkPower":1.05}</v>
      </c>
      <c r="F1280" s="3" t="s">
        <v>35</v>
      </c>
      <c r="G1280" s="3">
        <v>0</v>
      </c>
      <c r="H1280" s="3">
        <v>0</v>
      </c>
      <c r="I1280" s="3">
        <f t="shared" si="644"/>
        <v>2.15</v>
      </c>
      <c r="J1280" s="18" t="str">
        <f t="shared" si="643"/>
        <v>Skill4100802</v>
      </c>
      <c r="K1280" s="18" t="str">
        <f>IF($B1280="","",IF($B1280=0,"",K$1&amp;$A1280))</f>
        <v>SkillDescDetail410080205</v>
      </c>
    </row>
    <row r="1281" spans="1:11" s="17" customFormat="1" x14ac:dyDescent="0.15">
      <c r="A1281" s="7" t="s">
        <v>45</v>
      </c>
      <c r="B1281" s="5"/>
      <c r="C1281" s="5"/>
      <c r="D1281" s="5"/>
      <c r="E1281" s="5" t="str">
        <f>_xlfn.XLOOKUP(A1281,中转!$D$10:$D$10006,中转!$Y$10:$Y$10006,"{}",0)</f>
        <v/>
      </c>
      <c r="F1281" s="5"/>
      <c r="G1281" s="5"/>
      <c r="H1281" s="5"/>
      <c r="I1281" s="5"/>
      <c r="J1281" s="20"/>
      <c r="K1281" s="20"/>
    </row>
    <row r="1282" spans="1:11" x14ac:dyDescent="0.15">
      <c r="A1282" s="3">
        <f t="shared" ref="A1282:A1286" si="645">B1282*100+C1282</f>
        <v>410080301</v>
      </c>
      <c r="B1282" s="3">
        <f t="shared" ref="B1282:B1286" si="646">B1239+100</f>
        <v>4100803</v>
      </c>
      <c r="C1282" s="3">
        <f t="shared" ref="C1282:C1286" si="647">C1276</f>
        <v>1</v>
      </c>
      <c r="D1282" s="3">
        <f>_xlfn.XLOOKUP(C1282,等级中转!$E$7:$E$11,_xlfn.XLOOKUP(INT(RIGHT(B1282,1)),等级中转!$F$5:$L$5,等级中转!$F$7:$L$11))</f>
        <v>1</v>
      </c>
      <c r="E1282" s="3" t="str">
        <f>_xlfn.XLOOKUP(A1282,中转!$D$10:$D$10006,中转!$Y$10:$Y$10006,"{}",0)</f>
        <v>{}</v>
      </c>
      <c r="F1282" s="3" t="s">
        <v>35</v>
      </c>
      <c r="G1282" s="3">
        <v>0</v>
      </c>
      <c r="H1282" s="3">
        <v>0</v>
      </c>
      <c r="I1282" s="3">
        <v>0</v>
      </c>
      <c r="K1282" s="18" t="str">
        <f>IF($B1282="","",IF($B1282=0,"",K$1&amp;$A1282))</f>
        <v>SkillDescDetail410080301</v>
      </c>
    </row>
    <row r="1283" spans="1:11" x14ac:dyDescent="0.15">
      <c r="A1283" s="3">
        <f t="shared" si="645"/>
        <v>410080302</v>
      </c>
      <c r="B1283" s="3">
        <f t="shared" si="646"/>
        <v>4100803</v>
      </c>
      <c r="C1283" s="3">
        <f t="shared" si="647"/>
        <v>2</v>
      </c>
      <c r="D1283" s="3">
        <f>_xlfn.XLOOKUP(C1283,等级中转!$E$7:$E$11,_xlfn.XLOOKUP(INT(RIGHT(B1283,1)),等级中转!$F$5:$L$5,等级中转!$F$7:$L$11))</f>
        <v>75</v>
      </c>
      <c r="E1283" s="3" t="str">
        <f>_xlfn.XLOOKUP(A1283,中转!$D$10:$D$10006,中转!$Y$10:$Y$10006,"{}",0)</f>
        <v>{}</v>
      </c>
      <c r="F1283" s="3" t="s">
        <v>35</v>
      </c>
      <c r="G1283" s="3">
        <v>0</v>
      </c>
      <c r="H1283" s="3">
        <v>0</v>
      </c>
      <c r="I1283" s="3">
        <v>0</v>
      </c>
      <c r="K1283" s="18" t="str">
        <f>IF($B1283="","",IF($B1283=0,"",K$1&amp;$A1283))</f>
        <v>SkillDescDetail410080302</v>
      </c>
    </row>
    <row r="1284" spans="1:11" x14ac:dyDescent="0.15">
      <c r="A1284" s="3">
        <f t="shared" si="645"/>
        <v>410080303</v>
      </c>
      <c r="B1284" s="3">
        <f t="shared" si="646"/>
        <v>4100803</v>
      </c>
      <c r="C1284" s="3">
        <f t="shared" si="647"/>
        <v>3</v>
      </c>
      <c r="D1284" s="3">
        <f>_xlfn.XLOOKUP(C1284,等级中转!$E$7:$E$11,_xlfn.XLOOKUP(INT(RIGHT(B1284,1)),等级中转!$F$5:$L$5,等级中转!$F$7:$L$11))</f>
        <v>125</v>
      </c>
      <c r="E1284" s="3" t="str">
        <f>_xlfn.XLOOKUP(A1284,中转!$D$10:$D$10006,中转!$Y$10:$Y$10006,"{}",0)</f>
        <v>{}</v>
      </c>
      <c r="F1284" s="3" t="s">
        <v>35</v>
      </c>
      <c r="G1284" s="3">
        <v>0</v>
      </c>
      <c r="H1284" s="3">
        <v>0</v>
      </c>
      <c r="I1284" s="3">
        <v>0</v>
      </c>
      <c r="K1284" s="18" t="str">
        <f>IF($B1284="","",IF($B1284=0,"",K$1&amp;$A1284))</f>
        <v>SkillDescDetail410080303</v>
      </c>
    </row>
    <row r="1285" spans="1:11" x14ac:dyDescent="0.15">
      <c r="A1285" s="3">
        <f t="shared" si="645"/>
        <v>410080304</v>
      </c>
      <c r="B1285" s="3">
        <f t="shared" si="646"/>
        <v>4100803</v>
      </c>
      <c r="C1285" s="3">
        <f t="shared" si="647"/>
        <v>4</v>
      </c>
      <c r="D1285" s="3">
        <f>_xlfn.XLOOKUP(C1285,等级中转!$E$7:$E$11,_xlfn.XLOOKUP(INT(RIGHT(B1285,1)),等级中转!$F$5:$L$5,等级中转!$F$7:$L$11))</f>
        <v>175</v>
      </c>
      <c r="E1285" s="3" t="str">
        <f>_xlfn.XLOOKUP(A1285,中转!$D$10:$D$10006,中转!$Y$10:$Y$10006,"{}",0)</f>
        <v>{}</v>
      </c>
      <c r="F1285" s="3" t="s">
        <v>35</v>
      </c>
      <c r="G1285" s="3">
        <v>0</v>
      </c>
      <c r="H1285" s="3">
        <v>0</v>
      </c>
      <c r="I1285" s="3">
        <v>0</v>
      </c>
      <c r="K1285" s="18" t="str">
        <f>IF($B1285="","",IF($B1285=0,"",K$1&amp;$A1285))</f>
        <v>SkillDescDetail410080304</v>
      </c>
    </row>
    <row r="1286" spans="1:11" x14ac:dyDescent="0.15">
      <c r="A1286" s="3">
        <f t="shared" si="645"/>
        <v>410080305</v>
      </c>
      <c r="B1286" s="3">
        <f t="shared" si="646"/>
        <v>4100803</v>
      </c>
      <c r="C1286" s="3">
        <f t="shared" si="647"/>
        <v>5</v>
      </c>
      <c r="D1286" s="3">
        <f>_xlfn.XLOOKUP(C1286,等级中转!$E$7:$E$11,_xlfn.XLOOKUP(INT(RIGHT(B1286,1)),等级中转!$F$5:$L$5,等级中转!$F$7:$L$11))</f>
        <v>225</v>
      </c>
      <c r="E1286" s="3" t="str">
        <f>_xlfn.XLOOKUP(A1286,中转!$D$10:$D$10006,中转!$Y$10:$Y$10006,"{}",0)</f>
        <v>{}</v>
      </c>
      <c r="F1286" s="3" t="s">
        <v>35</v>
      </c>
      <c r="G1286" s="3">
        <v>0</v>
      </c>
      <c r="H1286" s="3">
        <v>0</v>
      </c>
      <c r="I1286" s="3">
        <v>0</v>
      </c>
      <c r="K1286" s="18" t="str">
        <f>IF($B1286="","",IF($B1286=0,"",K$1&amp;$A1286))</f>
        <v>SkillDescDetail410080305</v>
      </c>
    </row>
    <row r="1287" spans="1:11" s="17" customFormat="1" x14ac:dyDescent="0.15">
      <c r="A1287" s="7" t="s">
        <v>46</v>
      </c>
      <c r="B1287" s="5"/>
      <c r="C1287" s="5"/>
      <c r="D1287" s="5"/>
      <c r="E1287" s="5" t="str">
        <f>_xlfn.XLOOKUP(A1287,中转!$D$10:$D$10006,中转!$Y$10:$Y$10006,"{}",0)</f>
        <v/>
      </c>
      <c r="F1287" s="5"/>
      <c r="G1287" s="5"/>
      <c r="H1287" s="5"/>
      <c r="I1287" s="5"/>
      <c r="J1287" s="20"/>
      <c r="K1287" s="20"/>
    </row>
    <row r="1288" spans="1:11" x14ac:dyDescent="0.15">
      <c r="A1288" s="3">
        <f t="shared" ref="A1288:A1292" si="648">B1288*100+C1288</f>
        <v>410080401</v>
      </c>
      <c r="B1288" s="3">
        <f t="shared" ref="B1288:B1292" si="649">B1245+100</f>
        <v>4100804</v>
      </c>
      <c r="C1288" s="3">
        <f t="shared" ref="C1288:C1292" si="650">C1282</f>
        <v>1</v>
      </c>
      <c r="D1288" s="3">
        <f>_xlfn.XLOOKUP(C1288,等级中转!$E$7:$E$11,_xlfn.XLOOKUP(INT(RIGHT(B1288,1)),等级中转!$F$5:$L$5,等级中转!$F$7:$L$11))</f>
        <v>1</v>
      </c>
      <c r="E1288" s="3" t="str">
        <f>_xlfn.XLOOKUP(A1288,中转!$D$10:$D$10006,中转!$Y$10:$Y$10006,"{}",0)</f>
        <v>{"AtkPower":0.3}</v>
      </c>
      <c r="F1288" s="3" t="s">
        <v>144</v>
      </c>
      <c r="G1288" s="3">
        <v>0</v>
      </c>
      <c r="H1288" s="3">
        <v>0</v>
      </c>
      <c r="I1288" s="3">
        <v>0</v>
      </c>
      <c r="K1288" s="18" t="str">
        <f>IF($B1288="","",IF($B1288=0,"",K$1&amp;$A1288))</f>
        <v>SkillDescDetail410080401</v>
      </c>
    </row>
    <row r="1289" spans="1:11" x14ac:dyDescent="0.15">
      <c r="A1289" s="3">
        <f t="shared" si="648"/>
        <v>410080402</v>
      </c>
      <c r="B1289" s="3">
        <f t="shared" si="649"/>
        <v>4100804</v>
      </c>
      <c r="C1289" s="3">
        <f t="shared" si="650"/>
        <v>2</v>
      </c>
      <c r="D1289" s="3">
        <f>_xlfn.XLOOKUP(C1289,等级中转!$E$7:$E$11,_xlfn.XLOOKUP(INT(RIGHT(B1289,1)),等级中转!$F$5:$L$5,等级中转!$F$7:$L$11))</f>
        <v>31</v>
      </c>
      <c r="E1289" s="3" t="str">
        <f>_xlfn.XLOOKUP(A1289,中转!$D$10:$D$10006,中转!$Y$10:$Y$10006,"{}",0)</f>
        <v>{"AtkPower":0.4}</v>
      </c>
      <c r="F1289" s="3" t="s">
        <v>144</v>
      </c>
      <c r="G1289" s="3">
        <v>0</v>
      </c>
      <c r="H1289" s="3">
        <v>0</v>
      </c>
      <c r="I1289" s="3">
        <v>0</v>
      </c>
      <c r="K1289" s="18" t="str">
        <f>IF($B1289="","",IF($B1289=0,"",K$1&amp;$A1289))</f>
        <v>SkillDescDetail410080402</v>
      </c>
    </row>
    <row r="1290" spans="1:11" x14ac:dyDescent="0.15">
      <c r="A1290" s="3">
        <f t="shared" si="648"/>
        <v>410080403</v>
      </c>
      <c r="B1290" s="3">
        <f t="shared" si="649"/>
        <v>4100804</v>
      </c>
      <c r="C1290" s="3">
        <f t="shared" si="650"/>
        <v>3</v>
      </c>
      <c r="D1290" s="3">
        <f>_xlfn.XLOOKUP(C1290,等级中转!$E$7:$E$11,_xlfn.XLOOKUP(INT(RIGHT(B1290,1)),等级中转!$F$5:$L$5,等级中转!$F$7:$L$11))</f>
        <v>71</v>
      </c>
      <c r="E1290" s="3" t="str">
        <f ca="1">_xlfn.XLOOKUP(A1290,中转!$D$10:$D$10006,中转!$Y$10:$Y$10006,"{}",0)</f>
        <v>{"AtkPower":0.5}</v>
      </c>
      <c r="F1290" s="3" t="s">
        <v>144</v>
      </c>
      <c r="G1290" s="3">
        <v>0</v>
      </c>
      <c r="H1290" s="3">
        <v>0</v>
      </c>
      <c r="I1290" s="3">
        <v>0</v>
      </c>
      <c r="K1290" s="18" t="str">
        <f>IF($B1290="","",IF($B1290=0,"",K$1&amp;$A1290))</f>
        <v>SkillDescDetail410080403</v>
      </c>
    </row>
    <row r="1291" spans="1:11" x14ac:dyDescent="0.15">
      <c r="A1291" s="3">
        <f t="shared" si="648"/>
        <v>410080404</v>
      </c>
      <c r="B1291" s="3">
        <f t="shared" si="649"/>
        <v>4100804</v>
      </c>
      <c r="C1291" s="3">
        <f t="shared" si="650"/>
        <v>4</v>
      </c>
      <c r="D1291" s="3">
        <f>_xlfn.XLOOKUP(C1291,等级中转!$E$7:$E$11,_xlfn.XLOOKUP(INT(RIGHT(B1291,1)),等级中转!$F$5:$L$5,等级中转!$F$7:$L$11))</f>
        <v>121</v>
      </c>
      <c r="E1291" s="3" t="str">
        <f ca="1">_xlfn.XLOOKUP(A1291,中转!$D$10:$D$10006,中转!$Y$10:$Y$10006,"{}",0)</f>
        <v>{"AtkPower":0.6}</v>
      </c>
      <c r="F1291" s="3" t="s">
        <v>144</v>
      </c>
      <c r="G1291" s="3">
        <v>0</v>
      </c>
      <c r="H1291" s="3">
        <v>0</v>
      </c>
      <c r="I1291" s="3">
        <v>0</v>
      </c>
      <c r="K1291" s="18" t="str">
        <f>IF($B1291="","",IF($B1291=0,"",K$1&amp;$A1291))</f>
        <v>SkillDescDetail410080404</v>
      </c>
    </row>
    <row r="1292" spans="1:11" x14ac:dyDescent="0.15">
      <c r="A1292" s="3">
        <f t="shared" si="648"/>
        <v>410080405</v>
      </c>
      <c r="B1292" s="3">
        <f t="shared" si="649"/>
        <v>4100804</v>
      </c>
      <c r="C1292" s="3">
        <f t="shared" si="650"/>
        <v>5</v>
      </c>
      <c r="D1292" s="3">
        <f>_xlfn.XLOOKUP(C1292,等级中转!$E$7:$E$11,_xlfn.XLOOKUP(INT(RIGHT(B1292,1)),等级中转!$F$5:$L$5,等级中转!$F$7:$L$11))</f>
        <v>171</v>
      </c>
      <c r="E1292" s="3" t="str">
        <f>_xlfn.XLOOKUP(A1292,中转!$D$10:$D$10006,中转!$Y$10:$Y$10006,"{}",0)</f>
        <v>{"AtkPower":0.65}</v>
      </c>
      <c r="F1292" s="3" t="s">
        <v>144</v>
      </c>
      <c r="G1292" s="3">
        <v>0</v>
      </c>
      <c r="H1292" s="3">
        <v>0</v>
      </c>
      <c r="I1292" s="3">
        <v>0</v>
      </c>
      <c r="K1292" s="18" t="str">
        <f>IF($B1292="","",IF($B1292=0,"",K$1&amp;$A1292))</f>
        <v>SkillDescDetail410080405</v>
      </c>
    </row>
    <row r="1293" spans="1:11" s="17" customFormat="1" x14ac:dyDescent="0.15">
      <c r="A1293" s="7" t="s">
        <v>47</v>
      </c>
      <c r="B1293" s="5"/>
      <c r="C1293" s="5"/>
      <c r="D1293" s="5"/>
      <c r="E1293" s="5" t="str">
        <f>_xlfn.XLOOKUP(A1293,中转!$D$10:$D$10006,中转!$Y$10:$Y$10006,"{}",0)</f>
        <v/>
      </c>
      <c r="F1293" s="5"/>
      <c r="G1293" s="5"/>
      <c r="H1293" s="5"/>
      <c r="I1293" s="5"/>
      <c r="J1293" s="20"/>
      <c r="K1293" s="20"/>
    </row>
    <row r="1294" spans="1:11" x14ac:dyDescent="0.15">
      <c r="A1294" s="3">
        <f t="shared" ref="A1294:A1298" si="651">B1294*100+C1294</f>
        <v>410080501</v>
      </c>
      <c r="B1294" s="3">
        <f t="shared" ref="B1294:B1298" si="652">B1251+100</f>
        <v>4100805</v>
      </c>
      <c r="C1294" s="3">
        <f t="shared" ref="C1294:C1298" si="653">C1288</f>
        <v>1</v>
      </c>
      <c r="D1294" s="3">
        <f>_xlfn.XLOOKUP(C1294,等级中转!$E$7:$E$11,_xlfn.XLOOKUP(INT(RIGHT(B1294,1)),等级中转!$F$5:$L$5,等级中转!$F$7:$L$11))</f>
        <v>1</v>
      </c>
      <c r="E1294" s="3" t="str">
        <f>_xlfn.XLOOKUP(A1294,中转!$D$10:$D$10006,中转!$Y$10:$Y$10006,"{}",0)</f>
        <v>{}</v>
      </c>
      <c r="F1294" s="3" t="s">
        <v>35</v>
      </c>
      <c r="G1294" s="3">
        <v>0</v>
      </c>
      <c r="H1294" s="3">
        <v>0</v>
      </c>
      <c r="I1294" s="3">
        <v>0</v>
      </c>
      <c r="K1294" s="18" t="str">
        <f>IF($B1294="","",IF($B1294=0,"",K$1&amp;$A1294))</f>
        <v>SkillDescDetail410080501</v>
      </c>
    </row>
    <row r="1295" spans="1:11" x14ac:dyDescent="0.15">
      <c r="A1295" s="3">
        <f t="shared" si="651"/>
        <v>410080502</v>
      </c>
      <c r="B1295" s="3">
        <f t="shared" si="652"/>
        <v>4100805</v>
      </c>
      <c r="C1295" s="3">
        <f t="shared" si="653"/>
        <v>2</v>
      </c>
      <c r="D1295" s="3">
        <f>_xlfn.XLOOKUP(C1295,等级中转!$E$7:$E$11,_xlfn.XLOOKUP(INT(RIGHT(B1295,1)),等级中转!$F$5:$L$5,等级中转!$F$7:$L$11))</f>
        <v>46</v>
      </c>
      <c r="E1295" s="3" t="str">
        <f>_xlfn.XLOOKUP(A1295,中转!$D$10:$D$10006,中转!$Y$10:$Y$10006,"{}",0)</f>
        <v>{}</v>
      </c>
      <c r="F1295" s="3" t="s">
        <v>35</v>
      </c>
      <c r="G1295" s="3">
        <v>0</v>
      </c>
      <c r="H1295" s="3">
        <v>0</v>
      </c>
      <c r="I1295" s="3">
        <v>0</v>
      </c>
      <c r="K1295" s="18" t="str">
        <f>IF($B1295="","",IF($B1295=0,"",K$1&amp;$A1295))</f>
        <v>SkillDescDetail410080502</v>
      </c>
    </row>
    <row r="1296" spans="1:11" x14ac:dyDescent="0.15">
      <c r="A1296" s="3">
        <f t="shared" si="651"/>
        <v>410080503</v>
      </c>
      <c r="B1296" s="3">
        <f t="shared" si="652"/>
        <v>4100805</v>
      </c>
      <c r="C1296" s="3">
        <f t="shared" si="653"/>
        <v>3</v>
      </c>
      <c r="D1296" s="3">
        <f>_xlfn.XLOOKUP(C1296,等级中转!$E$7:$E$11,_xlfn.XLOOKUP(INT(RIGHT(B1296,1)),等级中转!$F$5:$L$5,等级中转!$F$7:$L$11))</f>
        <v>86</v>
      </c>
      <c r="E1296" s="3" t="str">
        <f>_xlfn.XLOOKUP(A1296,中转!$D$10:$D$10006,中转!$Y$10:$Y$10006,"{}",0)</f>
        <v>{}</v>
      </c>
      <c r="F1296" s="3" t="s">
        <v>35</v>
      </c>
      <c r="G1296" s="3">
        <v>0</v>
      </c>
      <c r="H1296" s="3">
        <v>0</v>
      </c>
      <c r="I1296" s="3">
        <v>0</v>
      </c>
      <c r="K1296" s="18" t="str">
        <f>IF($B1296="","",IF($B1296=0,"",K$1&amp;$A1296))</f>
        <v>SkillDescDetail410080503</v>
      </c>
    </row>
    <row r="1297" spans="1:11" x14ac:dyDescent="0.15">
      <c r="A1297" s="3">
        <f t="shared" si="651"/>
        <v>410080504</v>
      </c>
      <c r="B1297" s="3">
        <f t="shared" si="652"/>
        <v>4100805</v>
      </c>
      <c r="C1297" s="3">
        <f t="shared" si="653"/>
        <v>4</v>
      </c>
      <c r="D1297" s="3">
        <f>_xlfn.XLOOKUP(C1297,等级中转!$E$7:$E$11,_xlfn.XLOOKUP(INT(RIGHT(B1297,1)),等级中转!$F$5:$L$5,等级中转!$F$7:$L$11))</f>
        <v>136</v>
      </c>
      <c r="E1297" s="3" t="str">
        <f>_xlfn.XLOOKUP(A1297,中转!$D$10:$D$10006,中转!$Y$10:$Y$10006,"{}",0)</f>
        <v>{}</v>
      </c>
      <c r="F1297" s="3" t="s">
        <v>35</v>
      </c>
      <c r="G1297" s="3">
        <v>0</v>
      </c>
      <c r="H1297" s="3">
        <v>0</v>
      </c>
      <c r="I1297" s="3">
        <v>0</v>
      </c>
      <c r="K1297" s="18" t="str">
        <f>IF($B1297="","",IF($B1297=0,"",K$1&amp;$A1297))</f>
        <v>SkillDescDetail410080504</v>
      </c>
    </row>
    <row r="1298" spans="1:11" x14ac:dyDescent="0.15">
      <c r="A1298" s="3">
        <f t="shared" si="651"/>
        <v>410080505</v>
      </c>
      <c r="B1298" s="3">
        <f t="shared" si="652"/>
        <v>4100805</v>
      </c>
      <c r="C1298" s="3">
        <f t="shared" si="653"/>
        <v>5</v>
      </c>
      <c r="D1298" s="3">
        <f>_xlfn.XLOOKUP(C1298,等级中转!$E$7:$E$11,_xlfn.XLOOKUP(INT(RIGHT(B1298,1)),等级中转!$F$5:$L$5,等级中转!$F$7:$L$11))</f>
        <v>186</v>
      </c>
      <c r="E1298" s="3" t="str">
        <f>_xlfn.XLOOKUP(A1298,中转!$D$10:$D$10006,中转!$Y$10:$Y$10006,"{}",0)</f>
        <v>{}</v>
      </c>
      <c r="F1298" s="3" t="s">
        <v>35</v>
      </c>
      <c r="G1298" s="3">
        <v>0</v>
      </c>
      <c r="H1298" s="3">
        <v>0</v>
      </c>
      <c r="I1298" s="3">
        <v>0</v>
      </c>
      <c r="K1298" s="18" t="str">
        <f>IF($B1298="","",IF($B1298=0,"",K$1&amp;$A1298))</f>
        <v>SkillDescDetail410080505</v>
      </c>
    </row>
    <row r="1299" spans="1:11" s="17" customFormat="1" x14ac:dyDescent="0.15">
      <c r="A1299" s="7" t="s">
        <v>48</v>
      </c>
      <c r="B1299" s="5"/>
      <c r="C1299" s="5"/>
      <c r="D1299" s="5"/>
      <c r="E1299" s="5" t="str">
        <f>_xlfn.XLOOKUP(A1299,中转!$D$10:$D$10006,中转!$Y$10:$Y$10006,"{}",0)</f>
        <v/>
      </c>
      <c r="F1299" s="5"/>
      <c r="G1299" s="5"/>
      <c r="H1299" s="5"/>
      <c r="I1299" s="5"/>
      <c r="J1299" s="20"/>
      <c r="K1299" s="20"/>
    </row>
    <row r="1300" spans="1:11" x14ac:dyDescent="0.15">
      <c r="A1300" s="3">
        <f t="shared" ref="A1300:A1304" si="654">B1300*100+C1300</f>
        <v>410080601</v>
      </c>
      <c r="B1300" s="3">
        <f t="shared" ref="B1300:B1304" si="655">B1257+100</f>
        <v>4100806</v>
      </c>
      <c r="C1300" s="3">
        <f t="shared" ref="C1300:C1304" si="656">C1294</f>
        <v>1</v>
      </c>
      <c r="D1300" s="3">
        <f>_xlfn.XLOOKUP(C1300,等级中转!$E$7:$E$11,_xlfn.XLOOKUP(INT(RIGHT(B1300,1)),等级中转!$F$5:$L$5,等级中转!$F$7:$L$11))</f>
        <v>1</v>
      </c>
      <c r="E1300" s="3" t="str">
        <f>_xlfn.XLOOKUP(A1300,中转!$D$10:$D$10006,中转!$Y$10:$Y$10006,"{}",0)</f>
        <v>{}</v>
      </c>
      <c r="F1300" s="3" t="s">
        <v>35</v>
      </c>
      <c r="G1300" s="3">
        <v>0</v>
      </c>
      <c r="H1300" s="3">
        <v>0</v>
      </c>
      <c r="I1300" s="3">
        <v>0</v>
      </c>
      <c r="K1300" s="18" t="str">
        <f>IF($B1300="","",IF($B1300=0,"",K$1&amp;$A1300))</f>
        <v>SkillDescDetail410080601</v>
      </c>
    </row>
    <row r="1301" spans="1:11" x14ac:dyDescent="0.15">
      <c r="A1301" s="3">
        <f t="shared" si="654"/>
        <v>410080602</v>
      </c>
      <c r="B1301" s="3">
        <f t="shared" si="655"/>
        <v>4100806</v>
      </c>
      <c r="C1301" s="3">
        <f t="shared" si="656"/>
        <v>2</v>
      </c>
      <c r="D1301" s="3">
        <f>_xlfn.XLOOKUP(C1301,等级中转!$E$7:$E$11,_xlfn.XLOOKUP(INT(RIGHT(B1301,1)),等级中转!$F$5:$L$5,等级中转!$F$7:$L$11))</f>
        <v>63</v>
      </c>
      <c r="E1301" s="3" t="str">
        <f>_xlfn.XLOOKUP(A1301,中转!$D$10:$D$10006,中转!$Y$10:$Y$10006,"{}",0)</f>
        <v>{}</v>
      </c>
      <c r="F1301" s="3" t="s">
        <v>35</v>
      </c>
      <c r="G1301" s="3">
        <v>0</v>
      </c>
      <c r="H1301" s="3">
        <v>0</v>
      </c>
      <c r="I1301" s="3">
        <v>0</v>
      </c>
      <c r="K1301" s="18" t="str">
        <f>IF($B1301="","",IF($B1301=0,"",K$1&amp;$A1301))</f>
        <v>SkillDescDetail410080602</v>
      </c>
    </row>
    <row r="1302" spans="1:11" x14ac:dyDescent="0.15">
      <c r="A1302" s="3">
        <f t="shared" si="654"/>
        <v>410080603</v>
      </c>
      <c r="B1302" s="3">
        <f t="shared" si="655"/>
        <v>4100806</v>
      </c>
      <c r="C1302" s="3">
        <f t="shared" si="656"/>
        <v>3</v>
      </c>
      <c r="D1302" s="3">
        <f>_xlfn.XLOOKUP(C1302,等级中转!$E$7:$E$11,_xlfn.XLOOKUP(INT(RIGHT(B1302,1)),等级中转!$F$5:$L$5,等级中转!$F$7:$L$11))</f>
        <v>103</v>
      </c>
      <c r="E1302" s="3" t="str">
        <f>_xlfn.XLOOKUP(A1302,中转!$D$10:$D$10006,中转!$Y$10:$Y$10006,"{}",0)</f>
        <v>{}</v>
      </c>
      <c r="F1302" s="3" t="s">
        <v>35</v>
      </c>
      <c r="G1302" s="3">
        <v>0</v>
      </c>
      <c r="H1302" s="3">
        <v>0</v>
      </c>
      <c r="I1302" s="3">
        <v>0</v>
      </c>
      <c r="K1302" s="18" t="str">
        <f>IF($B1302="","",IF($B1302=0,"",K$1&amp;$A1302))</f>
        <v>SkillDescDetail410080603</v>
      </c>
    </row>
    <row r="1303" spans="1:11" x14ac:dyDescent="0.15">
      <c r="A1303" s="3">
        <f t="shared" si="654"/>
        <v>410080604</v>
      </c>
      <c r="B1303" s="3">
        <f t="shared" si="655"/>
        <v>4100806</v>
      </c>
      <c r="C1303" s="3">
        <f t="shared" si="656"/>
        <v>4</v>
      </c>
      <c r="D1303" s="3">
        <f>_xlfn.XLOOKUP(C1303,等级中转!$E$7:$E$11,_xlfn.XLOOKUP(INT(RIGHT(B1303,1)),等级中转!$F$5:$L$5,等级中转!$F$7:$L$11))</f>
        <v>153</v>
      </c>
      <c r="E1303" s="3" t="str">
        <f>_xlfn.XLOOKUP(A1303,中转!$D$10:$D$10006,中转!$Y$10:$Y$10006,"{}",0)</f>
        <v>{}</v>
      </c>
      <c r="F1303" s="3" t="s">
        <v>35</v>
      </c>
      <c r="G1303" s="3">
        <v>0</v>
      </c>
      <c r="H1303" s="3">
        <v>0</v>
      </c>
      <c r="I1303" s="3">
        <v>0</v>
      </c>
      <c r="K1303" s="18" t="str">
        <f>IF($B1303="","",IF($B1303=0,"",K$1&amp;$A1303))</f>
        <v>SkillDescDetail410080604</v>
      </c>
    </row>
    <row r="1304" spans="1:11" x14ac:dyDescent="0.15">
      <c r="A1304" s="3">
        <f t="shared" si="654"/>
        <v>410080605</v>
      </c>
      <c r="B1304" s="3">
        <f t="shared" si="655"/>
        <v>4100806</v>
      </c>
      <c r="C1304" s="3">
        <f t="shared" si="656"/>
        <v>5</v>
      </c>
      <c r="D1304" s="3">
        <f>_xlfn.XLOOKUP(C1304,等级中转!$E$7:$E$11,_xlfn.XLOOKUP(INT(RIGHT(B1304,1)),等级中转!$F$5:$L$5,等级中转!$F$7:$L$11))</f>
        <v>203</v>
      </c>
      <c r="E1304" s="3" t="str">
        <f>_xlfn.XLOOKUP(A1304,中转!$D$10:$D$10006,中转!$Y$10:$Y$10006,"{}",0)</f>
        <v>{}</v>
      </c>
      <c r="F1304" s="3" t="s">
        <v>35</v>
      </c>
      <c r="G1304" s="3">
        <v>0</v>
      </c>
      <c r="H1304" s="3">
        <v>0</v>
      </c>
      <c r="I1304" s="3">
        <v>0</v>
      </c>
      <c r="K1304" s="18" t="str">
        <f>IF($B1304="","",IF($B1304=0,"",K$1&amp;$A1304))</f>
        <v>SkillDescDetail410080605</v>
      </c>
    </row>
    <row r="1305" spans="1:11" s="17" customFormat="1" x14ac:dyDescent="0.15">
      <c r="A1305" s="7" t="s">
        <v>49</v>
      </c>
      <c r="B1305" s="5"/>
      <c r="C1305" s="5"/>
      <c r="D1305" s="5"/>
      <c r="E1305" s="5" t="str">
        <f>_xlfn.XLOOKUP(A1305,中转!$D$10:$D$10006,中转!$Y$10:$Y$10006,"{}",0)</f>
        <v/>
      </c>
      <c r="F1305" s="5"/>
      <c r="G1305" s="5"/>
      <c r="H1305" s="5"/>
      <c r="I1305" s="5"/>
      <c r="J1305" s="20"/>
      <c r="K1305" s="20"/>
    </row>
    <row r="1306" spans="1:11" x14ac:dyDescent="0.15">
      <c r="A1306" s="3">
        <f t="shared" ref="A1306:A1310" si="657">B1306*100+C1306</f>
        <v>410080701</v>
      </c>
      <c r="B1306" s="3">
        <f t="shared" ref="B1306:B1310" si="658">B1263+100</f>
        <v>4100807</v>
      </c>
      <c r="C1306" s="3">
        <f t="shared" ref="C1306:C1310" si="659">C1300</f>
        <v>1</v>
      </c>
      <c r="D1306" s="3">
        <f>_xlfn.XLOOKUP(C1306,等级中转!$E$7:$E$11,_xlfn.XLOOKUP(INT(RIGHT(B1306,1)),等级中转!$F$5:$L$5,等级中转!$F$7:$L$11))</f>
        <v>1</v>
      </c>
      <c r="E1306" s="3" t="str">
        <f>_xlfn.XLOOKUP(A1306,中转!$D$10:$D$10006,中转!$Y$10:$Y$10006,"{}",0)</f>
        <v>{}</v>
      </c>
      <c r="F1306" s="3" t="s">
        <v>145</v>
      </c>
      <c r="G1306" s="3">
        <v>0</v>
      </c>
      <c r="H1306" s="3">
        <v>0</v>
      </c>
      <c r="I1306" s="3">
        <v>0</v>
      </c>
      <c r="K1306" s="18" t="str">
        <f>IF($B1306="","",IF($B1306=0,"",K$1&amp;$A1306))</f>
        <v>SkillDescDetail410080701</v>
      </c>
    </row>
    <row r="1307" spans="1:11" x14ac:dyDescent="0.15">
      <c r="A1307" s="3">
        <f t="shared" si="657"/>
        <v>410080702</v>
      </c>
      <c r="B1307" s="3">
        <f t="shared" si="658"/>
        <v>4100807</v>
      </c>
      <c r="C1307" s="3">
        <f t="shared" si="659"/>
        <v>2</v>
      </c>
      <c r="D1307" s="3">
        <f>_xlfn.XLOOKUP(C1307,等级中转!$E$7:$E$11,_xlfn.XLOOKUP(INT(RIGHT(B1307,1)),等级中转!$F$5:$L$5,等级中转!$F$7:$L$11))</f>
        <v>51</v>
      </c>
      <c r="E1307" s="3" t="str">
        <f>_xlfn.XLOOKUP(A1307,中转!$D$10:$D$10006,中转!$Y$10:$Y$10006,"{}",0)</f>
        <v>{}</v>
      </c>
      <c r="F1307" s="3" t="s">
        <v>145</v>
      </c>
      <c r="G1307" s="3">
        <v>0</v>
      </c>
      <c r="H1307" s="3">
        <v>0</v>
      </c>
      <c r="I1307" s="3">
        <v>0</v>
      </c>
      <c r="K1307" s="18" t="str">
        <f>IF($B1307="","",IF($B1307=0,"",K$1&amp;$A1307))</f>
        <v>SkillDescDetail410080702</v>
      </c>
    </row>
    <row r="1308" spans="1:11" x14ac:dyDescent="0.15">
      <c r="A1308" s="3">
        <f t="shared" si="657"/>
        <v>410080703</v>
      </c>
      <c r="B1308" s="3">
        <f t="shared" si="658"/>
        <v>4100807</v>
      </c>
      <c r="C1308" s="3">
        <f t="shared" si="659"/>
        <v>3</v>
      </c>
      <c r="D1308" s="3">
        <f>_xlfn.XLOOKUP(C1308,等级中转!$E$7:$E$11,_xlfn.XLOOKUP(INT(RIGHT(B1308,1)),等级中转!$F$5:$L$5,等级中转!$F$7:$L$11))</f>
        <v>91</v>
      </c>
      <c r="E1308" s="3" t="str">
        <f>_xlfn.XLOOKUP(A1308,中转!$D$10:$D$10006,中转!$Y$10:$Y$10006,"{}",0)</f>
        <v>{}</v>
      </c>
      <c r="F1308" s="3" t="s">
        <v>145</v>
      </c>
      <c r="G1308" s="3">
        <v>0</v>
      </c>
      <c r="H1308" s="3">
        <v>0</v>
      </c>
      <c r="I1308" s="3">
        <v>0</v>
      </c>
      <c r="K1308" s="18" t="str">
        <f>IF($B1308="","",IF($B1308=0,"",K$1&amp;$A1308))</f>
        <v>SkillDescDetail410080703</v>
      </c>
    </row>
    <row r="1309" spans="1:11" x14ac:dyDescent="0.15">
      <c r="A1309" s="3">
        <f t="shared" si="657"/>
        <v>410080704</v>
      </c>
      <c r="B1309" s="3">
        <f t="shared" si="658"/>
        <v>4100807</v>
      </c>
      <c r="C1309" s="3">
        <f t="shared" si="659"/>
        <v>4</v>
      </c>
      <c r="D1309" s="3">
        <f>_xlfn.XLOOKUP(C1309,等级中转!$E$7:$E$11,_xlfn.XLOOKUP(INT(RIGHT(B1309,1)),等级中转!$F$5:$L$5,等级中转!$F$7:$L$11))</f>
        <v>151</v>
      </c>
      <c r="E1309" s="3" t="str">
        <f>_xlfn.XLOOKUP(A1309,中转!$D$10:$D$10006,中转!$Y$10:$Y$10006,"{}",0)</f>
        <v>{}</v>
      </c>
      <c r="F1309" s="3" t="s">
        <v>145</v>
      </c>
      <c r="G1309" s="3">
        <v>0</v>
      </c>
      <c r="H1309" s="3">
        <v>0</v>
      </c>
      <c r="I1309" s="3">
        <v>0</v>
      </c>
      <c r="K1309" s="18" t="str">
        <f>IF($B1309="","",IF($B1309=0,"",K$1&amp;$A1309))</f>
        <v>SkillDescDetail410080704</v>
      </c>
    </row>
    <row r="1310" spans="1:11" x14ac:dyDescent="0.15">
      <c r="A1310" s="3">
        <f t="shared" si="657"/>
        <v>410080705</v>
      </c>
      <c r="B1310" s="3">
        <f t="shared" si="658"/>
        <v>4100807</v>
      </c>
      <c r="C1310" s="3">
        <f t="shared" si="659"/>
        <v>5</v>
      </c>
      <c r="D1310" s="3">
        <f>_xlfn.XLOOKUP(C1310,等级中转!$E$7:$E$11,_xlfn.XLOOKUP(INT(RIGHT(B1310,1)),等级中转!$F$5:$L$5,等级中转!$F$7:$L$11))</f>
        <v>211</v>
      </c>
      <c r="E1310" s="3" t="str">
        <f>_xlfn.XLOOKUP(A1310,中转!$D$10:$D$10006,中转!$Y$10:$Y$10006,"{}",0)</f>
        <v>{}</v>
      </c>
      <c r="F1310" s="3" t="s">
        <v>145</v>
      </c>
      <c r="G1310" s="3">
        <v>0</v>
      </c>
      <c r="H1310" s="3">
        <v>0</v>
      </c>
      <c r="I1310" s="3">
        <v>0</v>
      </c>
      <c r="K1310" s="18" t="str">
        <f>IF($B1310="","",IF($B1310=0,"",K$1&amp;$A1310))</f>
        <v>SkillDescDetail410080705</v>
      </c>
    </row>
    <row r="1311" spans="1:11" s="17" customFormat="1" x14ac:dyDescent="0.15">
      <c r="A1311" s="7" t="s">
        <v>66</v>
      </c>
      <c r="B1311" s="5"/>
      <c r="C1311" s="5"/>
      <c r="D1311" s="5"/>
      <c r="E1311" s="5" t="str">
        <f>_xlfn.XLOOKUP(A1311,中转!$D$10:$D$10006,中转!$Y$10:$Y$10006,"{}",0)</f>
        <v/>
      </c>
      <c r="F1311" s="5"/>
      <c r="G1311" s="5"/>
      <c r="H1311" s="5"/>
      <c r="I1311" s="5"/>
      <c r="J1311" s="20"/>
      <c r="K1311" s="20"/>
    </row>
    <row r="1312" spans="1:11" x14ac:dyDescent="0.15">
      <c r="A1312" s="3">
        <f t="shared" ref="A1312:A1316" si="660">B1312*100+C1312</f>
        <v>410080801</v>
      </c>
      <c r="B1312" s="3">
        <v>4100808</v>
      </c>
      <c r="C1312" s="3">
        <f t="shared" ref="C1312:C1316" si="661">C1306</f>
        <v>1</v>
      </c>
      <c r="D1312" s="3">
        <f>D1288</f>
        <v>1</v>
      </c>
      <c r="E1312" s="3" t="str">
        <f ca="1">_xlfn.XLOOKUP(A1312,中转!$D$10:$D$10006,中转!$Y$10:$Y$10006,"{}",0)</f>
        <v>{"AtkPower":1.25}</v>
      </c>
      <c r="F1312" s="3" t="s">
        <v>35</v>
      </c>
      <c r="G1312" s="3">
        <v>150</v>
      </c>
      <c r="H1312" s="3">
        <v>4</v>
      </c>
      <c r="I1312" s="3">
        <v>0</v>
      </c>
      <c r="J1312" s="18" t="str">
        <f>"Skill"&amp;B1312</f>
        <v>Skill4100808</v>
      </c>
    </row>
    <row r="1313" spans="1:11" x14ac:dyDescent="0.15">
      <c r="A1313" s="3">
        <f t="shared" si="660"/>
        <v>410080802</v>
      </c>
      <c r="B1313" s="3">
        <f>B1312</f>
        <v>4100808</v>
      </c>
      <c r="C1313" s="3">
        <f t="shared" si="661"/>
        <v>2</v>
      </c>
      <c r="D1313" s="3">
        <f>D1289</f>
        <v>31</v>
      </c>
      <c r="E1313" s="3" t="str">
        <f ca="1">_xlfn.XLOOKUP(A1313,中转!$D$10:$D$10006,中转!$Y$10:$Y$10006,"{}",0)</f>
        <v>{"AtkPower":1.3}</v>
      </c>
      <c r="F1313" s="3" t="s">
        <v>35</v>
      </c>
      <c r="G1313" s="3">
        <f t="shared" ref="G1313:G1316" si="662">G1312</f>
        <v>150</v>
      </c>
      <c r="H1313" s="3">
        <f>H1312</f>
        <v>4</v>
      </c>
      <c r="I1313" s="3">
        <v>0</v>
      </c>
      <c r="J1313" s="18" t="str">
        <f>"Skill"&amp;B1313</f>
        <v>Skill4100808</v>
      </c>
    </row>
    <row r="1314" spans="1:11" x14ac:dyDescent="0.15">
      <c r="A1314" s="3">
        <f t="shared" si="660"/>
        <v>410080803</v>
      </c>
      <c r="B1314" s="3">
        <f t="shared" ref="B1314:B1322" si="663">B1313</f>
        <v>4100808</v>
      </c>
      <c r="C1314" s="3">
        <f t="shared" si="661"/>
        <v>3</v>
      </c>
      <c r="D1314" s="3">
        <f>D1290</f>
        <v>71</v>
      </c>
      <c r="E1314" s="3" t="str">
        <f ca="1">_xlfn.XLOOKUP(A1314,中转!$D$10:$D$10006,中转!$Y$10:$Y$10006,"{}",0)</f>
        <v>{"AtkPower":1.4}</v>
      </c>
      <c r="F1314" s="3" t="s">
        <v>35</v>
      </c>
      <c r="G1314" s="3">
        <f t="shared" si="662"/>
        <v>150</v>
      </c>
      <c r="H1314" s="3">
        <f>H1313</f>
        <v>4</v>
      </c>
      <c r="I1314" s="3">
        <v>0</v>
      </c>
      <c r="J1314" s="18" t="str">
        <f>"Skill"&amp;B1314</f>
        <v>Skill4100808</v>
      </c>
    </row>
    <row r="1315" spans="1:11" x14ac:dyDescent="0.15">
      <c r="A1315" s="3">
        <f t="shared" si="660"/>
        <v>410080804</v>
      </c>
      <c r="B1315" s="3">
        <f t="shared" si="663"/>
        <v>4100808</v>
      </c>
      <c r="C1315" s="3">
        <f t="shared" si="661"/>
        <v>4</v>
      </c>
      <c r="D1315" s="3">
        <f>D1291</f>
        <v>121</v>
      </c>
      <c r="E1315" s="3" t="str">
        <f ca="1">_xlfn.XLOOKUP(A1315,中转!$D$10:$D$10006,中转!$Y$10:$Y$10006,"{}",0)</f>
        <v>{"AtkPower":1.6}</v>
      </c>
      <c r="F1315" s="3" t="s">
        <v>35</v>
      </c>
      <c r="G1315" s="3">
        <f t="shared" si="662"/>
        <v>150</v>
      </c>
      <c r="H1315" s="3">
        <f>H1314</f>
        <v>4</v>
      </c>
      <c r="I1315" s="3">
        <v>0</v>
      </c>
      <c r="J1315" s="18" t="str">
        <f>"Skill"&amp;B1315</f>
        <v>Skill4100808</v>
      </c>
    </row>
    <row r="1316" spans="1:11" x14ac:dyDescent="0.15">
      <c r="A1316" s="3">
        <f t="shared" si="660"/>
        <v>410080805</v>
      </c>
      <c r="B1316" s="3">
        <f t="shared" si="663"/>
        <v>4100808</v>
      </c>
      <c r="C1316" s="3">
        <f t="shared" si="661"/>
        <v>5</v>
      </c>
      <c r="D1316" s="3">
        <f>D1292</f>
        <v>171</v>
      </c>
      <c r="E1316" s="3" t="str">
        <f>_xlfn.XLOOKUP(A1316,中转!$D$10:$D$10006,中转!$Y$10:$Y$10006,"{}",0)</f>
        <v>{"AtkPower":1.75}</v>
      </c>
      <c r="F1316" s="3" t="s">
        <v>35</v>
      </c>
      <c r="G1316" s="3">
        <f t="shared" si="662"/>
        <v>150</v>
      </c>
      <c r="H1316" s="3">
        <f>H1315</f>
        <v>4</v>
      </c>
      <c r="I1316" s="3">
        <v>0</v>
      </c>
      <c r="J1316" s="18" t="str">
        <f>"Skill"&amp;B1316</f>
        <v>Skill4100808</v>
      </c>
    </row>
    <row r="1317" spans="1:11" s="17" customFormat="1" x14ac:dyDescent="0.15">
      <c r="A1317" s="7" t="s">
        <v>146</v>
      </c>
      <c r="B1317" s="5"/>
      <c r="C1317" s="5"/>
      <c r="D1317" s="5"/>
      <c r="E1317" s="5" t="str">
        <f>_xlfn.XLOOKUP(A1317,中转!$D$10:$D$10006,中转!$Y$10:$Y$10006,"{}",0)</f>
        <v/>
      </c>
      <c r="F1317" s="5"/>
      <c r="G1317" s="5"/>
      <c r="H1317" s="5"/>
      <c r="I1317" s="5"/>
      <c r="J1317" s="20"/>
      <c r="K1317" s="20"/>
    </row>
    <row r="1318" spans="1:11" x14ac:dyDescent="0.15">
      <c r="A1318" s="3">
        <f t="shared" ref="A1318:A1322" si="664">B1318*100+C1318</f>
        <v>410080901</v>
      </c>
      <c r="B1318" s="3">
        <v>4100809</v>
      </c>
      <c r="C1318" s="3">
        <f t="shared" ref="C1318:C1322" si="665">C1312</f>
        <v>1</v>
      </c>
      <c r="D1318" s="3">
        <f>D1270</f>
        <v>1</v>
      </c>
      <c r="E1318" s="3" t="str">
        <f>_xlfn.XLOOKUP(A1318,中转!$D$10:$D$10006,中转!$Y$10:$Y$10006,"{}",0)</f>
        <v>{}</v>
      </c>
      <c r="F1318" s="3" t="s">
        <v>147</v>
      </c>
      <c r="G1318" s="3">
        <v>0</v>
      </c>
      <c r="H1318" s="3">
        <v>0</v>
      </c>
      <c r="I1318" s="3">
        <v>0</v>
      </c>
    </row>
    <row r="1319" spans="1:11" x14ac:dyDescent="0.15">
      <c r="A1319" s="3">
        <f t="shared" si="664"/>
        <v>410080902</v>
      </c>
      <c r="B1319" s="3">
        <f t="shared" si="663"/>
        <v>4100809</v>
      </c>
      <c r="C1319" s="3">
        <f t="shared" si="665"/>
        <v>2</v>
      </c>
      <c r="D1319" s="3">
        <f>D1271</f>
        <v>21</v>
      </c>
      <c r="E1319" s="3" t="str">
        <f>_xlfn.XLOOKUP(A1319,中转!$D$10:$D$10006,中转!$Y$10:$Y$10006,"{}",0)</f>
        <v>{}</v>
      </c>
      <c r="F1319" s="3" t="s">
        <v>147</v>
      </c>
      <c r="G1319" s="3">
        <v>0</v>
      </c>
      <c r="H1319" s="3">
        <v>0</v>
      </c>
      <c r="I1319" s="3">
        <v>0</v>
      </c>
    </row>
    <row r="1320" spans="1:11" x14ac:dyDescent="0.15">
      <c r="A1320" s="3">
        <f t="shared" si="664"/>
        <v>410080903</v>
      </c>
      <c r="B1320" s="3">
        <f t="shared" si="663"/>
        <v>4100809</v>
      </c>
      <c r="C1320" s="3">
        <f t="shared" si="665"/>
        <v>3</v>
      </c>
      <c r="D1320" s="3">
        <f>D1272</f>
        <v>61</v>
      </c>
      <c r="E1320" s="3" t="str">
        <f>_xlfn.XLOOKUP(A1320,中转!$D$10:$D$10006,中转!$Y$10:$Y$10006,"{}",0)</f>
        <v>{}</v>
      </c>
      <c r="F1320" s="3" t="s">
        <v>147</v>
      </c>
      <c r="G1320" s="3">
        <v>0</v>
      </c>
      <c r="H1320" s="3">
        <v>0</v>
      </c>
      <c r="I1320" s="3">
        <v>0</v>
      </c>
    </row>
    <row r="1321" spans="1:11" x14ac:dyDescent="0.15">
      <c r="A1321" s="3">
        <f t="shared" si="664"/>
        <v>410080904</v>
      </c>
      <c r="B1321" s="3">
        <f t="shared" si="663"/>
        <v>4100809</v>
      </c>
      <c r="C1321" s="3">
        <f t="shared" si="665"/>
        <v>4</v>
      </c>
      <c r="D1321" s="3">
        <f>D1273</f>
        <v>111</v>
      </c>
      <c r="E1321" s="3" t="str">
        <f>_xlfn.XLOOKUP(A1321,中转!$D$10:$D$10006,中转!$Y$10:$Y$10006,"{}",0)</f>
        <v>{}</v>
      </c>
      <c r="F1321" s="3" t="s">
        <v>147</v>
      </c>
      <c r="G1321" s="3">
        <v>0</v>
      </c>
      <c r="H1321" s="3">
        <v>0</v>
      </c>
      <c r="I1321" s="3">
        <v>0</v>
      </c>
    </row>
    <row r="1322" spans="1:11" x14ac:dyDescent="0.15">
      <c r="A1322" s="3">
        <f t="shared" si="664"/>
        <v>410080905</v>
      </c>
      <c r="B1322" s="3">
        <f t="shared" si="663"/>
        <v>4100809</v>
      </c>
      <c r="C1322" s="3">
        <f t="shared" si="665"/>
        <v>5</v>
      </c>
      <c r="D1322" s="3">
        <f>D1274</f>
        <v>161</v>
      </c>
      <c r="E1322" s="3" t="str">
        <f>_xlfn.XLOOKUP(A1322,中转!$D$10:$D$10006,中转!$Y$10:$Y$10006,"{}",0)</f>
        <v>{}</v>
      </c>
      <c r="F1322" s="3" t="s">
        <v>147</v>
      </c>
      <c r="G1322" s="3">
        <v>0</v>
      </c>
      <c r="H1322" s="3">
        <v>0</v>
      </c>
      <c r="I1322" s="3">
        <v>0</v>
      </c>
    </row>
    <row r="1323" spans="1:11" s="17" customFormat="1" x14ac:dyDescent="0.15">
      <c r="A1323" s="7" t="s">
        <v>148</v>
      </c>
      <c r="B1323" s="5"/>
      <c r="C1323" s="5"/>
      <c r="D1323" s="5"/>
      <c r="E1323" s="5" t="str">
        <f>_xlfn.XLOOKUP(A1323,中转!$D$10:$D$10006,中转!$Y$10:$Y$10006,"{}",0)</f>
        <v/>
      </c>
      <c r="F1323" s="5"/>
      <c r="G1323" s="5"/>
      <c r="H1323" s="5"/>
      <c r="I1323" s="5"/>
      <c r="J1323" s="20"/>
      <c r="K1323" s="20"/>
    </row>
    <row r="1324" spans="1:11" s="17" customFormat="1" x14ac:dyDescent="0.15">
      <c r="A1324" s="7" t="s">
        <v>33</v>
      </c>
      <c r="B1324" s="5"/>
      <c r="C1324" s="5"/>
      <c r="D1324" s="5"/>
      <c r="E1324" s="5" t="str">
        <f>_xlfn.XLOOKUP(A1324,中转!$D$10:$D$10006,中转!$Y$10:$Y$10006,"{}",0)</f>
        <v/>
      </c>
      <c r="F1324" s="5"/>
      <c r="G1324" s="5"/>
      <c r="H1324" s="5"/>
      <c r="I1324" s="5"/>
      <c r="J1324" s="20"/>
      <c r="K1324" s="20"/>
    </row>
    <row r="1325" spans="1:11" x14ac:dyDescent="0.15">
      <c r="A1325" s="3">
        <f t="shared" ref="A1325:A1329" si="666">B1325*100+C1325</f>
        <v>410090101</v>
      </c>
      <c r="B1325" s="3">
        <f t="shared" ref="B1325:B1329" si="667">B1270+100</f>
        <v>4100901</v>
      </c>
      <c r="C1325" s="3">
        <v>1</v>
      </c>
      <c r="D1325" s="3">
        <f>_xlfn.XLOOKUP(C1325,等级中转!$E$7:$E$11,_xlfn.XLOOKUP(INT(RIGHT(B1325,1)),等级中转!$F$5:$L$5,等级中转!$F$7:$L$11))</f>
        <v>1</v>
      </c>
      <c r="E1325" s="3" t="str">
        <f ca="1">_xlfn.XLOOKUP(A1325,中转!$D$10:$D$10006,中转!$Y$10:$Y$10006,"{}",0)</f>
        <v>{"AtkPower":1.2}</v>
      </c>
      <c r="F1325" s="3" t="s">
        <v>35</v>
      </c>
      <c r="G1325" s="3">
        <v>120</v>
      </c>
      <c r="H1325" s="3">
        <v>0</v>
      </c>
      <c r="I1325" s="3">
        <v>0</v>
      </c>
      <c r="J1325" s="18" t="str">
        <f t="shared" ref="J1325:J1329" si="668">"Skill"&amp;B1325</f>
        <v>Skill4100901</v>
      </c>
      <c r="K1325" s="18" t="str">
        <f>IF($B1325="","",IF($B1325=0,"",K$1&amp;$A1325))</f>
        <v>SkillDescDetail410090101</v>
      </c>
    </row>
    <row r="1326" spans="1:11" x14ac:dyDescent="0.15">
      <c r="A1326" s="3">
        <f t="shared" si="666"/>
        <v>410090102</v>
      </c>
      <c r="B1326" s="3">
        <f t="shared" si="667"/>
        <v>4100901</v>
      </c>
      <c r="C1326" s="3">
        <v>2</v>
      </c>
      <c r="D1326" s="3">
        <f>_xlfn.XLOOKUP(C1326,等级中转!$E$7:$E$11,_xlfn.XLOOKUP(INT(RIGHT(B1326,1)),等级中转!$F$5:$L$5,等级中转!$F$7:$L$11))</f>
        <v>21</v>
      </c>
      <c r="E1326" s="3" t="str">
        <f ca="1">_xlfn.XLOOKUP(A1326,中转!$D$10:$D$10006,中转!$Y$10:$Y$10006,"{}",0)</f>
        <v>{"AtkPower":1.3}</v>
      </c>
      <c r="F1326" s="3" t="s">
        <v>35</v>
      </c>
      <c r="G1326" s="3">
        <f t="shared" ref="G1326:G1329" si="669">G1325</f>
        <v>120</v>
      </c>
      <c r="H1326" s="3">
        <v>0</v>
      </c>
      <c r="I1326" s="3">
        <v>0</v>
      </c>
      <c r="J1326" s="18" t="str">
        <f t="shared" si="668"/>
        <v>Skill4100901</v>
      </c>
      <c r="K1326" s="18" t="str">
        <f>IF($B1326="","",IF($B1326=0,"",K$1&amp;$A1326))</f>
        <v>SkillDescDetail410090102</v>
      </c>
    </row>
    <row r="1327" spans="1:11" x14ac:dyDescent="0.15">
      <c r="A1327" s="3">
        <f t="shared" si="666"/>
        <v>410090103</v>
      </c>
      <c r="B1327" s="3">
        <f t="shared" si="667"/>
        <v>4100901</v>
      </c>
      <c r="C1327" s="3">
        <v>3</v>
      </c>
      <c r="D1327" s="3">
        <f>_xlfn.XLOOKUP(C1327,等级中转!$E$7:$E$11,_xlfn.XLOOKUP(INT(RIGHT(B1327,1)),等级中转!$F$5:$L$5,等级中转!$F$7:$L$11))</f>
        <v>61</v>
      </c>
      <c r="E1327" s="3" t="str">
        <f ca="1">_xlfn.XLOOKUP(A1327,中转!$D$10:$D$10006,中转!$Y$10:$Y$10006,"{}",0)</f>
        <v>{"AtkPower":1.35}</v>
      </c>
      <c r="F1327" s="3" t="s">
        <v>35</v>
      </c>
      <c r="G1327" s="3">
        <f t="shared" si="669"/>
        <v>120</v>
      </c>
      <c r="H1327" s="3">
        <v>0</v>
      </c>
      <c r="I1327" s="3">
        <v>0</v>
      </c>
      <c r="J1327" s="18" t="str">
        <f t="shared" si="668"/>
        <v>Skill4100901</v>
      </c>
      <c r="K1327" s="18" t="str">
        <f>IF($B1327="","",IF($B1327=0,"",K$1&amp;$A1327))</f>
        <v>SkillDescDetail410090103</v>
      </c>
    </row>
    <row r="1328" spans="1:11" x14ac:dyDescent="0.15">
      <c r="A1328" s="3">
        <f t="shared" si="666"/>
        <v>410090104</v>
      </c>
      <c r="B1328" s="3">
        <f t="shared" si="667"/>
        <v>4100901</v>
      </c>
      <c r="C1328" s="3">
        <v>4</v>
      </c>
      <c r="D1328" s="3">
        <f>_xlfn.XLOOKUP(C1328,等级中转!$E$7:$E$11,_xlfn.XLOOKUP(INT(RIGHT(B1328,1)),等级中转!$F$5:$L$5,等级中转!$F$7:$L$11))</f>
        <v>111</v>
      </c>
      <c r="E1328" s="3" t="str">
        <f ca="1">_xlfn.XLOOKUP(A1328,中转!$D$10:$D$10006,中转!$Y$10:$Y$10006,"{}",0)</f>
        <v>{"AtkPower":1.55}</v>
      </c>
      <c r="F1328" s="3" t="s">
        <v>35</v>
      </c>
      <c r="G1328" s="3">
        <f t="shared" si="669"/>
        <v>120</v>
      </c>
      <c r="H1328" s="3">
        <v>0</v>
      </c>
      <c r="I1328" s="3">
        <v>0</v>
      </c>
      <c r="J1328" s="18" t="str">
        <f t="shared" si="668"/>
        <v>Skill4100901</v>
      </c>
      <c r="K1328" s="18" t="str">
        <f>IF($B1328="","",IF($B1328=0,"",K$1&amp;$A1328))</f>
        <v>SkillDescDetail410090104</v>
      </c>
    </row>
    <row r="1329" spans="1:11" x14ac:dyDescent="0.15">
      <c r="A1329" s="3">
        <f t="shared" si="666"/>
        <v>410090105</v>
      </c>
      <c r="B1329" s="3">
        <f t="shared" si="667"/>
        <v>4100901</v>
      </c>
      <c r="C1329" s="3">
        <v>5</v>
      </c>
      <c r="D1329" s="3">
        <f>_xlfn.XLOOKUP(C1329,等级中转!$E$7:$E$11,_xlfn.XLOOKUP(INT(RIGHT(B1329,1)),等级中转!$F$5:$L$5,等级中转!$F$7:$L$11))</f>
        <v>161</v>
      </c>
      <c r="E1329" s="3" t="str">
        <f>_xlfn.XLOOKUP(A1329,中转!$D$10:$D$10006,中转!$Y$10:$Y$10006,"{}",0)</f>
        <v>{"AtkPower":1.7}</v>
      </c>
      <c r="F1329" s="3" t="s">
        <v>35</v>
      </c>
      <c r="G1329" s="3">
        <f t="shared" si="669"/>
        <v>120</v>
      </c>
      <c r="H1329" s="3">
        <v>0</v>
      </c>
      <c r="I1329" s="3">
        <v>0</v>
      </c>
      <c r="J1329" s="18" t="str">
        <f t="shared" si="668"/>
        <v>Skill4100901</v>
      </c>
      <c r="K1329" s="18" t="str">
        <f>IF($B1329="","",IF($B1329=0,"",K$1&amp;$A1329))</f>
        <v>SkillDescDetail410090105</v>
      </c>
    </row>
    <row r="1330" spans="1:11" s="17" customFormat="1" x14ac:dyDescent="0.15">
      <c r="A1330" s="7" t="s">
        <v>40</v>
      </c>
      <c r="B1330" s="5"/>
      <c r="C1330" s="5"/>
      <c r="D1330" s="5"/>
      <c r="E1330" s="5" t="str">
        <f>_xlfn.XLOOKUP(A1330,中转!$D$10:$D$10006,中转!$Y$10:$Y$10006,"{}",0)</f>
        <v/>
      </c>
      <c r="F1330" s="5"/>
      <c r="G1330" s="5"/>
      <c r="H1330" s="5"/>
      <c r="I1330" s="5"/>
      <c r="J1330" s="20"/>
      <c r="K1330" s="20"/>
    </row>
    <row r="1331" spans="1:11" x14ac:dyDescent="0.15">
      <c r="A1331" s="3">
        <f t="shared" ref="A1331:A1335" si="670">B1331*100+C1331</f>
        <v>410090201</v>
      </c>
      <c r="B1331" s="3">
        <f t="shared" ref="B1331:B1335" si="671">B1276+100</f>
        <v>4100902</v>
      </c>
      <c r="C1331" s="3">
        <f t="shared" ref="C1331:C1335" si="672">C1325</f>
        <v>1</v>
      </c>
      <c r="D1331" s="3">
        <f>_xlfn.XLOOKUP(C1331,等级中转!$E$7:$E$11,_xlfn.XLOOKUP(INT(RIGHT(B1331,1)),等级中转!$F$5:$L$5,等级中转!$F$7:$L$11))</f>
        <v>1</v>
      </c>
      <c r="E1331" s="3" t="str">
        <f ca="1">_xlfn.XLOOKUP(A1331,中转!$D$10:$D$10006,中转!$Y$10:$Y$10006,"{}",0)</f>
        <v>{"AtkPower":3.8}</v>
      </c>
      <c r="F1331" s="3" t="s">
        <v>35</v>
      </c>
      <c r="G1331" s="3">
        <v>0</v>
      </c>
      <c r="H1331" s="3">
        <v>0</v>
      </c>
      <c r="I1331" s="3">
        <v>1.5</v>
      </c>
      <c r="J1331" s="18" t="str">
        <f t="shared" ref="J1331:J1335" si="673">"Skill"&amp;B1331</f>
        <v>Skill4100902</v>
      </c>
      <c r="K1331" s="18" t="str">
        <f>IF($B1331="","",IF($B1331=0,"",K$1&amp;$A1331))</f>
        <v>SkillDescDetail410090201</v>
      </c>
    </row>
    <row r="1332" spans="1:11" x14ac:dyDescent="0.15">
      <c r="A1332" s="3">
        <f t="shared" si="670"/>
        <v>410090202</v>
      </c>
      <c r="B1332" s="3">
        <f t="shared" si="671"/>
        <v>4100902</v>
      </c>
      <c r="C1332" s="3">
        <f t="shared" si="672"/>
        <v>2</v>
      </c>
      <c r="D1332" s="3">
        <f>_xlfn.XLOOKUP(C1332,等级中转!$E$7:$E$11,_xlfn.XLOOKUP(INT(RIGHT(B1332,1)),等级中转!$F$5:$L$5,等级中转!$F$7:$L$11))</f>
        <v>41</v>
      </c>
      <c r="E1332" s="3" t="str">
        <f ca="1">_xlfn.XLOOKUP(A1332,中转!$D$10:$D$10006,中转!$Y$10:$Y$10006,"{}",0)</f>
        <v>{"AtkPower":4.05}</v>
      </c>
      <c r="F1332" s="3" t="s">
        <v>35</v>
      </c>
      <c r="G1332" s="3">
        <v>0</v>
      </c>
      <c r="H1332" s="3">
        <v>0</v>
      </c>
      <c r="I1332" s="3">
        <f>I1331</f>
        <v>1.5</v>
      </c>
      <c r="J1332" s="18" t="str">
        <f t="shared" si="673"/>
        <v>Skill4100902</v>
      </c>
      <c r="K1332" s="18" t="str">
        <f>IF($B1332="","",IF($B1332=0,"",K$1&amp;$A1332))</f>
        <v>SkillDescDetail410090202</v>
      </c>
    </row>
    <row r="1333" spans="1:11" x14ac:dyDescent="0.15">
      <c r="A1333" s="3">
        <f t="shared" si="670"/>
        <v>410090203</v>
      </c>
      <c r="B1333" s="3">
        <f t="shared" si="671"/>
        <v>4100902</v>
      </c>
      <c r="C1333" s="3">
        <f t="shared" si="672"/>
        <v>3</v>
      </c>
      <c r="D1333" s="3">
        <f>_xlfn.XLOOKUP(C1333,等级中转!$E$7:$E$11,_xlfn.XLOOKUP(INT(RIGHT(B1333,1)),等级中转!$F$5:$L$5,等级中转!$F$7:$L$11))</f>
        <v>81</v>
      </c>
      <c r="E1333" s="3" t="str">
        <f ca="1">_xlfn.XLOOKUP(A1333,中转!$D$10:$D$10006,中转!$Y$10:$Y$10006,"{}",0)</f>
        <v>{"AtkPower":4.3}</v>
      </c>
      <c r="F1333" s="3" t="s">
        <v>35</v>
      </c>
      <c r="G1333" s="3">
        <v>0</v>
      </c>
      <c r="H1333" s="3">
        <v>0</v>
      </c>
      <c r="I1333" s="3">
        <f t="shared" ref="I1333:I1335" si="674">I1332</f>
        <v>1.5</v>
      </c>
      <c r="J1333" s="18" t="str">
        <f t="shared" si="673"/>
        <v>Skill4100902</v>
      </c>
      <c r="K1333" s="18" t="str">
        <f>IF($B1333="","",IF($B1333=0,"",K$1&amp;$A1333))</f>
        <v>SkillDescDetail410090203</v>
      </c>
    </row>
    <row r="1334" spans="1:11" x14ac:dyDescent="0.15">
      <c r="A1334" s="3">
        <f t="shared" si="670"/>
        <v>410090204</v>
      </c>
      <c r="B1334" s="3">
        <f t="shared" si="671"/>
        <v>4100902</v>
      </c>
      <c r="C1334" s="3">
        <f t="shared" si="672"/>
        <v>4</v>
      </c>
      <c r="D1334" s="3">
        <f>_xlfn.XLOOKUP(C1334,等级中转!$E$7:$E$11,_xlfn.XLOOKUP(INT(RIGHT(B1334,1)),等级中转!$F$5:$L$5,等级中转!$F$7:$L$11))</f>
        <v>141</v>
      </c>
      <c r="E1334" s="3" t="str">
        <f ca="1">_xlfn.XLOOKUP(A1334,中转!$D$10:$D$10006,中转!$Y$10:$Y$10006,"{}",0)</f>
        <v>{"AtkPower":4.85}</v>
      </c>
      <c r="F1334" s="3" t="s">
        <v>35</v>
      </c>
      <c r="G1334" s="3">
        <v>0</v>
      </c>
      <c r="H1334" s="3">
        <v>0</v>
      </c>
      <c r="I1334" s="3">
        <f t="shared" si="674"/>
        <v>1.5</v>
      </c>
      <c r="J1334" s="18" t="str">
        <f t="shared" si="673"/>
        <v>Skill4100902</v>
      </c>
      <c r="K1334" s="18" t="str">
        <f>IF($B1334="","",IF($B1334=0,"",K$1&amp;$A1334))</f>
        <v>SkillDescDetail410090204</v>
      </c>
    </row>
    <row r="1335" spans="1:11" x14ac:dyDescent="0.15">
      <c r="A1335" s="3">
        <f t="shared" si="670"/>
        <v>410090205</v>
      </c>
      <c r="B1335" s="3">
        <f t="shared" si="671"/>
        <v>4100902</v>
      </c>
      <c r="C1335" s="3">
        <f t="shared" si="672"/>
        <v>5</v>
      </c>
      <c r="D1335" s="3">
        <f>_xlfn.XLOOKUP(C1335,等级中转!$E$7:$E$11,_xlfn.XLOOKUP(INT(RIGHT(B1335,1)),等级中转!$F$5:$L$5,等级中转!$F$7:$L$11))</f>
        <v>201</v>
      </c>
      <c r="E1335" s="3" t="str">
        <f>_xlfn.XLOOKUP(A1335,中转!$D$10:$D$10006,中转!$Y$10:$Y$10006,"{}",0)</f>
        <v>{"AtkPower":5.4}</v>
      </c>
      <c r="F1335" s="3" t="s">
        <v>35</v>
      </c>
      <c r="G1335" s="3">
        <v>0</v>
      </c>
      <c r="H1335" s="3">
        <v>0</v>
      </c>
      <c r="I1335" s="3">
        <f t="shared" si="674"/>
        <v>1.5</v>
      </c>
      <c r="J1335" s="18" t="str">
        <f t="shared" si="673"/>
        <v>Skill4100902</v>
      </c>
      <c r="K1335" s="18" t="str">
        <f>IF($B1335="","",IF($B1335=0,"",K$1&amp;$A1335))</f>
        <v>SkillDescDetail410090205</v>
      </c>
    </row>
    <row r="1336" spans="1:11" s="17" customFormat="1" x14ac:dyDescent="0.15">
      <c r="A1336" s="7" t="s">
        <v>45</v>
      </c>
      <c r="B1336" s="5"/>
      <c r="C1336" s="5"/>
      <c r="D1336" s="5"/>
      <c r="E1336" s="5" t="str">
        <f>_xlfn.XLOOKUP(A1336,中转!$D$10:$D$10006,中转!$Y$10:$Y$10006,"{}",0)</f>
        <v/>
      </c>
      <c r="F1336" s="5"/>
      <c r="G1336" s="5"/>
      <c r="H1336" s="5"/>
      <c r="I1336" s="5"/>
      <c r="J1336" s="20"/>
      <c r="K1336" s="20"/>
    </row>
    <row r="1337" spans="1:11" x14ac:dyDescent="0.15">
      <c r="A1337" s="3">
        <f t="shared" ref="A1337:A1341" si="675">B1337*100+C1337</f>
        <v>410090301</v>
      </c>
      <c r="B1337" s="3">
        <f t="shared" ref="B1337:B1341" si="676">B1282+100</f>
        <v>4100903</v>
      </c>
      <c r="C1337" s="3">
        <f t="shared" ref="C1337:C1341" si="677">C1331</f>
        <v>1</v>
      </c>
      <c r="D1337" s="3">
        <f>_xlfn.XLOOKUP(C1337,等级中转!$E$7:$E$11,_xlfn.XLOOKUP(INT(RIGHT(B1337,1)),等级中转!$F$5:$L$5,等级中转!$F$7:$L$11))</f>
        <v>1</v>
      </c>
      <c r="E1337" s="3" t="str">
        <f>_xlfn.XLOOKUP(A1337,中转!$D$10:$D$10006,中转!$Y$10:$Y$10006,"{}",0)</f>
        <v>{}</v>
      </c>
      <c r="F1337" s="3" t="s">
        <v>35</v>
      </c>
      <c r="G1337" s="3">
        <v>0</v>
      </c>
      <c r="H1337" s="3">
        <v>0</v>
      </c>
      <c r="I1337" s="3">
        <v>0</v>
      </c>
      <c r="K1337" s="18" t="str">
        <f>IF($B1337="","",IF($B1337=0,"",K$1&amp;$A1337))</f>
        <v>SkillDescDetail410090301</v>
      </c>
    </row>
    <row r="1338" spans="1:11" x14ac:dyDescent="0.15">
      <c r="A1338" s="3">
        <f t="shared" si="675"/>
        <v>410090302</v>
      </c>
      <c r="B1338" s="3">
        <f t="shared" si="676"/>
        <v>4100903</v>
      </c>
      <c r="C1338" s="3">
        <f t="shared" si="677"/>
        <v>2</v>
      </c>
      <c r="D1338" s="3">
        <f>_xlfn.XLOOKUP(C1338,等级中转!$E$7:$E$11,_xlfn.XLOOKUP(INT(RIGHT(B1338,1)),等级中转!$F$5:$L$5,等级中转!$F$7:$L$11))</f>
        <v>75</v>
      </c>
      <c r="E1338" s="3" t="str">
        <f>_xlfn.XLOOKUP(A1338,中转!$D$10:$D$10006,中转!$Y$10:$Y$10006,"{}",0)</f>
        <v>{}</v>
      </c>
      <c r="F1338" s="3" t="s">
        <v>35</v>
      </c>
      <c r="G1338" s="3">
        <v>0</v>
      </c>
      <c r="H1338" s="3">
        <v>0</v>
      </c>
      <c r="I1338" s="3">
        <v>0</v>
      </c>
      <c r="K1338" s="18" t="str">
        <f>IF($B1338="","",IF($B1338=0,"",K$1&amp;$A1338))</f>
        <v>SkillDescDetail410090302</v>
      </c>
    </row>
    <row r="1339" spans="1:11" x14ac:dyDescent="0.15">
      <c r="A1339" s="3">
        <f t="shared" si="675"/>
        <v>410090303</v>
      </c>
      <c r="B1339" s="3">
        <f t="shared" si="676"/>
        <v>4100903</v>
      </c>
      <c r="C1339" s="3">
        <f t="shared" si="677"/>
        <v>3</v>
      </c>
      <c r="D1339" s="3">
        <f>_xlfn.XLOOKUP(C1339,等级中转!$E$7:$E$11,_xlfn.XLOOKUP(INT(RIGHT(B1339,1)),等级中转!$F$5:$L$5,等级中转!$F$7:$L$11))</f>
        <v>125</v>
      </c>
      <c r="E1339" s="3" t="str">
        <f>_xlfn.XLOOKUP(A1339,中转!$D$10:$D$10006,中转!$Y$10:$Y$10006,"{}",0)</f>
        <v>{}</v>
      </c>
      <c r="F1339" s="3" t="s">
        <v>35</v>
      </c>
      <c r="G1339" s="3">
        <v>0</v>
      </c>
      <c r="H1339" s="3">
        <v>0</v>
      </c>
      <c r="I1339" s="3">
        <v>0</v>
      </c>
      <c r="K1339" s="18" t="str">
        <f>IF($B1339="","",IF($B1339=0,"",K$1&amp;$A1339))</f>
        <v>SkillDescDetail410090303</v>
      </c>
    </row>
    <row r="1340" spans="1:11" x14ac:dyDescent="0.15">
      <c r="A1340" s="3">
        <f t="shared" si="675"/>
        <v>410090304</v>
      </c>
      <c r="B1340" s="3">
        <f t="shared" si="676"/>
        <v>4100903</v>
      </c>
      <c r="C1340" s="3">
        <f t="shared" si="677"/>
        <v>4</v>
      </c>
      <c r="D1340" s="3">
        <f>_xlfn.XLOOKUP(C1340,等级中转!$E$7:$E$11,_xlfn.XLOOKUP(INT(RIGHT(B1340,1)),等级中转!$F$5:$L$5,等级中转!$F$7:$L$11))</f>
        <v>175</v>
      </c>
      <c r="E1340" s="3" t="str">
        <f>_xlfn.XLOOKUP(A1340,中转!$D$10:$D$10006,中转!$Y$10:$Y$10006,"{}",0)</f>
        <v>{}</v>
      </c>
      <c r="F1340" s="3" t="s">
        <v>35</v>
      </c>
      <c r="G1340" s="3">
        <v>0</v>
      </c>
      <c r="H1340" s="3">
        <v>0</v>
      </c>
      <c r="I1340" s="3">
        <v>0</v>
      </c>
      <c r="K1340" s="18" t="str">
        <f>IF($B1340="","",IF($B1340=0,"",K$1&amp;$A1340))</f>
        <v>SkillDescDetail410090304</v>
      </c>
    </row>
    <row r="1341" spans="1:11" x14ac:dyDescent="0.15">
      <c r="A1341" s="3">
        <f t="shared" si="675"/>
        <v>410090305</v>
      </c>
      <c r="B1341" s="3">
        <f t="shared" si="676"/>
        <v>4100903</v>
      </c>
      <c r="C1341" s="3">
        <f t="shared" si="677"/>
        <v>5</v>
      </c>
      <c r="D1341" s="3">
        <f>_xlfn.XLOOKUP(C1341,等级中转!$E$7:$E$11,_xlfn.XLOOKUP(INT(RIGHT(B1341,1)),等级中转!$F$5:$L$5,等级中转!$F$7:$L$11))</f>
        <v>225</v>
      </c>
      <c r="E1341" s="3" t="str">
        <f>_xlfn.XLOOKUP(A1341,中转!$D$10:$D$10006,中转!$Y$10:$Y$10006,"{}",0)</f>
        <v>{}</v>
      </c>
      <c r="F1341" s="3" t="s">
        <v>35</v>
      </c>
      <c r="G1341" s="3">
        <v>0</v>
      </c>
      <c r="H1341" s="3">
        <v>0</v>
      </c>
      <c r="I1341" s="3">
        <v>0</v>
      </c>
      <c r="K1341" s="18" t="str">
        <f>IF($B1341="","",IF($B1341=0,"",K$1&amp;$A1341))</f>
        <v>SkillDescDetail410090305</v>
      </c>
    </row>
    <row r="1342" spans="1:11" s="17" customFormat="1" x14ac:dyDescent="0.15">
      <c r="A1342" s="7" t="s">
        <v>46</v>
      </c>
      <c r="B1342" s="5"/>
      <c r="C1342" s="5"/>
      <c r="D1342" s="5"/>
      <c r="E1342" s="5" t="str">
        <f>_xlfn.XLOOKUP(A1342,中转!$D$10:$D$10006,中转!$Y$10:$Y$10006,"{}",0)</f>
        <v/>
      </c>
      <c r="F1342" s="5"/>
      <c r="G1342" s="5"/>
      <c r="H1342" s="5"/>
      <c r="I1342" s="5"/>
      <c r="J1342" s="20"/>
      <c r="K1342" s="20"/>
    </row>
    <row r="1343" spans="1:11" x14ac:dyDescent="0.15">
      <c r="A1343" s="3">
        <f t="shared" ref="A1343:A1347" si="678">B1343*100+C1343</f>
        <v>410090401</v>
      </c>
      <c r="B1343" s="3">
        <f t="shared" ref="B1343:B1347" si="679">B1288+100</f>
        <v>4100904</v>
      </c>
      <c r="C1343" s="3">
        <f t="shared" ref="C1343:C1347" si="680">C1337</f>
        <v>1</v>
      </c>
      <c r="D1343" s="3">
        <f>_xlfn.XLOOKUP(C1343,等级中转!$E$7:$E$11,_xlfn.XLOOKUP(INT(RIGHT(B1343,1)),等级中转!$F$5:$L$5,等级中转!$F$7:$L$11))</f>
        <v>1</v>
      </c>
      <c r="E1343" s="3" t="str">
        <f ca="1">_xlfn.XLOOKUP(A1343,中转!$D$10:$D$10006,中转!$Y$10:$Y$10006,"{}",0)</f>
        <v>{"AtkPower":0.65}</v>
      </c>
      <c r="F1343" s="3" t="s">
        <v>149</v>
      </c>
      <c r="G1343" s="3">
        <v>0</v>
      </c>
      <c r="H1343" s="3">
        <v>0</v>
      </c>
      <c r="I1343" s="3">
        <v>0</v>
      </c>
      <c r="K1343" s="18" t="str">
        <f>IF($B1343="","",IF($B1343=0,"",K$1&amp;$A1343))</f>
        <v>SkillDescDetail410090401</v>
      </c>
    </row>
    <row r="1344" spans="1:11" x14ac:dyDescent="0.15">
      <c r="A1344" s="3">
        <f t="shared" si="678"/>
        <v>410090402</v>
      </c>
      <c r="B1344" s="3">
        <f t="shared" si="679"/>
        <v>4100904</v>
      </c>
      <c r="C1344" s="3">
        <f t="shared" si="680"/>
        <v>2</v>
      </c>
      <c r="D1344" s="3">
        <f>_xlfn.XLOOKUP(C1344,等级中转!$E$7:$E$11,_xlfn.XLOOKUP(INT(RIGHT(B1344,1)),等级中转!$F$5:$L$5,等级中转!$F$7:$L$11))</f>
        <v>31</v>
      </c>
      <c r="E1344" s="3" t="str">
        <f ca="1">_xlfn.XLOOKUP(A1344,中转!$D$10:$D$10006,中转!$Y$10:$Y$10006,"{}",0)</f>
        <v>{"AtkPower":0.7}</v>
      </c>
      <c r="F1344" s="3" t="s">
        <v>149</v>
      </c>
      <c r="G1344" s="3">
        <v>0</v>
      </c>
      <c r="H1344" s="3">
        <v>0</v>
      </c>
      <c r="I1344" s="3">
        <v>0</v>
      </c>
      <c r="K1344" s="18" t="str">
        <f>IF($B1344="","",IF($B1344=0,"",K$1&amp;$A1344))</f>
        <v>SkillDescDetail410090402</v>
      </c>
    </row>
    <row r="1345" spans="1:11" x14ac:dyDescent="0.15">
      <c r="A1345" s="3">
        <f t="shared" si="678"/>
        <v>410090403</v>
      </c>
      <c r="B1345" s="3">
        <f t="shared" si="679"/>
        <v>4100904</v>
      </c>
      <c r="C1345" s="3">
        <f t="shared" si="680"/>
        <v>3</v>
      </c>
      <c r="D1345" s="3">
        <f>_xlfn.XLOOKUP(C1345,等级中转!$E$7:$E$11,_xlfn.XLOOKUP(INT(RIGHT(B1345,1)),等级中转!$F$5:$L$5,等级中转!$F$7:$L$11))</f>
        <v>71</v>
      </c>
      <c r="E1345" s="3" t="str">
        <f>_xlfn.XLOOKUP(A1345,中转!$D$10:$D$10006,中转!$Y$10:$Y$10006,"{}",0)</f>
        <v>{"AtkPower":0.75}</v>
      </c>
      <c r="F1345" s="3" t="s">
        <v>149</v>
      </c>
      <c r="G1345" s="3">
        <v>0</v>
      </c>
      <c r="H1345" s="3">
        <v>0</v>
      </c>
      <c r="I1345" s="3">
        <v>0</v>
      </c>
      <c r="K1345" s="18" t="str">
        <f>IF($B1345="","",IF($B1345=0,"",K$1&amp;$A1345))</f>
        <v>SkillDescDetail410090403</v>
      </c>
    </row>
    <row r="1346" spans="1:11" x14ac:dyDescent="0.15">
      <c r="A1346" s="3">
        <f t="shared" si="678"/>
        <v>410090404</v>
      </c>
      <c r="B1346" s="3">
        <f t="shared" si="679"/>
        <v>4100904</v>
      </c>
      <c r="C1346" s="3">
        <f t="shared" si="680"/>
        <v>4</v>
      </c>
      <c r="D1346" s="3">
        <f>_xlfn.XLOOKUP(C1346,等级中转!$E$7:$E$11,_xlfn.XLOOKUP(INT(RIGHT(B1346,1)),等级中转!$F$5:$L$5,等级中转!$F$7:$L$11))</f>
        <v>121</v>
      </c>
      <c r="E1346" s="3" t="str">
        <f ca="1">_xlfn.XLOOKUP(A1346,中转!$D$10:$D$10006,中转!$Y$10:$Y$10006,"{}",0)</f>
        <v>{"AtkPower":0.8}</v>
      </c>
      <c r="F1346" s="3" t="s">
        <v>149</v>
      </c>
      <c r="G1346" s="3">
        <v>0</v>
      </c>
      <c r="H1346" s="3">
        <v>0</v>
      </c>
      <c r="I1346" s="3">
        <v>0</v>
      </c>
      <c r="K1346" s="18" t="str">
        <f>IF($B1346="","",IF($B1346=0,"",K$1&amp;$A1346))</f>
        <v>SkillDescDetail410090404</v>
      </c>
    </row>
    <row r="1347" spans="1:11" x14ac:dyDescent="0.15">
      <c r="A1347" s="3">
        <f t="shared" si="678"/>
        <v>410090405</v>
      </c>
      <c r="B1347" s="3">
        <f t="shared" si="679"/>
        <v>4100904</v>
      </c>
      <c r="C1347" s="3">
        <f t="shared" si="680"/>
        <v>5</v>
      </c>
      <c r="D1347" s="3">
        <f>_xlfn.XLOOKUP(C1347,等级中转!$E$7:$E$11,_xlfn.XLOOKUP(INT(RIGHT(B1347,1)),等级中转!$F$5:$L$5,等级中转!$F$7:$L$11))</f>
        <v>171</v>
      </c>
      <c r="E1347" s="3" t="str">
        <f>_xlfn.XLOOKUP(A1347,中转!$D$10:$D$10006,中转!$Y$10:$Y$10006,"{}",0)</f>
        <v>{"AtkPower":0.9}</v>
      </c>
      <c r="F1347" s="3" t="s">
        <v>149</v>
      </c>
      <c r="G1347" s="3">
        <v>0</v>
      </c>
      <c r="H1347" s="3">
        <v>0</v>
      </c>
      <c r="I1347" s="3">
        <v>0</v>
      </c>
      <c r="K1347" s="18" t="str">
        <f>IF($B1347="","",IF($B1347=0,"",K$1&amp;$A1347))</f>
        <v>SkillDescDetail410090405</v>
      </c>
    </row>
    <row r="1348" spans="1:11" s="17" customFormat="1" x14ac:dyDescent="0.15">
      <c r="A1348" s="7" t="s">
        <v>47</v>
      </c>
      <c r="B1348" s="5"/>
      <c r="C1348" s="5"/>
      <c r="D1348" s="5"/>
      <c r="E1348" s="5" t="str">
        <f>_xlfn.XLOOKUP(A1348,中转!$D$10:$D$10006,中转!$Y$10:$Y$10006,"{}",0)</f>
        <v/>
      </c>
      <c r="F1348" s="5"/>
      <c r="G1348" s="5"/>
      <c r="H1348" s="5"/>
      <c r="I1348" s="5"/>
      <c r="J1348" s="20"/>
      <c r="K1348" s="20"/>
    </row>
    <row r="1349" spans="1:11" x14ac:dyDescent="0.15">
      <c r="A1349" s="3">
        <f t="shared" ref="A1349:A1353" si="681">B1349*100+C1349</f>
        <v>410090501</v>
      </c>
      <c r="B1349" s="3">
        <f t="shared" ref="B1349:B1353" si="682">B1294+100</f>
        <v>4100905</v>
      </c>
      <c r="C1349" s="3">
        <f t="shared" ref="C1349:C1353" si="683">C1343</f>
        <v>1</v>
      </c>
      <c r="D1349" s="3">
        <f>_xlfn.XLOOKUP(C1349,等级中转!$E$7:$E$11,_xlfn.XLOOKUP(INT(RIGHT(B1349,1)),等级中转!$F$5:$L$5,等级中转!$F$7:$L$11))</f>
        <v>1</v>
      </c>
      <c r="E1349" s="3" t="str">
        <f>_xlfn.XLOOKUP(A1349,中转!$D$10:$D$10006,中转!$Y$10:$Y$10006,"{}",0)</f>
        <v>{}</v>
      </c>
      <c r="F1349" s="3" t="s">
        <v>35</v>
      </c>
      <c r="G1349" s="3">
        <v>0</v>
      </c>
      <c r="H1349" s="3">
        <v>0</v>
      </c>
      <c r="I1349" s="3">
        <v>0</v>
      </c>
      <c r="K1349" s="18" t="str">
        <f>IF($B1349="","",IF($B1349=0,"",K$1&amp;$A1349))</f>
        <v>SkillDescDetail410090501</v>
      </c>
    </row>
    <row r="1350" spans="1:11" x14ac:dyDescent="0.15">
      <c r="A1350" s="3">
        <f t="shared" si="681"/>
        <v>410090502</v>
      </c>
      <c r="B1350" s="3">
        <f t="shared" si="682"/>
        <v>4100905</v>
      </c>
      <c r="C1350" s="3">
        <f t="shared" si="683"/>
        <v>2</v>
      </c>
      <c r="D1350" s="3">
        <f>_xlfn.XLOOKUP(C1350,等级中转!$E$7:$E$11,_xlfn.XLOOKUP(INT(RIGHT(B1350,1)),等级中转!$F$5:$L$5,等级中转!$F$7:$L$11))</f>
        <v>46</v>
      </c>
      <c r="E1350" s="3" t="str">
        <f>_xlfn.XLOOKUP(A1350,中转!$D$10:$D$10006,中转!$Y$10:$Y$10006,"{}",0)</f>
        <v>{}</v>
      </c>
      <c r="F1350" s="3" t="s">
        <v>35</v>
      </c>
      <c r="G1350" s="3">
        <v>0</v>
      </c>
      <c r="H1350" s="3">
        <v>0</v>
      </c>
      <c r="I1350" s="3">
        <v>0</v>
      </c>
      <c r="K1350" s="18" t="str">
        <f>IF($B1350="","",IF($B1350=0,"",K$1&amp;$A1350))</f>
        <v>SkillDescDetail410090502</v>
      </c>
    </row>
    <row r="1351" spans="1:11" x14ac:dyDescent="0.15">
      <c r="A1351" s="3">
        <f t="shared" si="681"/>
        <v>410090503</v>
      </c>
      <c r="B1351" s="3">
        <f t="shared" si="682"/>
        <v>4100905</v>
      </c>
      <c r="C1351" s="3">
        <f t="shared" si="683"/>
        <v>3</v>
      </c>
      <c r="D1351" s="3">
        <f>_xlfn.XLOOKUP(C1351,等级中转!$E$7:$E$11,_xlfn.XLOOKUP(INT(RIGHT(B1351,1)),等级中转!$F$5:$L$5,等级中转!$F$7:$L$11))</f>
        <v>86</v>
      </c>
      <c r="E1351" s="3" t="str">
        <f>_xlfn.XLOOKUP(A1351,中转!$D$10:$D$10006,中转!$Y$10:$Y$10006,"{}",0)</f>
        <v>{}</v>
      </c>
      <c r="F1351" s="3" t="s">
        <v>35</v>
      </c>
      <c r="G1351" s="3">
        <v>0</v>
      </c>
      <c r="H1351" s="3">
        <v>0</v>
      </c>
      <c r="I1351" s="3">
        <v>0</v>
      </c>
      <c r="K1351" s="18" t="str">
        <f>IF($B1351="","",IF($B1351=0,"",K$1&amp;$A1351))</f>
        <v>SkillDescDetail410090503</v>
      </c>
    </row>
    <row r="1352" spans="1:11" x14ac:dyDescent="0.15">
      <c r="A1352" s="3">
        <f t="shared" si="681"/>
        <v>410090504</v>
      </c>
      <c r="B1352" s="3">
        <f t="shared" si="682"/>
        <v>4100905</v>
      </c>
      <c r="C1352" s="3">
        <f t="shared" si="683"/>
        <v>4</v>
      </c>
      <c r="D1352" s="3">
        <f>_xlfn.XLOOKUP(C1352,等级中转!$E$7:$E$11,_xlfn.XLOOKUP(INT(RIGHT(B1352,1)),等级中转!$F$5:$L$5,等级中转!$F$7:$L$11))</f>
        <v>136</v>
      </c>
      <c r="E1352" s="3" t="str">
        <f>_xlfn.XLOOKUP(A1352,中转!$D$10:$D$10006,中转!$Y$10:$Y$10006,"{}",0)</f>
        <v>{}</v>
      </c>
      <c r="F1352" s="3" t="s">
        <v>35</v>
      </c>
      <c r="G1352" s="3">
        <v>0</v>
      </c>
      <c r="H1352" s="3">
        <v>0</v>
      </c>
      <c r="I1352" s="3">
        <v>0</v>
      </c>
      <c r="K1352" s="18" t="str">
        <f>IF($B1352="","",IF($B1352=0,"",K$1&amp;$A1352))</f>
        <v>SkillDescDetail410090504</v>
      </c>
    </row>
    <row r="1353" spans="1:11" x14ac:dyDescent="0.15">
      <c r="A1353" s="3">
        <f t="shared" si="681"/>
        <v>410090505</v>
      </c>
      <c r="B1353" s="3">
        <f t="shared" si="682"/>
        <v>4100905</v>
      </c>
      <c r="C1353" s="3">
        <f t="shared" si="683"/>
        <v>5</v>
      </c>
      <c r="D1353" s="3">
        <f>_xlfn.XLOOKUP(C1353,等级中转!$E$7:$E$11,_xlfn.XLOOKUP(INT(RIGHT(B1353,1)),等级中转!$F$5:$L$5,等级中转!$F$7:$L$11))</f>
        <v>186</v>
      </c>
      <c r="E1353" s="3" t="str">
        <f>_xlfn.XLOOKUP(A1353,中转!$D$10:$D$10006,中转!$Y$10:$Y$10006,"{}",0)</f>
        <v>{}</v>
      </c>
      <c r="F1353" s="3" t="s">
        <v>35</v>
      </c>
      <c r="G1353" s="3">
        <v>0</v>
      </c>
      <c r="H1353" s="3">
        <v>0</v>
      </c>
      <c r="I1353" s="3">
        <v>0</v>
      </c>
      <c r="K1353" s="18" t="str">
        <f>IF($B1353="","",IF($B1353=0,"",K$1&amp;$A1353))</f>
        <v>SkillDescDetail410090505</v>
      </c>
    </row>
    <row r="1354" spans="1:11" s="17" customFormat="1" x14ac:dyDescent="0.15">
      <c r="A1354" s="7" t="s">
        <v>48</v>
      </c>
      <c r="B1354" s="5"/>
      <c r="C1354" s="5"/>
      <c r="D1354" s="5"/>
      <c r="E1354" s="5" t="str">
        <f>_xlfn.XLOOKUP(A1354,中转!$D$10:$D$10006,中转!$Y$10:$Y$10006,"{}",0)</f>
        <v/>
      </c>
      <c r="F1354" s="5"/>
      <c r="G1354" s="5"/>
      <c r="H1354" s="5"/>
      <c r="I1354" s="5"/>
      <c r="J1354" s="20"/>
      <c r="K1354" s="20"/>
    </row>
    <row r="1355" spans="1:11" x14ac:dyDescent="0.15">
      <c r="A1355" s="3">
        <f t="shared" ref="A1355:A1359" si="684">B1355*100+C1355</f>
        <v>410090601</v>
      </c>
      <c r="B1355" s="3">
        <f t="shared" ref="B1355:B1359" si="685">B1300+100</f>
        <v>4100906</v>
      </c>
      <c r="C1355" s="3">
        <f t="shared" ref="C1355:C1359" si="686">C1349</f>
        <v>1</v>
      </c>
      <c r="D1355" s="3">
        <f>_xlfn.XLOOKUP(C1355,等级中转!$E$7:$E$11,_xlfn.XLOOKUP(INT(RIGHT(B1355,1)),等级中转!$F$5:$L$5,等级中转!$F$7:$L$11))</f>
        <v>1</v>
      </c>
      <c r="E1355" s="3" t="str">
        <f>_xlfn.XLOOKUP(A1355,中转!$D$10:$D$10006,中转!$Y$10:$Y$10006,"{}",0)</f>
        <v>{}</v>
      </c>
      <c r="F1355" s="3" t="s">
        <v>35</v>
      </c>
      <c r="G1355" s="3">
        <v>0</v>
      </c>
      <c r="H1355" s="3">
        <v>0</v>
      </c>
      <c r="I1355" s="3">
        <v>0</v>
      </c>
      <c r="K1355" s="18" t="str">
        <f>IF($B1355="","",IF($B1355=0,"",K$1&amp;$A1355))</f>
        <v>SkillDescDetail410090601</v>
      </c>
    </row>
    <row r="1356" spans="1:11" x14ac:dyDescent="0.15">
      <c r="A1356" s="3">
        <f t="shared" si="684"/>
        <v>410090602</v>
      </c>
      <c r="B1356" s="3">
        <f t="shared" si="685"/>
        <v>4100906</v>
      </c>
      <c r="C1356" s="3">
        <f t="shared" si="686"/>
        <v>2</v>
      </c>
      <c r="D1356" s="3">
        <f>_xlfn.XLOOKUP(C1356,等级中转!$E$7:$E$11,_xlfn.XLOOKUP(INT(RIGHT(B1356,1)),等级中转!$F$5:$L$5,等级中转!$F$7:$L$11))</f>
        <v>63</v>
      </c>
      <c r="E1356" s="3" t="str">
        <f>_xlfn.XLOOKUP(A1356,中转!$D$10:$D$10006,中转!$Y$10:$Y$10006,"{}",0)</f>
        <v>{}</v>
      </c>
      <c r="F1356" s="3" t="s">
        <v>35</v>
      </c>
      <c r="G1356" s="3">
        <v>0</v>
      </c>
      <c r="H1356" s="3">
        <v>0</v>
      </c>
      <c r="I1356" s="3">
        <v>0</v>
      </c>
      <c r="K1356" s="18" t="str">
        <f>IF($B1356="","",IF($B1356=0,"",K$1&amp;$A1356))</f>
        <v>SkillDescDetail410090602</v>
      </c>
    </row>
    <row r="1357" spans="1:11" x14ac:dyDescent="0.15">
      <c r="A1357" s="3">
        <f t="shared" si="684"/>
        <v>410090603</v>
      </c>
      <c r="B1357" s="3">
        <f t="shared" si="685"/>
        <v>4100906</v>
      </c>
      <c r="C1357" s="3">
        <f t="shared" si="686"/>
        <v>3</v>
      </c>
      <c r="D1357" s="3">
        <f>_xlfn.XLOOKUP(C1357,等级中转!$E$7:$E$11,_xlfn.XLOOKUP(INT(RIGHT(B1357,1)),等级中转!$F$5:$L$5,等级中转!$F$7:$L$11))</f>
        <v>103</v>
      </c>
      <c r="E1357" s="3" t="str">
        <f>_xlfn.XLOOKUP(A1357,中转!$D$10:$D$10006,中转!$Y$10:$Y$10006,"{}",0)</f>
        <v>{}</v>
      </c>
      <c r="F1357" s="3" t="s">
        <v>35</v>
      </c>
      <c r="G1357" s="3">
        <v>0</v>
      </c>
      <c r="H1357" s="3">
        <v>0</v>
      </c>
      <c r="I1357" s="3">
        <v>0</v>
      </c>
      <c r="K1357" s="18" t="str">
        <f>IF($B1357="","",IF($B1357=0,"",K$1&amp;$A1357))</f>
        <v>SkillDescDetail410090603</v>
      </c>
    </row>
    <row r="1358" spans="1:11" x14ac:dyDescent="0.15">
      <c r="A1358" s="3">
        <f t="shared" si="684"/>
        <v>410090604</v>
      </c>
      <c r="B1358" s="3">
        <f t="shared" si="685"/>
        <v>4100906</v>
      </c>
      <c r="C1358" s="3">
        <f t="shared" si="686"/>
        <v>4</v>
      </c>
      <c r="D1358" s="3">
        <f>_xlfn.XLOOKUP(C1358,等级中转!$E$7:$E$11,_xlfn.XLOOKUP(INT(RIGHT(B1358,1)),等级中转!$F$5:$L$5,等级中转!$F$7:$L$11))</f>
        <v>153</v>
      </c>
      <c r="E1358" s="3" t="str">
        <f>_xlfn.XLOOKUP(A1358,中转!$D$10:$D$10006,中转!$Y$10:$Y$10006,"{}",0)</f>
        <v>{}</v>
      </c>
      <c r="F1358" s="3" t="s">
        <v>35</v>
      </c>
      <c r="G1358" s="3">
        <v>0</v>
      </c>
      <c r="H1358" s="3">
        <v>0</v>
      </c>
      <c r="I1358" s="3">
        <v>0</v>
      </c>
      <c r="K1358" s="18" t="str">
        <f>IF($B1358="","",IF($B1358=0,"",K$1&amp;$A1358))</f>
        <v>SkillDescDetail410090604</v>
      </c>
    </row>
    <row r="1359" spans="1:11" x14ac:dyDescent="0.15">
      <c r="A1359" s="3">
        <f t="shared" si="684"/>
        <v>410090605</v>
      </c>
      <c r="B1359" s="3">
        <f t="shared" si="685"/>
        <v>4100906</v>
      </c>
      <c r="C1359" s="3">
        <f t="shared" si="686"/>
        <v>5</v>
      </c>
      <c r="D1359" s="3">
        <f>_xlfn.XLOOKUP(C1359,等级中转!$E$7:$E$11,_xlfn.XLOOKUP(INT(RIGHT(B1359,1)),等级中转!$F$5:$L$5,等级中转!$F$7:$L$11))</f>
        <v>203</v>
      </c>
      <c r="E1359" s="3" t="str">
        <f>_xlfn.XLOOKUP(A1359,中转!$D$10:$D$10006,中转!$Y$10:$Y$10006,"{}",0)</f>
        <v>{}</v>
      </c>
      <c r="F1359" s="3" t="s">
        <v>35</v>
      </c>
      <c r="G1359" s="3">
        <v>0</v>
      </c>
      <c r="H1359" s="3">
        <v>0</v>
      </c>
      <c r="I1359" s="3">
        <v>0</v>
      </c>
      <c r="K1359" s="18" t="str">
        <f>IF($B1359="","",IF($B1359=0,"",K$1&amp;$A1359))</f>
        <v>SkillDescDetail410090605</v>
      </c>
    </row>
    <row r="1360" spans="1:11" s="17" customFormat="1" x14ac:dyDescent="0.15">
      <c r="A1360" s="7" t="s">
        <v>49</v>
      </c>
      <c r="B1360" s="5"/>
      <c r="C1360" s="5"/>
      <c r="D1360" s="5"/>
      <c r="E1360" s="5" t="str">
        <f>_xlfn.XLOOKUP(A1360,中转!$D$10:$D$10006,中转!$Y$10:$Y$10006,"{}",0)</f>
        <v/>
      </c>
      <c r="F1360" s="5"/>
      <c r="G1360" s="5"/>
      <c r="H1360" s="5"/>
      <c r="I1360" s="5"/>
      <c r="J1360" s="20"/>
      <c r="K1360" s="20"/>
    </row>
    <row r="1361" spans="1:11" x14ac:dyDescent="0.15">
      <c r="A1361" s="3">
        <f t="shared" ref="A1361:A1365" si="687">B1361*100+C1361</f>
        <v>410090701</v>
      </c>
      <c r="B1361" s="3">
        <f t="shared" ref="B1361:B1365" si="688">B1306+100</f>
        <v>4100907</v>
      </c>
      <c r="C1361" s="3">
        <f t="shared" ref="C1361:C1365" si="689">C1355</f>
        <v>1</v>
      </c>
      <c r="D1361" s="3">
        <f>_xlfn.XLOOKUP(C1361,等级中转!$E$7:$E$11,_xlfn.XLOOKUP(INT(RIGHT(B1361,1)),等级中转!$F$5:$L$5,等级中转!$F$7:$L$11))</f>
        <v>1</v>
      </c>
      <c r="E1361" s="3" t="str">
        <f>_xlfn.XLOOKUP(A1361,中转!$D$10:$D$10006,中转!$Y$10:$Y$10006,"{}",0)</f>
        <v>{"AtkPower":0.3}</v>
      </c>
      <c r="F1361" s="3" t="s">
        <v>150</v>
      </c>
      <c r="G1361" s="3">
        <v>0</v>
      </c>
      <c r="H1361" s="3">
        <v>0</v>
      </c>
      <c r="I1361" s="3">
        <v>0</v>
      </c>
      <c r="K1361" s="18" t="str">
        <f>IF($B1361="","",IF($B1361=0,"",K$1&amp;$A1361))</f>
        <v>SkillDescDetail410090701</v>
      </c>
    </row>
    <row r="1362" spans="1:11" x14ac:dyDescent="0.15">
      <c r="A1362" s="3">
        <f t="shared" si="687"/>
        <v>410090702</v>
      </c>
      <c r="B1362" s="3">
        <f t="shared" si="688"/>
        <v>4100907</v>
      </c>
      <c r="C1362" s="3">
        <f t="shared" si="689"/>
        <v>2</v>
      </c>
      <c r="D1362" s="3">
        <f>_xlfn.XLOOKUP(C1362,等级中转!$E$7:$E$11,_xlfn.XLOOKUP(INT(RIGHT(B1362,1)),等级中转!$F$5:$L$5,等级中转!$F$7:$L$11))</f>
        <v>51</v>
      </c>
      <c r="E1362" s="3" t="str">
        <f>_xlfn.XLOOKUP(A1362,中转!$D$10:$D$10006,中转!$Y$10:$Y$10006,"{}",0)</f>
        <v>{}</v>
      </c>
      <c r="F1362" s="3" t="s">
        <v>150</v>
      </c>
      <c r="G1362" s="3">
        <v>0</v>
      </c>
      <c r="H1362" s="3">
        <v>0</v>
      </c>
      <c r="I1362" s="3">
        <v>0</v>
      </c>
      <c r="K1362" s="18" t="str">
        <f>IF($B1362="","",IF($B1362=0,"",K$1&amp;$A1362))</f>
        <v>SkillDescDetail410090702</v>
      </c>
    </row>
    <row r="1363" spans="1:11" x14ac:dyDescent="0.15">
      <c r="A1363" s="3">
        <f t="shared" si="687"/>
        <v>410090703</v>
      </c>
      <c r="B1363" s="3">
        <f t="shared" si="688"/>
        <v>4100907</v>
      </c>
      <c r="C1363" s="3">
        <f t="shared" si="689"/>
        <v>3</v>
      </c>
      <c r="D1363" s="3">
        <f>_xlfn.XLOOKUP(C1363,等级中转!$E$7:$E$11,_xlfn.XLOOKUP(INT(RIGHT(B1363,1)),等级中转!$F$5:$L$5,等级中转!$F$7:$L$11))</f>
        <v>91</v>
      </c>
      <c r="E1363" s="3" t="str">
        <f>_xlfn.XLOOKUP(A1363,中转!$D$10:$D$10006,中转!$Y$10:$Y$10006,"{}",0)</f>
        <v>{}</v>
      </c>
      <c r="F1363" s="3" t="s">
        <v>150</v>
      </c>
      <c r="G1363" s="3">
        <v>0</v>
      </c>
      <c r="H1363" s="3">
        <v>0</v>
      </c>
      <c r="I1363" s="3">
        <v>0</v>
      </c>
      <c r="K1363" s="18" t="str">
        <f>IF($B1363="","",IF($B1363=0,"",K$1&amp;$A1363))</f>
        <v>SkillDescDetail410090703</v>
      </c>
    </row>
    <row r="1364" spans="1:11" x14ac:dyDescent="0.15">
      <c r="A1364" s="3">
        <f t="shared" si="687"/>
        <v>410090704</v>
      </c>
      <c r="B1364" s="3">
        <f t="shared" si="688"/>
        <v>4100907</v>
      </c>
      <c r="C1364" s="3">
        <f t="shared" si="689"/>
        <v>4</v>
      </c>
      <c r="D1364" s="3">
        <f>_xlfn.XLOOKUP(C1364,等级中转!$E$7:$E$11,_xlfn.XLOOKUP(INT(RIGHT(B1364,1)),等级中转!$F$5:$L$5,等级中转!$F$7:$L$11))</f>
        <v>151</v>
      </c>
      <c r="E1364" s="3" t="str">
        <f>_xlfn.XLOOKUP(A1364,中转!$D$10:$D$10006,中转!$Y$10:$Y$10006,"{}",0)</f>
        <v>{}</v>
      </c>
      <c r="F1364" s="3" t="s">
        <v>150</v>
      </c>
      <c r="G1364" s="3">
        <v>0</v>
      </c>
      <c r="H1364" s="3">
        <v>0</v>
      </c>
      <c r="I1364" s="3">
        <v>0</v>
      </c>
      <c r="K1364" s="18" t="str">
        <f>IF($B1364="","",IF($B1364=0,"",K$1&amp;$A1364))</f>
        <v>SkillDescDetail410090704</v>
      </c>
    </row>
    <row r="1365" spans="1:11" x14ac:dyDescent="0.15">
      <c r="A1365" s="3">
        <f t="shared" si="687"/>
        <v>410090705</v>
      </c>
      <c r="B1365" s="3">
        <f t="shared" si="688"/>
        <v>4100907</v>
      </c>
      <c r="C1365" s="3">
        <f t="shared" si="689"/>
        <v>5</v>
      </c>
      <c r="D1365" s="3">
        <f>_xlfn.XLOOKUP(C1365,等级中转!$E$7:$E$11,_xlfn.XLOOKUP(INT(RIGHT(B1365,1)),等级中转!$F$5:$L$5,等级中转!$F$7:$L$11))</f>
        <v>211</v>
      </c>
      <c r="E1365" s="3" t="str">
        <f>_xlfn.XLOOKUP(A1365,中转!$D$10:$D$10006,中转!$Y$10:$Y$10006,"{}",0)</f>
        <v>{}</v>
      </c>
      <c r="F1365" s="3" t="s">
        <v>150</v>
      </c>
      <c r="G1365" s="3">
        <v>0</v>
      </c>
      <c r="H1365" s="3">
        <v>0</v>
      </c>
      <c r="I1365" s="3">
        <v>0</v>
      </c>
      <c r="K1365" s="18" t="str">
        <f>IF($B1365="","",IF($B1365=0,"",K$1&amp;$A1365))</f>
        <v>SkillDescDetail410090705</v>
      </c>
    </row>
    <row r="1366" spans="1:11" s="17" customFormat="1" x14ac:dyDescent="0.15">
      <c r="A1366" s="7" t="s">
        <v>151</v>
      </c>
      <c r="B1366" s="5"/>
      <c r="C1366" s="5"/>
      <c r="D1366" s="5"/>
      <c r="E1366" s="5" t="str">
        <f>_xlfn.XLOOKUP(A1366,中转!$D$10:$D$10006,中转!$Y$10:$Y$10006,"{}",0)</f>
        <v/>
      </c>
      <c r="F1366" s="5"/>
      <c r="G1366" s="5"/>
      <c r="H1366" s="5"/>
      <c r="I1366" s="5"/>
      <c r="J1366" s="20"/>
      <c r="K1366" s="20"/>
    </row>
    <row r="1367" spans="1:11" s="17" customFormat="1" x14ac:dyDescent="0.15">
      <c r="A1367" s="7" t="s">
        <v>33</v>
      </c>
      <c r="B1367" s="5"/>
      <c r="C1367" s="5"/>
      <c r="D1367" s="5"/>
      <c r="E1367" s="5" t="str">
        <f>_xlfn.XLOOKUP(A1367,中转!$D$10:$D$10006,中转!$Y$10:$Y$10006,"{}",0)</f>
        <v/>
      </c>
      <c r="F1367" s="5"/>
      <c r="G1367" s="5"/>
      <c r="H1367" s="5"/>
      <c r="I1367" s="5"/>
      <c r="J1367" s="20"/>
      <c r="K1367" s="20"/>
    </row>
    <row r="1368" spans="1:11" x14ac:dyDescent="0.15">
      <c r="A1368" s="3">
        <f t="shared" ref="A1368:A1372" si="690">B1368*100+C1368</f>
        <v>410100101</v>
      </c>
      <c r="B1368" s="3">
        <f t="shared" ref="B1368:B1372" si="691">B1325+100</f>
        <v>4101001</v>
      </c>
      <c r="C1368" s="3">
        <v>1</v>
      </c>
      <c r="D1368" s="3">
        <f>_xlfn.XLOOKUP(C1368,等级中转!$E$7:$E$11,_xlfn.XLOOKUP(INT(RIGHT(B1368,1)),等级中转!$F$5:$L$5,等级中转!$F$7:$L$11))</f>
        <v>1</v>
      </c>
      <c r="E1368" s="3" t="str">
        <f>_xlfn.XLOOKUP(A1368,中转!$D$10:$D$10006,中转!$Y$10:$Y$10006,"{}",0)</f>
        <v>{"AtkPower":0.45}</v>
      </c>
      <c r="F1368" s="3" t="s">
        <v>35</v>
      </c>
      <c r="G1368" s="3">
        <v>50</v>
      </c>
      <c r="H1368" s="3">
        <v>0</v>
      </c>
      <c r="I1368" s="3">
        <v>0</v>
      </c>
      <c r="J1368" s="18" t="str">
        <f t="shared" ref="J1368:J1372" si="692">"Skill"&amp;B1368</f>
        <v>Skill4101001</v>
      </c>
      <c r="K1368" s="18" t="str">
        <f>IF($B1368="","",IF($B1368=0,"",K$1&amp;$A1368))</f>
        <v>SkillDescDetail410100101</v>
      </c>
    </row>
    <row r="1369" spans="1:11" x14ac:dyDescent="0.15">
      <c r="A1369" s="3">
        <f t="shared" si="690"/>
        <v>410100102</v>
      </c>
      <c r="B1369" s="3">
        <f t="shared" si="691"/>
        <v>4101001</v>
      </c>
      <c r="C1369" s="3">
        <v>2</v>
      </c>
      <c r="D1369" s="3">
        <f>_xlfn.XLOOKUP(C1369,等级中转!$E$7:$E$11,_xlfn.XLOOKUP(INT(RIGHT(B1369,1)),等级中转!$F$5:$L$5,等级中转!$F$7:$L$11))</f>
        <v>21</v>
      </c>
      <c r="E1369" s="3" t="str">
        <f>_xlfn.XLOOKUP(A1369,中转!$D$10:$D$10006,中转!$Y$10:$Y$10006,"{}",0)</f>
        <v>{"AtkPower":0.5}</v>
      </c>
      <c r="F1369" s="3" t="s">
        <v>35</v>
      </c>
      <c r="G1369" s="3">
        <f t="shared" ref="G1369:G1372" si="693">G1368</f>
        <v>50</v>
      </c>
      <c r="H1369" s="3">
        <v>0</v>
      </c>
      <c r="I1369" s="3">
        <v>0</v>
      </c>
      <c r="J1369" s="18" t="str">
        <f t="shared" si="692"/>
        <v>Skill4101001</v>
      </c>
      <c r="K1369" s="18" t="str">
        <f>IF($B1369="","",IF($B1369=0,"",K$1&amp;$A1369))</f>
        <v>SkillDescDetail410100102</v>
      </c>
    </row>
    <row r="1370" spans="1:11" x14ac:dyDescent="0.15">
      <c r="A1370" s="3">
        <f t="shared" si="690"/>
        <v>410100103</v>
      </c>
      <c r="B1370" s="3">
        <f t="shared" si="691"/>
        <v>4101001</v>
      </c>
      <c r="C1370" s="3">
        <v>3</v>
      </c>
      <c r="D1370" s="3">
        <f>_xlfn.XLOOKUP(C1370,等级中转!$E$7:$E$11,_xlfn.XLOOKUP(INT(RIGHT(B1370,1)),等级中转!$F$5:$L$5,等级中转!$F$7:$L$11))</f>
        <v>61</v>
      </c>
      <c r="E1370" s="3" t="str">
        <f ca="1">_xlfn.XLOOKUP(A1370,中转!$D$10:$D$10006,中转!$Y$10:$Y$10006,"{}",0)</f>
        <v>{"AtkPower":0.55}</v>
      </c>
      <c r="F1370" s="3" t="s">
        <v>35</v>
      </c>
      <c r="G1370" s="3">
        <f t="shared" si="693"/>
        <v>50</v>
      </c>
      <c r="H1370" s="3">
        <v>0</v>
      </c>
      <c r="I1370" s="3">
        <v>0</v>
      </c>
      <c r="J1370" s="18" t="str">
        <f t="shared" si="692"/>
        <v>Skill4101001</v>
      </c>
      <c r="K1370" s="18" t="str">
        <f>IF($B1370="","",IF($B1370=0,"",K$1&amp;$A1370))</f>
        <v>SkillDescDetail410100103</v>
      </c>
    </row>
    <row r="1371" spans="1:11" x14ac:dyDescent="0.15">
      <c r="A1371" s="3">
        <f t="shared" si="690"/>
        <v>410100104</v>
      </c>
      <c r="B1371" s="3">
        <f t="shared" si="691"/>
        <v>4101001</v>
      </c>
      <c r="C1371" s="3">
        <v>4</v>
      </c>
      <c r="D1371" s="3">
        <f>_xlfn.XLOOKUP(C1371,等级中转!$E$7:$E$11,_xlfn.XLOOKUP(INT(RIGHT(B1371,1)),等级中转!$F$5:$L$5,等级中转!$F$7:$L$11))</f>
        <v>111</v>
      </c>
      <c r="E1371" s="3" t="str">
        <f ca="1">_xlfn.XLOOKUP(A1371,中转!$D$10:$D$10006,中转!$Y$10:$Y$10006,"{}",0)</f>
        <v>{"AtkPower":0.65}</v>
      </c>
      <c r="F1371" s="3" t="s">
        <v>35</v>
      </c>
      <c r="G1371" s="3">
        <f t="shared" si="693"/>
        <v>50</v>
      </c>
      <c r="H1371" s="3">
        <v>0</v>
      </c>
      <c r="I1371" s="3">
        <v>0</v>
      </c>
      <c r="J1371" s="18" t="str">
        <f t="shared" si="692"/>
        <v>Skill4101001</v>
      </c>
      <c r="K1371" s="18" t="str">
        <f>IF($B1371="","",IF($B1371=0,"",K$1&amp;$A1371))</f>
        <v>SkillDescDetail410100104</v>
      </c>
    </row>
    <row r="1372" spans="1:11" x14ac:dyDescent="0.15">
      <c r="A1372" s="3">
        <f t="shared" si="690"/>
        <v>410100105</v>
      </c>
      <c r="B1372" s="3">
        <f t="shared" si="691"/>
        <v>4101001</v>
      </c>
      <c r="C1372" s="3">
        <v>5</v>
      </c>
      <c r="D1372" s="3">
        <f>_xlfn.XLOOKUP(C1372,等级中转!$E$7:$E$11,_xlfn.XLOOKUP(INT(RIGHT(B1372,1)),等级中转!$F$5:$L$5,等级中转!$F$7:$L$11))</f>
        <v>161</v>
      </c>
      <c r="E1372" s="3" t="str">
        <f>_xlfn.XLOOKUP(A1372,中转!$D$10:$D$10006,中转!$Y$10:$Y$10006,"{}",0)</f>
        <v>{"AtkPower":0.7}</v>
      </c>
      <c r="F1372" s="3" t="s">
        <v>35</v>
      </c>
      <c r="G1372" s="3">
        <f t="shared" si="693"/>
        <v>50</v>
      </c>
      <c r="H1372" s="3">
        <v>0</v>
      </c>
      <c r="I1372" s="3">
        <v>0</v>
      </c>
      <c r="J1372" s="18" t="str">
        <f t="shared" si="692"/>
        <v>Skill4101001</v>
      </c>
      <c r="K1372" s="18" t="str">
        <f>IF($B1372="","",IF($B1372=0,"",K$1&amp;$A1372))</f>
        <v>SkillDescDetail410100105</v>
      </c>
    </row>
    <row r="1373" spans="1:11" s="17" customFormat="1" x14ac:dyDescent="0.15">
      <c r="A1373" s="7" t="s">
        <v>40</v>
      </c>
      <c r="B1373" s="5"/>
      <c r="C1373" s="5"/>
      <c r="D1373" s="5"/>
      <c r="E1373" s="5" t="str">
        <f>_xlfn.XLOOKUP(A1373,中转!$D$10:$D$10006,中转!$Y$10:$Y$10006,"{}",0)</f>
        <v/>
      </c>
      <c r="F1373" s="5"/>
      <c r="G1373" s="5"/>
      <c r="H1373" s="5"/>
      <c r="I1373" s="5"/>
      <c r="J1373" s="20"/>
      <c r="K1373" s="20"/>
    </row>
    <row r="1374" spans="1:11" x14ac:dyDescent="0.15">
      <c r="A1374" s="3">
        <f t="shared" ref="A1374:A1378" si="694">B1374*100+C1374</f>
        <v>410100201</v>
      </c>
      <c r="B1374" s="3">
        <f t="shared" ref="B1374:B1378" si="695">B1331+100</f>
        <v>4101002</v>
      </c>
      <c r="C1374" s="3">
        <f t="shared" ref="C1374:C1378" si="696">C1368</f>
        <v>1</v>
      </c>
      <c r="D1374" s="3">
        <f>_xlfn.XLOOKUP(C1374,等级中转!$E$7:$E$11,_xlfn.XLOOKUP(INT(RIGHT(B1374,1)),等级中转!$F$5:$L$5,等级中转!$F$7:$L$11))</f>
        <v>1</v>
      </c>
      <c r="E1374" s="3" t="str">
        <f ca="1">_xlfn.XLOOKUP(A1374,中转!$D$10:$D$10006,中转!$Y$10:$Y$10006,"{}",0)</f>
        <v>{"AtkPower":0.9}</v>
      </c>
      <c r="F1374" s="3" t="s">
        <v>35</v>
      </c>
      <c r="G1374" s="3">
        <v>0</v>
      </c>
      <c r="H1374" s="3">
        <v>0</v>
      </c>
      <c r="I1374" s="3">
        <v>1</v>
      </c>
      <c r="J1374" s="18" t="str">
        <f t="shared" ref="J1374:J1378" si="697">"Skill"&amp;B1374</f>
        <v>Skill4101002</v>
      </c>
      <c r="K1374" s="18" t="str">
        <f>IF($B1374="","",IF($B1374=0,"",K$1&amp;$A1374))</f>
        <v>SkillDescDetail410100201</v>
      </c>
    </row>
    <row r="1375" spans="1:11" x14ac:dyDescent="0.15">
      <c r="A1375" s="3">
        <f t="shared" si="694"/>
        <v>410100202</v>
      </c>
      <c r="B1375" s="3">
        <f t="shared" si="695"/>
        <v>4101002</v>
      </c>
      <c r="C1375" s="3">
        <f t="shared" si="696"/>
        <v>2</v>
      </c>
      <c r="D1375" s="3">
        <f>_xlfn.XLOOKUP(C1375,等级中转!$E$7:$E$11,_xlfn.XLOOKUP(INT(RIGHT(B1375,1)),等级中转!$F$5:$L$5,等级中转!$F$7:$L$11))</f>
        <v>41</v>
      </c>
      <c r="E1375" s="3" t="str">
        <f ca="1">_xlfn.XLOOKUP(A1375,中转!$D$10:$D$10006,中转!$Y$10:$Y$10006,"{}",0)</f>
        <v>{"AtkPower":0.95}</v>
      </c>
      <c r="F1375" s="3" t="s">
        <v>35</v>
      </c>
      <c r="G1375" s="3">
        <v>0</v>
      </c>
      <c r="H1375" s="3">
        <v>0</v>
      </c>
      <c r="I1375" s="3">
        <f>I1374</f>
        <v>1</v>
      </c>
      <c r="J1375" s="18" t="str">
        <f t="shared" si="697"/>
        <v>Skill4101002</v>
      </c>
      <c r="K1375" s="18" t="str">
        <f>IF($B1375="","",IF($B1375=0,"",K$1&amp;$A1375))</f>
        <v>SkillDescDetail410100202</v>
      </c>
    </row>
    <row r="1376" spans="1:11" x14ac:dyDescent="0.15">
      <c r="A1376" s="3">
        <f t="shared" si="694"/>
        <v>410100203</v>
      </c>
      <c r="B1376" s="3">
        <f t="shared" si="695"/>
        <v>4101002</v>
      </c>
      <c r="C1376" s="3">
        <f t="shared" si="696"/>
        <v>3</v>
      </c>
      <c r="D1376" s="3">
        <f>_xlfn.XLOOKUP(C1376,等级中转!$E$7:$E$11,_xlfn.XLOOKUP(INT(RIGHT(B1376,1)),等级中转!$F$5:$L$5,等级中转!$F$7:$L$11))</f>
        <v>81</v>
      </c>
      <c r="E1376" s="3" t="str">
        <f ca="1">_xlfn.XLOOKUP(A1376,中转!$D$10:$D$10006,中转!$Y$10:$Y$10006,"{}",0)</f>
        <v>{"AtkPower":1}</v>
      </c>
      <c r="F1376" s="3" t="s">
        <v>35</v>
      </c>
      <c r="G1376" s="3">
        <v>0</v>
      </c>
      <c r="H1376" s="3">
        <v>0</v>
      </c>
      <c r="I1376" s="3">
        <f t="shared" ref="I1376:I1378" si="698">I1375</f>
        <v>1</v>
      </c>
      <c r="J1376" s="18" t="str">
        <f t="shared" si="697"/>
        <v>Skill4101002</v>
      </c>
      <c r="K1376" s="18" t="str">
        <f>IF($B1376="","",IF($B1376=0,"",K$1&amp;$A1376))</f>
        <v>SkillDescDetail410100203</v>
      </c>
    </row>
    <row r="1377" spans="1:11" x14ac:dyDescent="0.15">
      <c r="A1377" s="3">
        <f t="shared" si="694"/>
        <v>410100204</v>
      </c>
      <c r="B1377" s="3">
        <f t="shared" si="695"/>
        <v>4101002</v>
      </c>
      <c r="C1377" s="3">
        <f t="shared" si="696"/>
        <v>4</v>
      </c>
      <c r="D1377" s="3">
        <f>_xlfn.XLOOKUP(C1377,等级中转!$E$7:$E$11,_xlfn.XLOOKUP(INT(RIGHT(B1377,1)),等级中转!$F$5:$L$5,等级中转!$F$7:$L$11))</f>
        <v>141</v>
      </c>
      <c r="E1377" s="3" t="str">
        <f ca="1">_xlfn.XLOOKUP(A1377,中转!$D$10:$D$10006,中转!$Y$10:$Y$10006,"{}",0)</f>
        <v>{"AtkPower":1.15}</v>
      </c>
      <c r="F1377" s="3" t="s">
        <v>35</v>
      </c>
      <c r="G1377" s="3">
        <v>0</v>
      </c>
      <c r="H1377" s="3">
        <v>0</v>
      </c>
      <c r="I1377" s="3">
        <f t="shared" si="698"/>
        <v>1</v>
      </c>
      <c r="J1377" s="18" t="str">
        <f t="shared" si="697"/>
        <v>Skill4101002</v>
      </c>
      <c r="K1377" s="18" t="str">
        <f>IF($B1377="","",IF($B1377=0,"",K$1&amp;$A1377))</f>
        <v>SkillDescDetail410100204</v>
      </c>
    </row>
    <row r="1378" spans="1:11" x14ac:dyDescent="0.15">
      <c r="A1378" s="3">
        <f t="shared" si="694"/>
        <v>410100205</v>
      </c>
      <c r="B1378" s="3">
        <f t="shared" si="695"/>
        <v>4101002</v>
      </c>
      <c r="C1378" s="3">
        <f t="shared" si="696"/>
        <v>5</v>
      </c>
      <c r="D1378" s="3">
        <f>_xlfn.XLOOKUP(C1378,等级中转!$E$7:$E$11,_xlfn.XLOOKUP(INT(RIGHT(B1378,1)),等级中转!$F$5:$L$5,等级中转!$F$7:$L$11))</f>
        <v>201</v>
      </c>
      <c r="E1378" s="3" t="str">
        <f>_xlfn.XLOOKUP(A1378,中转!$D$10:$D$10006,中转!$Y$10:$Y$10006,"{}",0)</f>
        <v>{"AtkPower":1.25}</v>
      </c>
      <c r="F1378" s="3" t="s">
        <v>35</v>
      </c>
      <c r="G1378" s="3">
        <v>0</v>
      </c>
      <c r="H1378" s="3">
        <v>0</v>
      </c>
      <c r="I1378" s="3">
        <f t="shared" si="698"/>
        <v>1</v>
      </c>
      <c r="J1378" s="18" t="str">
        <f t="shared" si="697"/>
        <v>Skill4101002</v>
      </c>
      <c r="K1378" s="18" t="str">
        <f>IF($B1378="","",IF($B1378=0,"",K$1&amp;$A1378))</f>
        <v>SkillDescDetail410100205</v>
      </c>
    </row>
    <row r="1379" spans="1:11" s="17" customFormat="1" x14ac:dyDescent="0.15">
      <c r="A1379" s="7" t="s">
        <v>45</v>
      </c>
      <c r="B1379" s="5"/>
      <c r="C1379" s="5"/>
      <c r="D1379" s="5"/>
      <c r="E1379" s="5" t="str">
        <f>_xlfn.XLOOKUP(A1379,中转!$D$10:$D$10006,中转!$Y$10:$Y$10006,"{}",0)</f>
        <v/>
      </c>
      <c r="F1379" s="5"/>
      <c r="G1379" s="5"/>
      <c r="H1379" s="5"/>
      <c r="I1379" s="5"/>
      <c r="J1379" s="20"/>
      <c r="K1379" s="20"/>
    </row>
    <row r="1380" spans="1:11" x14ac:dyDescent="0.15">
      <c r="A1380" s="3">
        <f t="shared" ref="A1380:A1384" si="699">B1380*100+C1380</f>
        <v>410100301</v>
      </c>
      <c r="B1380" s="3">
        <f t="shared" ref="B1380:B1384" si="700">B1337+100</f>
        <v>4101003</v>
      </c>
      <c r="C1380" s="3">
        <f t="shared" ref="C1380:C1384" si="701">C1374</f>
        <v>1</v>
      </c>
      <c r="D1380" s="3">
        <f>_xlfn.XLOOKUP(C1380,等级中转!$E$7:$E$11,_xlfn.XLOOKUP(INT(RIGHT(B1380,1)),等级中转!$F$5:$L$5,等级中转!$F$7:$L$11))</f>
        <v>1</v>
      </c>
      <c r="E1380" s="3" t="str">
        <f>_xlfn.XLOOKUP(A1380,中转!$D$10:$D$10006,中转!$Y$10:$Y$10006,"{}",0)</f>
        <v>{}</v>
      </c>
      <c r="F1380" s="3" t="s">
        <v>35</v>
      </c>
      <c r="G1380" s="3">
        <v>0</v>
      </c>
      <c r="H1380" s="3">
        <v>0</v>
      </c>
      <c r="I1380" s="3">
        <v>0</v>
      </c>
      <c r="K1380" s="18" t="str">
        <f>IF($B1380="","",IF($B1380=0,"",K$1&amp;$A1380))</f>
        <v>SkillDescDetail410100301</v>
      </c>
    </row>
    <row r="1381" spans="1:11" x14ac:dyDescent="0.15">
      <c r="A1381" s="3">
        <f t="shared" si="699"/>
        <v>410100302</v>
      </c>
      <c r="B1381" s="3">
        <f t="shared" si="700"/>
        <v>4101003</v>
      </c>
      <c r="C1381" s="3">
        <f t="shared" si="701"/>
        <v>2</v>
      </c>
      <c r="D1381" s="3">
        <f>_xlfn.XLOOKUP(C1381,等级中转!$E$7:$E$11,_xlfn.XLOOKUP(INT(RIGHT(B1381,1)),等级中转!$F$5:$L$5,等级中转!$F$7:$L$11))</f>
        <v>75</v>
      </c>
      <c r="E1381" s="3" t="str">
        <f>_xlfn.XLOOKUP(A1381,中转!$D$10:$D$10006,中转!$Y$10:$Y$10006,"{}",0)</f>
        <v>{}</v>
      </c>
      <c r="F1381" s="3" t="s">
        <v>35</v>
      </c>
      <c r="G1381" s="3">
        <v>0</v>
      </c>
      <c r="H1381" s="3">
        <v>0</v>
      </c>
      <c r="I1381" s="3">
        <v>0</v>
      </c>
      <c r="K1381" s="18" t="str">
        <f>IF($B1381="","",IF($B1381=0,"",K$1&amp;$A1381))</f>
        <v>SkillDescDetail410100302</v>
      </c>
    </row>
    <row r="1382" spans="1:11" x14ac:dyDescent="0.15">
      <c r="A1382" s="3">
        <f t="shared" si="699"/>
        <v>410100303</v>
      </c>
      <c r="B1382" s="3">
        <f t="shared" si="700"/>
        <v>4101003</v>
      </c>
      <c r="C1382" s="3">
        <f t="shared" si="701"/>
        <v>3</v>
      </c>
      <c r="D1382" s="3">
        <f>_xlfn.XLOOKUP(C1382,等级中转!$E$7:$E$11,_xlfn.XLOOKUP(INT(RIGHT(B1382,1)),等级中转!$F$5:$L$5,等级中转!$F$7:$L$11))</f>
        <v>125</v>
      </c>
      <c r="E1382" s="3" t="str">
        <f>_xlfn.XLOOKUP(A1382,中转!$D$10:$D$10006,中转!$Y$10:$Y$10006,"{}",0)</f>
        <v>{}</v>
      </c>
      <c r="F1382" s="3" t="s">
        <v>35</v>
      </c>
      <c r="G1382" s="3">
        <v>0</v>
      </c>
      <c r="H1382" s="3">
        <v>0</v>
      </c>
      <c r="I1382" s="3">
        <v>0</v>
      </c>
      <c r="K1382" s="18" t="str">
        <f>IF($B1382="","",IF($B1382=0,"",K$1&amp;$A1382))</f>
        <v>SkillDescDetail410100303</v>
      </c>
    </row>
    <row r="1383" spans="1:11" x14ac:dyDescent="0.15">
      <c r="A1383" s="3">
        <f t="shared" si="699"/>
        <v>410100304</v>
      </c>
      <c r="B1383" s="3">
        <f t="shared" si="700"/>
        <v>4101003</v>
      </c>
      <c r="C1383" s="3">
        <f t="shared" si="701"/>
        <v>4</v>
      </c>
      <c r="D1383" s="3">
        <f>_xlfn.XLOOKUP(C1383,等级中转!$E$7:$E$11,_xlfn.XLOOKUP(INT(RIGHT(B1383,1)),等级中转!$F$5:$L$5,等级中转!$F$7:$L$11))</f>
        <v>175</v>
      </c>
      <c r="E1383" s="3" t="str">
        <f>_xlfn.XLOOKUP(A1383,中转!$D$10:$D$10006,中转!$Y$10:$Y$10006,"{}",0)</f>
        <v>{}</v>
      </c>
      <c r="F1383" s="3" t="s">
        <v>35</v>
      </c>
      <c r="G1383" s="3">
        <v>0</v>
      </c>
      <c r="H1383" s="3">
        <v>0</v>
      </c>
      <c r="I1383" s="3">
        <v>0</v>
      </c>
      <c r="K1383" s="18" t="str">
        <f>IF($B1383="","",IF($B1383=0,"",K$1&amp;$A1383))</f>
        <v>SkillDescDetail410100304</v>
      </c>
    </row>
    <row r="1384" spans="1:11" x14ac:dyDescent="0.15">
      <c r="A1384" s="3">
        <f t="shared" si="699"/>
        <v>410100305</v>
      </c>
      <c r="B1384" s="3">
        <f t="shared" si="700"/>
        <v>4101003</v>
      </c>
      <c r="C1384" s="3">
        <f t="shared" si="701"/>
        <v>5</v>
      </c>
      <c r="D1384" s="3">
        <f>_xlfn.XLOOKUP(C1384,等级中转!$E$7:$E$11,_xlfn.XLOOKUP(INT(RIGHT(B1384,1)),等级中转!$F$5:$L$5,等级中转!$F$7:$L$11))</f>
        <v>225</v>
      </c>
      <c r="E1384" s="3" t="str">
        <f>_xlfn.XLOOKUP(A1384,中转!$D$10:$D$10006,中转!$Y$10:$Y$10006,"{}",0)</f>
        <v>{}</v>
      </c>
      <c r="F1384" s="3" t="s">
        <v>35</v>
      </c>
      <c r="G1384" s="3">
        <v>0</v>
      </c>
      <c r="H1384" s="3">
        <v>0</v>
      </c>
      <c r="I1384" s="3">
        <v>0</v>
      </c>
      <c r="K1384" s="18" t="str">
        <f>IF($B1384="","",IF($B1384=0,"",K$1&amp;$A1384))</f>
        <v>SkillDescDetail410100305</v>
      </c>
    </row>
    <row r="1385" spans="1:11" s="17" customFormat="1" x14ac:dyDescent="0.15">
      <c r="A1385" s="7" t="s">
        <v>46</v>
      </c>
      <c r="B1385" s="5"/>
      <c r="C1385" s="5"/>
      <c r="D1385" s="5"/>
      <c r="E1385" s="5" t="str">
        <f>_xlfn.XLOOKUP(A1385,中转!$D$10:$D$10006,中转!$Y$10:$Y$10006,"{}",0)</f>
        <v/>
      </c>
      <c r="F1385" s="5"/>
      <c r="G1385" s="5"/>
      <c r="H1385" s="5"/>
      <c r="I1385" s="5"/>
      <c r="J1385" s="20"/>
      <c r="K1385" s="20"/>
    </row>
    <row r="1386" spans="1:11" x14ac:dyDescent="0.15">
      <c r="A1386" s="3">
        <f t="shared" ref="A1386:A1390" si="702">B1386*100+C1386</f>
        <v>410100401</v>
      </c>
      <c r="B1386" s="3">
        <f t="shared" ref="B1386:B1390" si="703">B1343+100</f>
        <v>4101004</v>
      </c>
      <c r="C1386" s="3">
        <f t="shared" ref="C1386:C1390" si="704">C1380</f>
        <v>1</v>
      </c>
      <c r="D1386" s="3">
        <f>_xlfn.XLOOKUP(C1386,等级中转!$E$7:$E$11,_xlfn.XLOOKUP(INT(RIGHT(B1386,1)),等级中转!$F$5:$L$5,等级中转!$F$7:$L$11))</f>
        <v>1</v>
      </c>
      <c r="E1386" s="3" t="str">
        <f ca="1">_xlfn.XLOOKUP(A1386,中转!$D$10:$D$10006,中转!$Y$10:$Y$10006,"{}",0)</f>
        <v>{"AtkPower":0.3,"BuffPower":0.7}</v>
      </c>
      <c r="F1386" s="3" t="s">
        <v>152</v>
      </c>
      <c r="G1386" s="3">
        <v>0</v>
      </c>
      <c r="H1386" s="3">
        <v>0</v>
      </c>
      <c r="I1386" s="3">
        <v>0</v>
      </c>
      <c r="K1386" s="18" t="str">
        <f>IF($B1386="","",IF($B1386=0,"",K$1&amp;$A1386))</f>
        <v>SkillDescDetail410100401</v>
      </c>
    </row>
    <row r="1387" spans="1:11" x14ac:dyDescent="0.15">
      <c r="A1387" s="3">
        <f t="shared" si="702"/>
        <v>410100402</v>
      </c>
      <c r="B1387" s="3">
        <f t="shared" si="703"/>
        <v>4101004</v>
      </c>
      <c r="C1387" s="3">
        <f t="shared" si="704"/>
        <v>2</v>
      </c>
      <c r="D1387" s="3">
        <f>_xlfn.XLOOKUP(C1387,等级中转!$E$7:$E$11,_xlfn.XLOOKUP(INT(RIGHT(B1387,1)),等级中转!$F$5:$L$5,等级中转!$F$7:$L$11))</f>
        <v>31</v>
      </c>
      <c r="E1387" s="3" t="str">
        <f ca="1">_xlfn.XLOOKUP(A1387,中转!$D$10:$D$10006,中转!$Y$10:$Y$10006,"{}",0)</f>
        <v>{"AtkPower":0.35,"BuffPower":0.75}</v>
      </c>
      <c r="F1387" s="3" t="s">
        <v>152</v>
      </c>
      <c r="G1387" s="3">
        <v>0</v>
      </c>
      <c r="H1387" s="3">
        <v>0</v>
      </c>
      <c r="I1387" s="3">
        <v>0</v>
      </c>
      <c r="K1387" s="18" t="str">
        <f>IF($B1387="","",IF($B1387=0,"",K$1&amp;$A1387))</f>
        <v>SkillDescDetail410100402</v>
      </c>
    </row>
    <row r="1388" spans="1:11" x14ac:dyDescent="0.15">
      <c r="A1388" s="3">
        <f t="shared" si="702"/>
        <v>410100403</v>
      </c>
      <c r="B1388" s="3">
        <f t="shared" si="703"/>
        <v>4101004</v>
      </c>
      <c r="C1388" s="3">
        <f t="shared" si="704"/>
        <v>3</v>
      </c>
      <c r="D1388" s="3">
        <f>_xlfn.XLOOKUP(C1388,等级中转!$E$7:$E$11,_xlfn.XLOOKUP(INT(RIGHT(B1388,1)),等级中转!$F$5:$L$5,等级中转!$F$7:$L$11))</f>
        <v>71</v>
      </c>
      <c r="E1388" s="3" t="str">
        <f ca="1">_xlfn.XLOOKUP(A1388,中转!$D$10:$D$10006,中转!$Y$10:$Y$10006,"{}",0)</f>
        <v>{"AtkPower":0.4,"BuffPower":0.8}</v>
      </c>
      <c r="F1388" s="3" t="s">
        <v>152</v>
      </c>
      <c r="G1388" s="3">
        <v>0</v>
      </c>
      <c r="H1388" s="3">
        <v>0</v>
      </c>
      <c r="I1388" s="3">
        <v>0</v>
      </c>
      <c r="K1388" s="18" t="str">
        <f>IF($B1388="","",IF($B1388=0,"",K$1&amp;$A1388))</f>
        <v>SkillDescDetail410100403</v>
      </c>
    </row>
    <row r="1389" spans="1:11" x14ac:dyDescent="0.15">
      <c r="A1389" s="3">
        <f t="shared" si="702"/>
        <v>410100404</v>
      </c>
      <c r="B1389" s="3">
        <f t="shared" si="703"/>
        <v>4101004</v>
      </c>
      <c r="C1389" s="3">
        <f t="shared" si="704"/>
        <v>4</v>
      </c>
      <c r="D1389" s="3">
        <f>_xlfn.XLOOKUP(C1389,等级中转!$E$7:$E$11,_xlfn.XLOOKUP(INT(RIGHT(B1389,1)),等级中转!$F$5:$L$5,等级中转!$F$7:$L$11))</f>
        <v>121</v>
      </c>
      <c r="E1389" s="3" t="str">
        <f ca="1">_xlfn.XLOOKUP(A1389,中转!$D$10:$D$10006,中转!$Y$10:$Y$10006,"{}",0)</f>
        <v>{"AtkPower":0.45,"BuffPower":0.9}</v>
      </c>
      <c r="F1389" s="3" t="s">
        <v>152</v>
      </c>
      <c r="G1389" s="3">
        <v>0</v>
      </c>
      <c r="H1389" s="3">
        <v>0</v>
      </c>
      <c r="I1389" s="3">
        <v>0</v>
      </c>
      <c r="K1389" s="18" t="str">
        <f>IF($B1389="","",IF($B1389=0,"",K$1&amp;$A1389))</f>
        <v>SkillDescDetail410100404</v>
      </c>
    </row>
    <row r="1390" spans="1:11" x14ac:dyDescent="0.15">
      <c r="A1390" s="3">
        <f t="shared" si="702"/>
        <v>410100405</v>
      </c>
      <c r="B1390" s="3">
        <f t="shared" si="703"/>
        <v>4101004</v>
      </c>
      <c r="C1390" s="3">
        <f t="shared" si="704"/>
        <v>5</v>
      </c>
      <c r="D1390" s="3">
        <f>_xlfn.XLOOKUP(C1390,等级中转!$E$7:$E$11,_xlfn.XLOOKUP(INT(RIGHT(B1390,1)),等级中转!$F$5:$L$5,等级中转!$F$7:$L$11))</f>
        <v>171</v>
      </c>
      <c r="E1390" s="3" t="str">
        <f>_xlfn.XLOOKUP(A1390,中转!$D$10:$D$10006,中转!$Y$10:$Y$10006,"{}",0)</f>
        <v>{"AtkPower":0.5,"BuffPower":1}</v>
      </c>
      <c r="F1390" s="3" t="s">
        <v>152</v>
      </c>
      <c r="G1390" s="3">
        <v>0</v>
      </c>
      <c r="H1390" s="3">
        <v>0</v>
      </c>
      <c r="I1390" s="3">
        <v>0</v>
      </c>
      <c r="K1390" s="18" t="str">
        <f>IF($B1390="","",IF($B1390=0,"",K$1&amp;$A1390))</f>
        <v>SkillDescDetail410100405</v>
      </c>
    </row>
    <row r="1391" spans="1:11" s="17" customFormat="1" x14ac:dyDescent="0.15">
      <c r="A1391" s="7" t="s">
        <v>47</v>
      </c>
      <c r="B1391" s="5"/>
      <c r="C1391" s="5"/>
      <c r="D1391" s="5"/>
      <c r="E1391" s="5" t="str">
        <f>_xlfn.XLOOKUP(A1391,中转!$D$10:$D$10006,中转!$Y$10:$Y$10006,"{}",0)</f>
        <v/>
      </c>
      <c r="F1391" s="5"/>
      <c r="G1391" s="5"/>
      <c r="H1391" s="5"/>
      <c r="I1391" s="5"/>
      <c r="J1391" s="20"/>
      <c r="K1391" s="20"/>
    </row>
    <row r="1392" spans="1:11" x14ac:dyDescent="0.15">
      <c r="A1392" s="3">
        <f t="shared" ref="A1392:A1396" si="705">B1392*100+C1392</f>
        <v>410100501</v>
      </c>
      <c r="B1392" s="3">
        <f t="shared" ref="B1392:B1396" si="706">B1349+100</f>
        <v>4101005</v>
      </c>
      <c r="C1392" s="3">
        <f t="shared" ref="C1392:C1396" si="707">C1386</f>
        <v>1</v>
      </c>
      <c r="D1392" s="3">
        <f>_xlfn.XLOOKUP(C1392,等级中转!$E$7:$E$11,_xlfn.XLOOKUP(INT(RIGHT(B1392,1)),等级中转!$F$5:$L$5,等级中转!$F$7:$L$11))</f>
        <v>1</v>
      </c>
      <c r="E1392" s="3" t="str">
        <f>_xlfn.XLOOKUP(A1392,中转!$D$10:$D$10006,中转!$Y$10:$Y$10006,"{}",0)</f>
        <v>{}</v>
      </c>
      <c r="F1392" s="3" t="s">
        <v>35</v>
      </c>
      <c r="G1392" s="3">
        <v>0</v>
      </c>
      <c r="H1392" s="3">
        <v>0</v>
      </c>
      <c r="I1392" s="3">
        <v>0</v>
      </c>
      <c r="K1392" s="18" t="str">
        <f>IF($B1392="","",IF($B1392=0,"",K$1&amp;$A1392))</f>
        <v>SkillDescDetail410100501</v>
      </c>
    </row>
    <row r="1393" spans="1:11" x14ac:dyDescent="0.15">
      <c r="A1393" s="3">
        <f t="shared" si="705"/>
        <v>410100502</v>
      </c>
      <c r="B1393" s="3">
        <f t="shared" si="706"/>
        <v>4101005</v>
      </c>
      <c r="C1393" s="3">
        <f t="shared" si="707"/>
        <v>2</v>
      </c>
      <c r="D1393" s="3">
        <f>_xlfn.XLOOKUP(C1393,等级中转!$E$7:$E$11,_xlfn.XLOOKUP(INT(RIGHT(B1393,1)),等级中转!$F$5:$L$5,等级中转!$F$7:$L$11))</f>
        <v>46</v>
      </c>
      <c r="E1393" s="3" t="str">
        <f>_xlfn.XLOOKUP(A1393,中转!$D$10:$D$10006,中转!$Y$10:$Y$10006,"{}",0)</f>
        <v>{}</v>
      </c>
      <c r="F1393" s="3" t="s">
        <v>35</v>
      </c>
      <c r="G1393" s="3">
        <v>0</v>
      </c>
      <c r="H1393" s="3">
        <v>0</v>
      </c>
      <c r="I1393" s="3">
        <v>0</v>
      </c>
      <c r="K1393" s="18" t="str">
        <f>IF($B1393="","",IF($B1393=0,"",K$1&amp;$A1393))</f>
        <v>SkillDescDetail410100502</v>
      </c>
    </row>
    <row r="1394" spans="1:11" x14ac:dyDescent="0.15">
      <c r="A1394" s="3">
        <f t="shared" si="705"/>
        <v>410100503</v>
      </c>
      <c r="B1394" s="3">
        <f t="shared" si="706"/>
        <v>4101005</v>
      </c>
      <c r="C1394" s="3">
        <f t="shared" si="707"/>
        <v>3</v>
      </c>
      <c r="D1394" s="3">
        <f>_xlfn.XLOOKUP(C1394,等级中转!$E$7:$E$11,_xlfn.XLOOKUP(INT(RIGHT(B1394,1)),等级中转!$F$5:$L$5,等级中转!$F$7:$L$11))</f>
        <v>86</v>
      </c>
      <c r="E1394" s="3" t="str">
        <f>_xlfn.XLOOKUP(A1394,中转!$D$10:$D$10006,中转!$Y$10:$Y$10006,"{}",0)</f>
        <v>{}</v>
      </c>
      <c r="F1394" s="3" t="s">
        <v>35</v>
      </c>
      <c r="G1394" s="3">
        <v>0</v>
      </c>
      <c r="H1394" s="3">
        <v>0</v>
      </c>
      <c r="I1394" s="3">
        <v>0</v>
      </c>
      <c r="K1394" s="18" t="str">
        <f>IF($B1394="","",IF($B1394=0,"",K$1&amp;$A1394))</f>
        <v>SkillDescDetail410100503</v>
      </c>
    </row>
    <row r="1395" spans="1:11" x14ac:dyDescent="0.15">
      <c r="A1395" s="3">
        <f t="shared" si="705"/>
        <v>410100504</v>
      </c>
      <c r="B1395" s="3">
        <f t="shared" si="706"/>
        <v>4101005</v>
      </c>
      <c r="C1395" s="3">
        <f t="shared" si="707"/>
        <v>4</v>
      </c>
      <c r="D1395" s="3">
        <f>_xlfn.XLOOKUP(C1395,等级中转!$E$7:$E$11,_xlfn.XLOOKUP(INT(RIGHT(B1395,1)),等级中转!$F$5:$L$5,等级中转!$F$7:$L$11))</f>
        <v>136</v>
      </c>
      <c r="E1395" s="3" t="str">
        <f>_xlfn.XLOOKUP(A1395,中转!$D$10:$D$10006,中转!$Y$10:$Y$10006,"{}",0)</f>
        <v>{}</v>
      </c>
      <c r="F1395" s="3" t="s">
        <v>35</v>
      </c>
      <c r="G1395" s="3">
        <v>0</v>
      </c>
      <c r="H1395" s="3">
        <v>0</v>
      </c>
      <c r="I1395" s="3">
        <v>0</v>
      </c>
      <c r="K1395" s="18" t="str">
        <f>IF($B1395="","",IF($B1395=0,"",K$1&amp;$A1395))</f>
        <v>SkillDescDetail410100504</v>
      </c>
    </row>
    <row r="1396" spans="1:11" x14ac:dyDescent="0.15">
      <c r="A1396" s="3">
        <f t="shared" si="705"/>
        <v>410100505</v>
      </c>
      <c r="B1396" s="3">
        <f t="shared" si="706"/>
        <v>4101005</v>
      </c>
      <c r="C1396" s="3">
        <f t="shared" si="707"/>
        <v>5</v>
      </c>
      <c r="D1396" s="3">
        <f>_xlfn.XLOOKUP(C1396,等级中转!$E$7:$E$11,_xlfn.XLOOKUP(INT(RIGHT(B1396,1)),等级中转!$F$5:$L$5,等级中转!$F$7:$L$11))</f>
        <v>186</v>
      </c>
      <c r="E1396" s="3" t="str">
        <f>_xlfn.XLOOKUP(A1396,中转!$D$10:$D$10006,中转!$Y$10:$Y$10006,"{}",0)</f>
        <v>{}</v>
      </c>
      <c r="F1396" s="3" t="s">
        <v>35</v>
      </c>
      <c r="G1396" s="3">
        <v>0</v>
      </c>
      <c r="H1396" s="3">
        <v>0</v>
      </c>
      <c r="I1396" s="3">
        <v>0</v>
      </c>
      <c r="K1396" s="18" t="str">
        <f>IF($B1396="","",IF($B1396=0,"",K$1&amp;$A1396))</f>
        <v>SkillDescDetail410100505</v>
      </c>
    </row>
    <row r="1397" spans="1:11" s="17" customFormat="1" x14ac:dyDescent="0.15">
      <c r="A1397" s="7" t="s">
        <v>48</v>
      </c>
      <c r="B1397" s="5"/>
      <c r="C1397" s="5"/>
      <c r="D1397" s="5"/>
      <c r="E1397" s="5" t="str">
        <f>_xlfn.XLOOKUP(A1397,中转!$D$10:$D$10006,中转!$Y$10:$Y$10006,"{}",0)</f>
        <v/>
      </c>
      <c r="F1397" s="5"/>
      <c r="G1397" s="5"/>
      <c r="H1397" s="5"/>
      <c r="I1397" s="5"/>
      <c r="J1397" s="20"/>
      <c r="K1397" s="20"/>
    </row>
    <row r="1398" spans="1:11" x14ac:dyDescent="0.15">
      <c r="A1398" s="3">
        <f t="shared" ref="A1398:A1402" si="708">B1398*100+C1398</f>
        <v>410100601</v>
      </c>
      <c r="B1398" s="3">
        <f t="shared" ref="B1398:B1402" si="709">B1355+100</f>
        <v>4101006</v>
      </c>
      <c r="C1398" s="3">
        <f t="shared" ref="C1398:C1402" si="710">C1392</f>
        <v>1</v>
      </c>
      <c r="D1398" s="3">
        <f>_xlfn.XLOOKUP(C1398,等级中转!$E$7:$E$11,_xlfn.XLOOKUP(INT(RIGHT(B1398,1)),等级中转!$F$5:$L$5,等级中转!$F$7:$L$11))</f>
        <v>1</v>
      </c>
      <c r="E1398" s="3" t="str">
        <f>_xlfn.XLOOKUP(A1398,中转!$D$10:$D$10006,中转!$Y$10:$Y$10006,"{}",0)</f>
        <v>{}</v>
      </c>
      <c r="F1398" s="3" t="s">
        <v>35</v>
      </c>
      <c r="G1398" s="3">
        <v>0</v>
      </c>
      <c r="H1398" s="3">
        <v>0</v>
      </c>
      <c r="I1398" s="3">
        <v>0</v>
      </c>
      <c r="K1398" s="18" t="str">
        <f>IF($B1398="","",IF($B1398=0,"",K$1&amp;$A1398))</f>
        <v>SkillDescDetail410100601</v>
      </c>
    </row>
    <row r="1399" spans="1:11" x14ac:dyDescent="0.15">
      <c r="A1399" s="3">
        <f t="shared" si="708"/>
        <v>410100602</v>
      </c>
      <c r="B1399" s="3">
        <f t="shared" si="709"/>
        <v>4101006</v>
      </c>
      <c r="C1399" s="3">
        <f t="shared" si="710"/>
        <v>2</v>
      </c>
      <c r="D1399" s="3">
        <f>_xlfn.XLOOKUP(C1399,等级中转!$E$7:$E$11,_xlfn.XLOOKUP(INT(RIGHT(B1399,1)),等级中转!$F$5:$L$5,等级中转!$F$7:$L$11))</f>
        <v>63</v>
      </c>
      <c r="E1399" s="3" t="str">
        <f>_xlfn.XLOOKUP(A1399,中转!$D$10:$D$10006,中转!$Y$10:$Y$10006,"{}",0)</f>
        <v>{}</v>
      </c>
      <c r="F1399" s="3" t="s">
        <v>35</v>
      </c>
      <c r="G1399" s="3">
        <v>0</v>
      </c>
      <c r="H1399" s="3">
        <v>0</v>
      </c>
      <c r="I1399" s="3">
        <v>0</v>
      </c>
      <c r="K1399" s="18" t="str">
        <f>IF($B1399="","",IF($B1399=0,"",K$1&amp;$A1399))</f>
        <v>SkillDescDetail410100602</v>
      </c>
    </row>
    <row r="1400" spans="1:11" x14ac:dyDescent="0.15">
      <c r="A1400" s="3">
        <f t="shared" si="708"/>
        <v>410100603</v>
      </c>
      <c r="B1400" s="3">
        <f t="shared" si="709"/>
        <v>4101006</v>
      </c>
      <c r="C1400" s="3">
        <f t="shared" si="710"/>
        <v>3</v>
      </c>
      <c r="D1400" s="3">
        <f>_xlfn.XLOOKUP(C1400,等级中转!$E$7:$E$11,_xlfn.XLOOKUP(INT(RIGHT(B1400,1)),等级中转!$F$5:$L$5,等级中转!$F$7:$L$11))</f>
        <v>103</v>
      </c>
      <c r="E1400" s="3" t="str">
        <f>_xlfn.XLOOKUP(A1400,中转!$D$10:$D$10006,中转!$Y$10:$Y$10006,"{}",0)</f>
        <v>{}</v>
      </c>
      <c r="F1400" s="3" t="s">
        <v>35</v>
      </c>
      <c r="G1400" s="3">
        <v>0</v>
      </c>
      <c r="H1400" s="3">
        <v>0</v>
      </c>
      <c r="I1400" s="3">
        <v>0</v>
      </c>
      <c r="K1400" s="18" t="str">
        <f>IF($B1400="","",IF($B1400=0,"",K$1&amp;$A1400))</f>
        <v>SkillDescDetail410100603</v>
      </c>
    </row>
    <row r="1401" spans="1:11" x14ac:dyDescent="0.15">
      <c r="A1401" s="3">
        <f t="shared" si="708"/>
        <v>410100604</v>
      </c>
      <c r="B1401" s="3">
        <f t="shared" si="709"/>
        <v>4101006</v>
      </c>
      <c r="C1401" s="3">
        <f t="shared" si="710"/>
        <v>4</v>
      </c>
      <c r="D1401" s="3">
        <f>_xlfn.XLOOKUP(C1401,等级中转!$E$7:$E$11,_xlfn.XLOOKUP(INT(RIGHT(B1401,1)),等级中转!$F$5:$L$5,等级中转!$F$7:$L$11))</f>
        <v>153</v>
      </c>
      <c r="E1401" s="3" t="str">
        <f>_xlfn.XLOOKUP(A1401,中转!$D$10:$D$10006,中转!$Y$10:$Y$10006,"{}",0)</f>
        <v>{}</v>
      </c>
      <c r="F1401" s="3" t="s">
        <v>35</v>
      </c>
      <c r="G1401" s="3">
        <v>0</v>
      </c>
      <c r="H1401" s="3">
        <v>0</v>
      </c>
      <c r="I1401" s="3">
        <v>0</v>
      </c>
      <c r="K1401" s="18" t="str">
        <f>IF($B1401="","",IF($B1401=0,"",K$1&amp;$A1401))</f>
        <v>SkillDescDetail410100604</v>
      </c>
    </row>
    <row r="1402" spans="1:11" x14ac:dyDescent="0.15">
      <c r="A1402" s="3">
        <f t="shared" si="708"/>
        <v>410100605</v>
      </c>
      <c r="B1402" s="3">
        <f t="shared" si="709"/>
        <v>4101006</v>
      </c>
      <c r="C1402" s="3">
        <f t="shared" si="710"/>
        <v>5</v>
      </c>
      <c r="D1402" s="3">
        <f>_xlfn.XLOOKUP(C1402,等级中转!$E$7:$E$11,_xlfn.XLOOKUP(INT(RIGHT(B1402,1)),等级中转!$F$5:$L$5,等级中转!$F$7:$L$11))</f>
        <v>203</v>
      </c>
      <c r="E1402" s="3" t="str">
        <f>_xlfn.XLOOKUP(A1402,中转!$D$10:$D$10006,中转!$Y$10:$Y$10006,"{}",0)</f>
        <v>{}</v>
      </c>
      <c r="F1402" s="3" t="s">
        <v>35</v>
      </c>
      <c r="G1402" s="3">
        <v>0</v>
      </c>
      <c r="H1402" s="3">
        <v>0</v>
      </c>
      <c r="I1402" s="3">
        <v>0</v>
      </c>
      <c r="K1402" s="18" t="str">
        <f>IF($B1402="","",IF($B1402=0,"",K$1&amp;$A1402))</f>
        <v>SkillDescDetail410100605</v>
      </c>
    </row>
    <row r="1403" spans="1:11" s="17" customFormat="1" x14ac:dyDescent="0.15">
      <c r="A1403" s="7" t="s">
        <v>49</v>
      </c>
      <c r="B1403" s="5"/>
      <c r="C1403" s="5"/>
      <c r="D1403" s="5"/>
      <c r="E1403" s="5" t="str">
        <f>_xlfn.XLOOKUP(A1403,中转!$D$10:$D$10006,中转!$Y$10:$Y$10006,"{}",0)</f>
        <v/>
      </c>
      <c r="F1403" s="5"/>
      <c r="G1403" s="5"/>
      <c r="H1403" s="5"/>
      <c r="I1403" s="5"/>
      <c r="J1403" s="20"/>
      <c r="K1403" s="20"/>
    </row>
    <row r="1404" spans="1:11" x14ac:dyDescent="0.15">
      <c r="A1404" s="3">
        <f t="shared" ref="A1404:A1408" si="711">B1404*100+C1404</f>
        <v>410100701</v>
      </c>
      <c r="B1404" s="3">
        <f t="shared" ref="B1404:B1408" si="712">B1361+100</f>
        <v>4101007</v>
      </c>
      <c r="C1404" s="3">
        <f t="shared" ref="C1404:C1408" si="713">C1398</f>
        <v>1</v>
      </c>
      <c r="D1404" s="3">
        <f>_xlfn.XLOOKUP(C1404,等级中转!$E$7:$E$11,_xlfn.XLOOKUP(INT(RIGHT(B1404,1)),等级中转!$F$5:$L$5,等级中转!$F$7:$L$11))</f>
        <v>1</v>
      </c>
      <c r="E1404" s="3" t="str">
        <f ca="1">_xlfn.XLOOKUP(A1404,中转!$D$10:$D$10006,中转!$Y$10:$Y$10006,"{}",0)</f>
        <v>{"AtkPower":0.07,"BuffPower":0.7}</v>
      </c>
      <c r="F1404" s="3" t="s">
        <v>35</v>
      </c>
      <c r="G1404" s="3">
        <v>0</v>
      </c>
      <c r="H1404" s="3">
        <v>0</v>
      </c>
      <c r="I1404" s="3">
        <v>0</v>
      </c>
      <c r="K1404" s="18" t="str">
        <f>IF($B1404="","",IF($B1404=0,"",K$1&amp;$A1404))</f>
        <v>SkillDescDetail410100701</v>
      </c>
    </row>
    <row r="1405" spans="1:11" x14ac:dyDescent="0.15">
      <c r="A1405" s="3">
        <f t="shared" si="711"/>
        <v>410100702</v>
      </c>
      <c r="B1405" s="3">
        <f t="shared" si="712"/>
        <v>4101007</v>
      </c>
      <c r="C1405" s="3">
        <f t="shared" si="713"/>
        <v>2</v>
      </c>
      <c r="D1405" s="3">
        <f>_xlfn.XLOOKUP(C1405,等级中转!$E$7:$E$11,_xlfn.XLOOKUP(INT(RIGHT(B1405,1)),等级中转!$F$5:$L$5,等级中转!$F$7:$L$11))</f>
        <v>51</v>
      </c>
      <c r="E1405" s="3" t="str">
        <f ca="1">_xlfn.XLOOKUP(A1405,中转!$D$10:$D$10006,中转!$Y$10:$Y$10006,"{}",0)</f>
        <v>{"BuffPower":0.75}</v>
      </c>
      <c r="F1405" s="3" t="s">
        <v>35</v>
      </c>
      <c r="G1405" s="3">
        <v>0</v>
      </c>
      <c r="H1405" s="3">
        <v>0</v>
      </c>
      <c r="I1405" s="3">
        <v>0</v>
      </c>
      <c r="K1405" s="18" t="str">
        <f>IF($B1405="","",IF($B1405=0,"",K$1&amp;$A1405))</f>
        <v>SkillDescDetail410100702</v>
      </c>
    </row>
    <row r="1406" spans="1:11" x14ac:dyDescent="0.15">
      <c r="A1406" s="3">
        <f t="shared" si="711"/>
        <v>410100703</v>
      </c>
      <c r="B1406" s="3">
        <f t="shared" si="712"/>
        <v>4101007</v>
      </c>
      <c r="C1406" s="3">
        <f t="shared" si="713"/>
        <v>3</v>
      </c>
      <c r="D1406" s="3">
        <f>_xlfn.XLOOKUP(C1406,等级中转!$E$7:$E$11,_xlfn.XLOOKUP(INT(RIGHT(B1406,1)),等级中转!$F$5:$L$5,等级中转!$F$7:$L$11))</f>
        <v>91</v>
      </c>
      <c r="E1406" s="3" t="str">
        <f ca="1">_xlfn.XLOOKUP(A1406,中转!$D$10:$D$10006,中转!$Y$10:$Y$10006,"{}",0)</f>
        <v>{"BuffPower":0.8}</v>
      </c>
      <c r="F1406" s="3" t="s">
        <v>35</v>
      </c>
      <c r="G1406" s="3">
        <v>0</v>
      </c>
      <c r="H1406" s="3">
        <v>0</v>
      </c>
      <c r="I1406" s="3">
        <v>0</v>
      </c>
      <c r="K1406" s="18" t="str">
        <f>IF($B1406="","",IF($B1406=0,"",K$1&amp;$A1406))</f>
        <v>SkillDescDetail410100703</v>
      </c>
    </row>
    <row r="1407" spans="1:11" x14ac:dyDescent="0.15">
      <c r="A1407" s="3">
        <f t="shared" si="711"/>
        <v>410100704</v>
      </c>
      <c r="B1407" s="3">
        <f t="shared" si="712"/>
        <v>4101007</v>
      </c>
      <c r="C1407" s="3">
        <f t="shared" si="713"/>
        <v>4</v>
      </c>
      <c r="D1407" s="3">
        <f>_xlfn.XLOOKUP(C1407,等级中转!$E$7:$E$11,_xlfn.XLOOKUP(INT(RIGHT(B1407,1)),等级中转!$F$5:$L$5,等级中转!$F$7:$L$11))</f>
        <v>151</v>
      </c>
      <c r="E1407" s="3" t="str">
        <f ca="1">_xlfn.XLOOKUP(A1407,中转!$D$10:$D$10006,中转!$Y$10:$Y$10006,"{}",0)</f>
        <v>{"BuffPower":0.9}</v>
      </c>
      <c r="F1407" s="3" t="s">
        <v>35</v>
      </c>
      <c r="G1407" s="3">
        <v>0</v>
      </c>
      <c r="H1407" s="3">
        <v>0</v>
      </c>
      <c r="I1407" s="3">
        <v>0</v>
      </c>
      <c r="K1407" s="18" t="str">
        <f>IF($B1407="","",IF($B1407=0,"",K$1&amp;$A1407))</f>
        <v>SkillDescDetail410100704</v>
      </c>
    </row>
    <row r="1408" spans="1:11" x14ac:dyDescent="0.15">
      <c r="A1408" s="3">
        <f t="shared" si="711"/>
        <v>410100705</v>
      </c>
      <c r="B1408" s="3">
        <f t="shared" si="712"/>
        <v>4101007</v>
      </c>
      <c r="C1408" s="3">
        <f t="shared" si="713"/>
        <v>5</v>
      </c>
      <c r="D1408" s="3">
        <f>_xlfn.XLOOKUP(C1408,等级中转!$E$7:$E$11,_xlfn.XLOOKUP(INT(RIGHT(B1408,1)),等级中转!$F$5:$L$5,等级中转!$F$7:$L$11))</f>
        <v>211</v>
      </c>
      <c r="E1408" s="3" t="str">
        <f>_xlfn.XLOOKUP(A1408,中转!$D$10:$D$10006,中转!$Y$10:$Y$10006,"{}",0)</f>
        <v>{"BuffPower":1}</v>
      </c>
      <c r="F1408" s="3" t="s">
        <v>35</v>
      </c>
      <c r="G1408" s="3">
        <v>0</v>
      </c>
      <c r="H1408" s="3">
        <v>0</v>
      </c>
      <c r="I1408" s="3">
        <v>0</v>
      </c>
      <c r="K1408" s="18" t="str">
        <f>IF($B1408="","",IF($B1408=0,"",K$1&amp;$A1408))</f>
        <v>SkillDescDetail410100705</v>
      </c>
    </row>
    <row r="1409" spans="1:11" s="17" customFormat="1" x14ac:dyDescent="0.15">
      <c r="A1409" s="7" t="s">
        <v>153</v>
      </c>
      <c r="B1409" s="5"/>
      <c r="C1409" s="5"/>
      <c r="D1409" s="5"/>
      <c r="E1409" s="5" t="str">
        <f>_xlfn.XLOOKUP(A1409,中转!$D$10:$D$10006,中转!$Y$10:$Y$10006,"{}",0)</f>
        <v/>
      </c>
      <c r="F1409" s="5"/>
      <c r="G1409" s="5"/>
      <c r="H1409" s="5"/>
      <c r="I1409" s="5"/>
      <c r="J1409" s="20"/>
      <c r="K1409" s="20"/>
    </row>
    <row r="1410" spans="1:11" x14ac:dyDescent="0.15">
      <c r="A1410" s="3">
        <f t="shared" ref="A1410:A1414" si="714">B1410*100+C1410</f>
        <v>410100801</v>
      </c>
      <c r="B1410" s="3">
        <v>4101008</v>
      </c>
      <c r="C1410" s="3">
        <f t="shared" ref="C1410:C1414" si="715">C1404</f>
        <v>1</v>
      </c>
      <c r="D1410" s="3">
        <f>D1386</f>
        <v>1</v>
      </c>
      <c r="E1410" s="3" t="str">
        <f ca="1">_xlfn.XLOOKUP(A1410,中转!$D$10:$D$10006,中转!$Y$10:$Y$10006,"{}",0)</f>
        <v>{"BuffPower":0.7}</v>
      </c>
      <c r="F1410" s="3" t="s">
        <v>35</v>
      </c>
      <c r="G1410" s="3">
        <f>G1368</f>
        <v>50</v>
      </c>
      <c r="H1410" s="3">
        <v>0</v>
      </c>
      <c r="I1410" s="3">
        <v>0</v>
      </c>
      <c r="J1410" s="18" t="str">
        <f>"Skill"&amp;B1410</f>
        <v>Skill4101008</v>
      </c>
    </row>
    <row r="1411" spans="1:11" x14ac:dyDescent="0.15">
      <c r="A1411" s="3">
        <f t="shared" si="714"/>
        <v>410100802</v>
      </c>
      <c r="B1411" s="3">
        <v>4101008</v>
      </c>
      <c r="C1411" s="3">
        <f t="shared" si="715"/>
        <v>2</v>
      </c>
      <c r="D1411" s="3">
        <f>D1387</f>
        <v>31</v>
      </c>
      <c r="E1411" s="3" t="str">
        <f ca="1">_xlfn.XLOOKUP(A1411,中转!$D$10:$D$10006,中转!$Y$10:$Y$10006,"{}",0)</f>
        <v>{"BuffPower":0.75}</v>
      </c>
      <c r="F1411" s="3" t="s">
        <v>35</v>
      </c>
      <c r="G1411" s="3">
        <f t="shared" ref="G1411:G1414" si="716">G1410</f>
        <v>50</v>
      </c>
      <c r="H1411" s="3">
        <v>0</v>
      </c>
      <c r="I1411" s="3">
        <v>0</v>
      </c>
      <c r="J1411" s="18" t="str">
        <f>"Skill"&amp;B1411</f>
        <v>Skill4101008</v>
      </c>
    </row>
    <row r="1412" spans="1:11" x14ac:dyDescent="0.15">
      <c r="A1412" s="3">
        <f t="shared" si="714"/>
        <v>410100803</v>
      </c>
      <c r="B1412" s="3">
        <v>4101008</v>
      </c>
      <c r="C1412" s="3">
        <f t="shared" si="715"/>
        <v>3</v>
      </c>
      <c r="D1412" s="3">
        <f>D1388</f>
        <v>71</v>
      </c>
      <c r="E1412" s="3" t="str">
        <f ca="1">_xlfn.XLOOKUP(A1412,中转!$D$10:$D$10006,中转!$Y$10:$Y$10006,"{}",0)</f>
        <v>{"BuffPower":0.8}</v>
      </c>
      <c r="F1412" s="3" t="s">
        <v>35</v>
      </c>
      <c r="G1412" s="3">
        <f t="shared" si="716"/>
        <v>50</v>
      </c>
      <c r="H1412" s="3">
        <v>0</v>
      </c>
      <c r="I1412" s="3">
        <v>0</v>
      </c>
      <c r="J1412" s="18" t="str">
        <f>"Skill"&amp;B1412</f>
        <v>Skill4101008</v>
      </c>
    </row>
    <row r="1413" spans="1:11" x14ac:dyDescent="0.15">
      <c r="A1413" s="3">
        <f t="shared" si="714"/>
        <v>410100804</v>
      </c>
      <c r="B1413" s="3">
        <v>4101008</v>
      </c>
      <c r="C1413" s="3">
        <f t="shared" si="715"/>
        <v>4</v>
      </c>
      <c r="D1413" s="3">
        <f>D1389</f>
        <v>121</v>
      </c>
      <c r="E1413" s="3" t="str">
        <f ca="1">_xlfn.XLOOKUP(A1413,中转!$D$10:$D$10006,中转!$Y$10:$Y$10006,"{}",0)</f>
        <v>{"BuffPower":0.9}</v>
      </c>
      <c r="F1413" s="3" t="s">
        <v>35</v>
      </c>
      <c r="G1413" s="3">
        <f t="shared" si="716"/>
        <v>50</v>
      </c>
      <c r="H1413" s="3">
        <v>0</v>
      </c>
      <c r="I1413" s="3">
        <v>0</v>
      </c>
      <c r="J1413" s="18" t="str">
        <f>"Skill"&amp;B1413</f>
        <v>Skill4101008</v>
      </c>
    </row>
    <row r="1414" spans="1:11" x14ac:dyDescent="0.15">
      <c r="A1414" s="3">
        <f t="shared" si="714"/>
        <v>410100805</v>
      </c>
      <c r="B1414" s="3">
        <v>4101008</v>
      </c>
      <c r="C1414" s="3">
        <f t="shared" si="715"/>
        <v>5</v>
      </c>
      <c r="D1414" s="3">
        <f>D1390</f>
        <v>171</v>
      </c>
      <c r="E1414" s="3" t="str">
        <f>_xlfn.XLOOKUP(A1414,中转!$D$10:$D$10006,中转!$Y$10:$Y$10006,"{}",0)</f>
        <v>{"BuffPower":1}</v>
      </c>
      <c r="F1414" s="3" t="s">
        <v>35</v>
      </c>
      <c r="G1414" s="3">
        <f t="shared" si="716"/>
        <v>50</v>
      </c>
      <c r="H1414" s="3">
        <v>0</v>
      </c>
      <c r="I1414" s="3">
        <v>0</v>
      </c>
      <c r="J1414" s="18" t="str">
        <f>"Skill"&amp;B1414</f>
        <v>Skill4101008</v>
      </c>
    </row>
    <row r="1415" spans="1:11" s="17" customFormat="1" x14ac:dyDescent="0.15">
      <c r="A1415" s="7" t="s">
        <v>154</v>
      </c>
      <c r="B1415" s="5"/>
      <c r="C1415" s="5"/>
      <c r="D1415" s="5"/>
      <c r="E1415" s="5" t="str">
        <f>_xlfn.XLOOKUP(A1415,中转!$D$10:$D$10006,中转!$Y$10:$Y$10006,"{}",0)</f>
        <v/>
      </c>
      <c r="F1415" s="5"/>
      <c r="G1415" s="5"/>
      <c r="H1415" s="5"/>
      <c r="I1415" s="5"/>
      <c r="J1415" s="20"/>
      <c r="K1415" s="20"/>
    </row>
    <row r="1416" spans="1:11" s="17" customFormat="1" x14ac:dyDescent="0.15">
      <c r="A1416" s="7" t="s">
        <v>33</v>
      </c>
      <c r="B1416" s="5"/>
      <c r="C1416" s="5"/>
      <c r="D1416" s="5"/>
      <c r="E1416" s="5" t="str">
        <f>_xlfn.XLOOKUP(A1416,中转!$D$10:$D$10006,中转!$Y$10:$Y$10006,"{}",0)</f>
        <v/>
      </c>
      <c r="F1416" s="5"/>
      <c r="G1416" s="5"/>
      <c r="H1416" s="5"/>
      <c r="I1416" s="5"/>
      <c r="J1416" s="20"/>
      <c r="K1416" s="20"/>
    </row>
    <row r="1417" spans="1:11" x14ac:dyDescent="0.15">
      <c r="A1417" s="3">
        <f t="shared" ref="A1417:A1421" si="717">B1417*100+C1417</f>
        <v>410110101</v>
      </c>
      <c r="B1417" s="3">
        <f t="shared" ref="B1417:B1421" si="718">B1368+100</f>
        <v>4101101</v>
      </c>
      <c r="C1417" s="3">
        <v>1</v>
      </c>
      <c r="D1417" s="3">
        <f>_xlfn.XLOOKUP(C1417,等级中转!$E$7:$E$11,_xlfn.XLOOKUP(INT(RIGHT(B1417,1)),等级中转!$F$5:$L$5,等级中转!$F$7:$L$11))</f>
        <v>1</v>
      </c>
      <c r="E1417" s="3" t="str">
        <f ca="1">_xlfn.XLOOKUP(A1417,中转!$D$10:$D$10006,中转!$Y$10:$Y$10006,"{}",0)</f>
        <v>{"AtkPower":1.15}</v>
      </c>
      <c r="F1417" s="3" t="s">
        <v>35</v>
      </c>
      <c r="G1417" s="3">
        <v>125</v>
      </c>
      <c r="H1417" s="3">
        <v>0</v>
      </c>
      <c r="I1417" s="3">
        <v>0</v>
      </c>
      <c r="J1417" s="18" t="str">
        <f t="shared" ref="J1417:J1421" si="719">"Skill"&amp;B1417</f>
        <v>Skill4101101</v>
      </c>
      <c r="K1417" s="18" t="str">
        <f>IF($B1417="","",IF($B1417=0,"",K$1&amp;$A1417))</f>
        <v>SkillDescDetail410110101</v>
      </c>
    </row>
    <row r="1418" spans="1:11" x14ac:dyDescent="0.15">
      <c r="A1418" s="3">
        <f t="shared" si="717"/>
        <v>410110102</v>
      </c>
      <c r="B1418" s="3">
        <f t="shared" si="718"/>
        <v>4101101</v>
      </c>
      <c r="C1418" s="3">
        <v>2</v>
      </c>
      <c r="D1418" s="3">
        <f>_xlfn.XLOOKUP(C1418,等级中转!$E$7:$E$11,_xlfn.XLOOKUP(INT(RIGHT(B1418,1)),等级中转!$F$5:$L$5,等级中转!$F$7:$L$11))</f>
        <v>21</v>
      </c>
      <c r="E1418" s="3" t="str">
        <f ca="1">_xlfn.XLOOKUP(A1418,中转!$D$10:$D$10006,中转!$Y$10:$Y$10006,"{}",0)</f>
        <v>{"AtkPower":1.25}</v>
      </c>
      <c r="F1418" s="3" t="s">
        <v>35</v>
      </c>
      <c r="G1418" s="3">
        <f t="shared" ref="G1418:G1421" si="720">G1417</f>
        <v>125</v>
      </c>
      <c r="H1418" s="3">
        <v>0</v>
      </c>
      <c r="I1418" s="3">
        <v>0</v>
      </c>
      <c r="J1418" s="18" t="str">
        <f t="shared" si="719"/>
        <v>Skill4101101</v>
      </c>
      <c r="K1418" s="18" t="str">
        <f>IF($B1418="","",IF($B1418=0,"",K$1&amp;$A1418))</f>
        <v>SkillDescDetail410110102</v>
      </c>
    </row>
    <row r="1419" spans="1:11" x14ac:dyDescent="0.15">
      <c r="A1419" s="3">
        <f t="shared" si="717"/>
        <v>410110103</v>
      </c>
      <c r="B1419" s="3">
        <f t="shared" si="718"/>
        <v>4101101</v>
      </c>
      <c r="C1419" s="3">
        <v>3</v>
      </c>
      <c r="D1419" s="3">
        <f>_xlfn.XLOOKUP(C1419,等级中转!$E$7:$E$11,_xlfn.XLOOKUP(INT(RIGHT(B1419,1)),等级中转!$F$5:$L$5,等级中转!$F$7:$L$11))</f>
        <v>61</v>
      </c>
      <c r="E1419" s="3" t="str">
        <f ca="1">_xlfn.XLOOKUP(A1419,中转!$D$10:$D$10006,中转!$Y$10:$Y$10006,"{}",0)</f>
        <v>{"AtkPower":1.3}</v>
      </c>
      <c r="F1419" s="3" t="s">
        <v>35</v>
      </c>
      <c r="G1419" s="3">
        <f t="shared" si="720"/>
        <v>125</v>
      </c>
      <c r="H1419" s="3">
        <v>0</v>
      </c>
      <c r="I1419" s="3">
        <v>0</v>
      </c>
      <c r="J1419" s="18" t="str">
        <f t="shared" si="719"/>
        <v>Skill4101101</v>
      </c>
      <c r="K1419" s="18" t="str">
        <f>IF($B1419="","",IF($B1419=0,"",K$1&amp;$A1419))</f>
        <v>SkillDescDetail410110103</v>
      </c>
    </row>
    <row r="1420" spans="1:11" x14ac:dyDescent="0.15">
      <c r="A1420" s="3">
        <f t="shared" si="717"/>
        <v>410110104</v>
      </c>
      <c r="B1420" s="3">
        <f t="shared" si="718"/>
        <v>4101101</v>
      </c>
      <c r="C1420" s="3">
        <v>4</v>
      </c>
      <c r="D1420" s="3">
        <f>_xlfn.XLOOKUP(C1420,等级中转!$E$7:$E$11,_xlfn.XLOOKUP(INT(RIGHT(B1420,1)),等级中转!$F$5:$L$5,等级中转!$F$7:$L$11))</f>
        <v>111</v>
      </c>
      <c r="E1420" s="3" t="str">
        <f ca="1">_xlfn.XLOOKUP(A1420,中转!$D$10:$D$10006,中转!$Y$10:$Y$10006,"{}",0)</f>
        <v>{"AtkPower":1.5}</v>
      </c>
      <c r="F1420" s="3" t="s">
        <v>35</v>
      </c>
      <c r="G1420" s="3">
        <f t="shared" si="720"/>
        <v>125</v>
      </c>
      <c r="H1420" s="3">
        <v>0</v>
      </c>
      <c r="I1420" s="3">
        <v>0</v>
      </c>
      <c r="J1420" s="18" t="str">
        <f t="shared" si="719"/>
        <v>Skill4101101</v>
      </c>
      <c r="K1420" s="18" t="str">
        <f>IF($B1420="","",IF($B1420=0,"",K$1&amp;$A1420))</f>
        <v>SkillDescDetail410110104</v>
      </c>
    </row>
    <row r="1421" spans="1:11" x14ac:dyDescent="0.15">
      <c r="A1421" s="3">
        <f t="shared" si="717"/>
        <v>410110105</v>
      </c>
      <c r="B1421" s="3">
        <f t="shared" si="718"/>
        <v>4101101</v>
      </c>
      <c r="C1421" s="3">
        <v>5</v>
      </c>
      <c r="D1421" s="3">
        <f>_xlfn.XLOOKUP(C1421,等级中转!$E$7:$E$11,_xlfn.XLOOKUP(INT(RIGHT(B1421,1)),等级中转!$F$5:$L$5,等级中转!$F$7:$L$11))</f>
        <v>161</v>
      </c>
      <c r="E1421" s="3" t="str">
        <f>_xlfn.XLOOKUP(A1421,中转!$D$10:$D$10006,中转!$Y$10:$Y$10006,"{}",0)</f>
        <v>{"AtkPower":1.65}</v>
      </c>
      <c r="F1421" s="3" t="s">
        <v>35</v>
      </c>
      <c r="G1421" s="3">
        <f t="shared" si="720"/>
        <v>125</v>
      </c>
      <c r="H1421" s="3">
        <v>0</v>
      </c>
      <c r="I1421" s="3">
        <v>0</v>
      </c>
      <c r="J1421" s="18" t="str">
        <f t="shared" si="719"/>
        <v>Skill4101101</v>
      </c>
      <c r="K1421" s="18" t="str">
        <f>IF($B1421="","",IF($B1421=0,"",K$1&amp;$A1421))</f>
        <v>SkillDescDetail410110105</v>
      </c>
    </row>
    <row r="1422" spans="1:11" s="17" customFormat="1" x14ac:dyDescent="0.15">
      <c r="A1422" s="7" t="s">
        <v>40</v>
      </c>
      <c r="B1422" s="5"/>
      <c r="C1422" s="5"/>
      <c r="D1422" s="5"/>
      <c r="E1422" s="5" t="str">
        <f>_xlfn.XLOOKUP(A1422,中转!$D$10:$D$10006,中转!$Y$10:$Y$10006,"{}",0)</f>
        <v/>
      </c>
      <c r="F1422" s="5"/>
      <c r="G1422" s="5"/>
      <c r="H1422" s="5"/>
      <c r="I1422" s="5"/>
      <c r="J1422" s="20"/>
      <c r="K1422" s="20"/>
    </row>
    <row r="1423" spans="1:11" x14ac:dyDescent="0.15">
      <c r="A1423" s="3">
        <f t="shared" ref="A1423:A1427" si="721">B1423*100+C1423</f>
        <v>410110201</v>
      </c>
      <c r="B1423" s="3">
        <f t="shared" ref="B1423:B1427" si="722">B1374+100</f>
        <v>4101102</v>
      </c>
      <c r="C1423" s="3">
        <f t="shared" ref="C1423:C1427" si="723">C1417</f>
        <v>1</v>
      </c>
      <c r="D1423" s="3">
        <f>_xlfn.XLOOKUP(C1423,等级中转!$E$7:$E$11,_xlfn.XLOOKUP(INT(RIGHT(B1423,1)),等级中转!$F$5:$L$5,等级中转!$F$7:$L$11))</f>
        <v>1</v>
      </c>
      <c r="E1423" s="3" t="str">
        <f ca="1">_xlfn.XLOOKUP(A1423,中转!$D$10:$D$10006,中转!$Y$10:$Y$10006,"{}",0)</f>
        <v>{"AtkPower":4.9}</v>
      </c>
      <c r="F1423" s="3" t="s">
        <v>35</v>
      </c>
      <c r="G1423" s="3">
        <v>0</v>
      </c>
      <c r="H1423" s="3">
        <v>0</v>
      </c>
      <c r="I1423" s="3">
        <v>1</v>
      </c>
      <c r="J1423" s="18" t="str">
        <f t="shared" ref="J1423:J1427" si="724">"Skill"&amp;B1423</f>
        <v>Skill4101102</v>
      </c>
      <c r="K1423" s="18" t="str">
        <f>IF($B1423="","",IF($B1423=0,"",K$1&amp;$A1423))</f>
        <v>SkillDescDetail410110201</v>
      </c>
    </row>
    <row r="1424" spans="1:11" x14ac:dyDescent="0.15">
      <c r="A1424" s="3">
        <f t="shared" si="721"/>
        <v>410110202</v>
      </c>
      <c r="B1424" s="3">
        <f t="shared" si="722"/>
        <v>4101102</v>
      </c>
      <c r="C1424" s="3">
        <f t="shared" si="723"/>
        <v>2</v>
      </c>
      <c r="D1424" s="3">
        <f>_xlfn.XLOOKUP(C1424,等级中转!$E$7:$E$11,_xlfn.XLOOKUP(INT(RIGHT(B1424,1)),等级中转!$F$5:$L$5,等级中转!$F$7:$L$11))</f>
        <v>41</v>
      </c>
      <c r="E1424" s="3" t="str">
        <f ca="1">_xlfn.XLOOKUP(A1424,中转!$D$10:$D$10006,中转!$Y$10:$Y$10006,"{}",0)</f>
        <v>{"AtkPower":5.25}</v>
      </c>
      <c r="F1424" s="3" t="s">
        <v>35</v>
      </c>
      <c r="G1424" s="3">
        <v>0</v>
      </c>
      <c r="H1424" s="3">
        <v>0</v>
      </c>
      <c r="I1424" s="3">
        <f>I1423</f>
        <v>1</v>
      </c>
      <c r="J1424" s="18" t="str">
        <f t="shared" si="724"/>
        <v>Skill4101102</v>
      </c>
      <c r="K1424" s="18" t="str">
        <f>IF($B1424="","",IF($B1424=0,"",K$1&amp;$A1424))</f>
        <v>SkillDescDetail410110202</v>
      </c>
    </row>
    <row r="1425" spans="1:11" x14ac:dyDescent="0.15">
      <c r="A1425" s="3">
        <f t="shared" si="721"/>
        <v>410110203</v>
      </c>
      <c r="B1425" s="3">
        <f t="shared" si="722"/>
        <v>4101102</v>
      </c>
      <c r="C1425" s="3">
        <f t="shared" si="723"/>
        <v>3</v>
      </c>
      <c r="D1425" s="3">
        <f>_xlfn.XLOOKUP(C1425,等级中转!$E$7:$E$11,_xlfn.XLOOKUP(INT(RIGHT(B1425,1)),等级中转!$F$5:$L$5,等级中转!$F$7:$L$11))</f>
        <v>81</v>
      </c>
      <c r="E1425" s="3" t="str">
        <f ca="1">_xlfn.XLOOKUP(A1425,中转!$D$10:$D$10006,中转!$Y$10:$Y$10006,"{}",0)</f>
        <v>{"AtkPower":5.6}</v>
      </c>
      <c r="F1425" s="3" t="s">
        <v>35</v>
      </c>
      <c r="G1425" s="3">
        <v>0</v>
      </c>
      <c r="H1425" s="3">
        <v>0</v>
      </c>
      <c r="I1425" s="3">
        <f t="shared" ref="I1425:I1427" si="725">I1424</f>
        <v>1</v>
      </c>
      <c r="J1425" s="18" t="str">
        <f t="shared" si="724"/>
        <v>Skill4101102</v>
      </c>
      <c r="K1425" s="18" t="str">
        <f>IF($B1425="","",IF($B1425=0,"",K$1&amp;$A1425))</f>
        <v>SkillDescDetail410110203</v>
      </c>
    </row>
    <row r="1426" spans="1:11" x14ac:dyDescent="0.15">
      <c r="A1426" s="3">
        <f t="shared" si="721"/>
        <v>410110204</v>
      </c>
      <c r="B1426" s="3">
        <f t="shared" si="722"/>
        <v>4101102</v>
      </c>
      <c r="C1426" s="3">
        <f t="shared" si="723"/>
        <v>4</v>
      </c>
      <c r="D1426" s="3">
        <f>_xlfn.XLOOKUP(C1426,等级中转!$E$7:$E$11,_xlfn.XLOOKUP(INT(RIGHT(B1426,1)),等级中转!$F$5:$L$5,等级中转!$F$7:$L$11))</f>
        <v>141</v>
      </c>
      <c r="E1426" s="3" t="str">
        <f ca="1">_xlfn.XLOOKUP(A1426,中转!$D$10:$D$10006,中转!$Y$10:$Y$10006,"{}",0)</f>
        <v>{"AtkPower":6.3}</v>
      </c>
      <c r="F1426" s="3" t="s">
        <v>35</v>
      </c>
      <c r="G1426" s="3">
        <v>0</v>
      </c>
      <c r="H1426" s="3">
        <v>0</v>
      </c>
      <c r="I1426" s="3">
        <f t="shared" si="725"/>
        <v>1</v>
      </c>
      <c r="J1426" s="18" t="str">
        <f t="shared" si="724"/>
        <v>Skill4101102</v>
      </c>
      <c r="K1426" s="18" t="str">
        <f>IF($B1426="","",IF($B1426=0,"",K$1&amp;$A1426))</f>
        <v>SkillDescDetail410110204</v>
      </c>
    </row>
    <row r="1427" spans="1:11" x14ac:dyDescent="0.15">
      <c r="A1427" s="3">
        <f t="shared" si="721"/>
        <v>410110205</v>
      </c>
      <c r="B1427" s="3">
        <f t="shared" si="722"/>
        <v>4101102</v>
      </c>
      <c r="C1427" s="3">
        <f t="shared" si="723"/>
        <v>5</v>
      </c>
      <c r="D1427" s="3">
        <f>_xlfn.XLOOKUP(C1427,等级中转!$E$7:$E$11,_xlfn.XLOOKUP(INT(RIGHT(B1427,1)),等级中转!$F$5:$L$5,等级中转!$F$7:$L$11))</f>
        <v>201</v>
      </c>
      <c r="E1427" s="3" t="str">
        <f>_xlfn.XLOOKUP(A1427,中转!$D$10:$D$10006,中转!$Y$10:$Y$10006,"{}",0)</f>
        <v>{"AtkPower":7}</v>
      </c>
      <c r="F1427" s="3" t="s">
        <v>35</v>
      </c>
      <c r="G1427" s="3">
        <v>0</v>
      </c>
      <c r="H1427" s="3">
        <v>0</v>
      </c>
      <c r="I1427" s="3">
        <f t="shared" si="725"/>
        <v>1</v>
      </c>
      <c r="J1427" s="18" t="str">
        <f t="shared" si="724"/>
        <v>Skill4101102</v>
      </c>
      <c r="K1427" s="18" t="str">
        <f>IF($B1427="","",IF($B1427=0,"",K$1&amp;$A1427))</f>
        <v>SkillDescDetail410110205</v>
      </c>
    </row>
    <row r="1428" spans="1:11" s="17" customFormat="1" x14ac:dyDescent="0.15">
      <c r="A1428" s="7" t="s">
        <v>45</v>
      </c>
      <c r="B1428" s="5"/>
      <c r="C1428" s="5"/>
      <c r="D1428" s="5"/>
      <c r="E1428" s="5" t="str">
        <f>_xlfn.XLOOKUP(A1428,中转!$D$10:$D$10006,中转!$Y$10:$Y$10006,"{}",0)</f>
        <v/>
      </c>
      <c r="F1428" s="5"/>
      <c r="G1428" s="5"/>
      <c r="H1428" s="5"/>
      <c r="I1428" s="5"/>
      <c r="J1428" s="20"/>
      <c r="K1428" s="20"/>
    </row>
    <row r="1429" spans="1:11" x14ac:dyDescent="0.15">
      <c r="A1429" s="3">
        <f t="shared" ref="A1429:A1433" si="726">B1429*100+C1429</f>
        <v>410110301</v>
      </c>
      <c r="B1429" s="3">
        <f t="shared" ref="B1429:B1433" si="727">B1380+100</f>
        <v>4101103</v>
      </c>
      <c r="C1429" s="3">
        <f t="shared" ref="C1429:C1433" si="728">C1423</f>
        <v>1</v>
      </c>
      <c r="D1429" s="3">
        <f>_xlfn.XLOOKUP(C1429,等级中转!$E$7:$E$11,_xlfn.XLOOKUP(INT(RIGHT(B1429,1)),等级中转!$F$5:$L$5,等级中转!$F$7:$L$11))</f>
        <v>1</v>
      </c>
      <c r="E1429" s="3" t="str">
        <f>_xlfn.XLOOKUP(A1429,中转!$D$10:$D$10006,中转!$Y$10:$Y$10006,"{}",0)</f>
        <v>{}</v>
      </c>
      <c r="F1429" s="3" t="s">
        <v>35</v>
      </c>
      <c r="G1429" s="3">
        <v>0</v>
      </c>
      <c r="H1429" s="3">
        <v>0</v>
      </c>
      <c r="I1429" s="3">
        <v>0</v>
      </c>
      <c r="K1429" s="18" t="str">
        <f>IF($B1429="","",IF($B1429=0,"",K$1&amp;$A1429))</f>
        <v>SkillDescDetail410110301</v>
      </c>
    </row>
    <row r="1430" spans="1:11" x14ac:dyDescent="0.15">
      <c r="A1430" s="3">
        <f t="shared" si="726"/>
        <v>410110302</v>
      </c>
      <c r="B1430" s="3">
        <f t="shared" si="727"/>
        <v>4101103</v>
      </c>
      <c r="C1430" s="3">
        <f t="shared" si="728"/>
        <v>2</v>
      </c>
      <c r="D1430" s="3">
        <f>_xlfn.XLOOKUP(C1430,等级中转!$E$7:$E$11,_xlfn.XLOOKUP(INT(RIGHT(B1430,1)),等级中转!$F$5:$L$5,等级中转!$F$7:$L$11))</f>
        <v>75</v>
      </c>
      <c r="E1430" s="3" t="str">
        <f>_xlfn.XLOOKUP(A1430,中转!$D$10:$D$10006,中转!$Y$10:$Y$10006,"{}",0)</f>
        <v>{}</v>
      </c>
      <c r="F1430" s="3" t="s">
        <v>35</v>
      </c>
      <c r="G1430" s="3">
        <v>0</v>
      </c>
      <c r="H1430" s="3">
        <v>0</v>
      </c>
      <c r="I1430" s="3">
        <v>0</v>
      </c>
      <c r="K1430" s="18" t="str">
        <f>IF($B1430="","",IF($B1430=0,"",K$1&amp;$A1430))</f>
        <v>SkillDescDetail410110302</v>
      </c>
    </row>
    <row r="1431" spans="1:11" x14ac:dyDescent="0.15">
      <c r="A1431" s="3">
        <f t="shared" si="726"/>
        <v>410110303</v>
      </c>
      <c r="B1431" s="3">
        <f t="shared" si="727"/>
        <v>4101103</v>
      </c>
      <c r="C1431" s="3">
        <f t="shared" si="728"/>
        <v>3</v>
      </c>
      <c r="D1431" s="3">
        <f>_xlfn.XLOOKUP(C1431,等级中转!$E$7:$E$11,_xlfn.XLOOKUP(INT(RIGHT(B1431,1)),等级中转!$F$5:$L$5,等级中转!$F$7:$L$11))</f>
        <v>125</v>
      </c>
      <c r="E1431" s="3" t="str">
        <f>_xlfn.XLOOKUP(A1431,中转!$D$10:$D$10006,中转!$Y$10:$Y$10006,"{}",0)</f>
        <v>{}</v>
      </c>
      <c r="F1431" s="3" t="s">
        <v>35</v>
      </c>
      <c r="G1431" s="3">
        <v>0</v>
      </c>
      <c r="H1431" s="3">
        <v>0</v>
      </c>
      <c r="I1431" s="3">
        <v>0</v>
      </c>
      <c r="K1431" s="18" t="str">
        <f>IF($B1431="","",IF($B1431=0,"",K$1&amp;$A1431))</f>
        <v>SkillDescDetail410110303</v>
      </c>
    </row>
    <row r="1432" spans="1:11" x14ac:dyDescent="0.15">
      <c r="A1432" s="3">
        <f t="shared" si="726"/>
        <v>410110304</v>
      </c>
      <c r="B1432" s="3">
        <f t="shared" si="727"/>
        <v>4101103</v>
      </c>
      <c r="C1432" s="3">
        <f t="shared" si="728"/>
        <v>4</v>
      </c>
      <c r="D1432" s="3">
        <f>_xlfn.XLOOKUP(C1432,等级中转!$E$7:$E$11,_xlfn.XLOOKUP(INT(RIGHT(B1432,1)),等级中转!$F$5:$L$5,等级中转!$F$7:$L$11))</f>
        <v>175</v>
      </c>
      <c r="E1432" s="3" t="str">
        <f>_xlfn.XLOOKUP(A1432,中转!$D$10:$D$10006,中转!$Y$10:$Y$10006,"{}",0)</f>
        <v>{}</v>
      </c>
      <c r="F1432" s="3" t="s">
        <v>35</v>
      </c>
      <c r="G1432" s="3">
        <v>0</v>
      </c>
      <c r="H1432" s="3">
        <v>0</v>
      </c>
      <c r="I1432" s="3">
        <v>0</v>
      </c>
      <c r="K1432" s="18" t="str">
        <f>IF($B1432="","",IF($B1432=0,"",K$1&amp;$A1432))</f>
        <v>SkillDescDetail410110304</v>
      </c>
    </row>
    <row r="1433" spans="1:11" x14ac:dyDescent="0.15">
      <c r="A1433" s="3">
        <f t="shared" si="726"/>
        <v>410110305</v>
      </c>
      <c r="B1433" s="3">
        <f t="shared" si="727"/>
        <v>4101103</v>
      </c>
      <c r="C1433" s="3">
        <f t="shared" si="728"/>
        <v>5</v>
      </c>
      <c r="D1433" s="3">
        <f>_xlfn.XLOOKUP(C1433,等级中转!$E$7:$E$11,_xlfn.XLOOKUP(INT(RIGHT(B1433,1)),等级中转!$F$5:$L$5,等级中转!$F$7:$L$11))</f>
        <v>225</v>
      </c>
      <c r="E1433" s="3" t="str">
        <f>_xlfn.XLOOKUP(A1433,中转!$D$10:$D$10006,中转!$Y$10:$Y$10006,"{}",0)</f>
        <v>{}</v>
      </c>
      <c r="F1433" s="3" t="s">
        <v>35</v>
      </c>
      <c r="G1433" s="3">
        <v>0</v>
      </c>
      <c r="H1433" s="3">
        <v>0</v>
      </c>
      <c r="I1433" s="3">
        <v>0</v>
      </c>
      <c r="K1433" s="18" t="str">
        <f>IF($B1433="","",IF($B1433=0,"",K$1&amp;$A1433))</f>
        <v>SkillDescDetail410110305</v>
      </c>
    </row>
    <row r="1434" spans="1:11" s="17" customFormat="1" x14ac:dyDescent="0.15">
      <c r="A1434" s="7" t="s">
        <v>46</v>
      </c>
      <c r="B1434" s="5"/>
      <c r="C1434" s="5"/>
      <c r="D1434" s="5"/>
      <c r="E1434" s="5" t="str">
        <f>_xlfn.XLOOKUP(A1434,中转!$D$10:$D$10006,中转!$Y$10:$Y$10006,"{}",0)</f>
        <v/>
      </c>
      <c r="F1434" s="5"/>
      <c r="G1434" s="5"/>
      <c r="H1434" s="5"/>
      <c r="I1434" s="5"/>
      <c r="J1434" s="20"/>
      <c r="K1434" s="20"/>
    </row>
    <row r="1435" spans="1:11" x14ac:dyDescent="0.15">
      <c r="A1435" s="3">
        <f t="shared" ref="A1435:A1439" si="729">B1435*100+C1435</f>
        <v>410110401</v>
      </c>
      <c r="B1435" s="3">
        <f t="shared" ref="B1435:B1439" si="730">B1386+100</f>
        <v>4101104</v>
      </c>
      <c r="C1435" s="3">
        <f t="shared" ref="C1435:C1439" si="731">C1429</f>
        <v>1</v>
      </c>
      <c r="D1435" s="3">
        <f>_xlfn.XLOOKUP(C1435,等级中转!$E$7:$E$11,_xlfn.XLOOKUP(INT(RIGHT(B1435,1)),等级中转!$F$5:$L$5,等级中转!$F$7:$L$11))</f>
        <v>1</v>
      </c>
      <c r="E1435" s="3" t="str">
        <f ca="1">_xlfn.XLOOKUP(A1435,中转!$D$10:$D$10006,中转!$Y$10:$Y$10006,"{}",0)</f>
        <v>{"AtkPower":0.7,"BuffPower":0.7}</v>
      </c>
      <c r="F1435" s="3" t="s">
        <v>35</v>
      </c>
      <c r="G1435" s="3">
        <v>0</v>
      </c>
      <c r="H1435" s="3">
        <v>0</v>
      </c>
      <c r="I1435" s="3">
        <v>0</v>
      </c>
      <c r="K1435" s="18" t="str">
        <f>IF($B1435="","",IF($B1435=0,"",K$1&amp;$A1435))</f>
        <v>SkillDescDetail410110401</v>
      </c>
    </row>
    <row r="1436" spans="1:11" x14ac:dyDescent="0.15">
      <c r="A1436" s="3">
        <f t="shared" si="729"/>
        <v>410110402</v>
      </c>
      <c r="B1436" s="3">
        <f t="shared" si="730"/>
        <v>4101104</v>
      </c>
      <c r="C1436" s="3">
        <f t="shared" si="731"/>
        <v>2</v>
      </c>
      <c r="D1436" s="3">
        <f>_xlfn.XLOOKUP(C1436,等级中转!$E$7:$E$11,_xlfn.XLOOKUP(INT(RIGHT(B1436,1)),等级中转!$F$5:$L$5,等级中转!$F$7:$L$11))</f>
        <v>31</v>
      </c>
      <c r="E1436" s="3" t="str">
        <f ca="1">_xlfn.XLOOKUP(A1436,中转!$D$10:$D$10006,中转!$Y$10:$Y$10006,"{}",0)</f>
        <v>{"AtkPower":0.75,"BuffPower":0.75}</v>
      </c>
      <c r="F1436" s="3" t="s">
        <v>35</v>
      </c>
      <c r="G1436" s="3">
        <v>0</v>
      </c>
      <c r="H1436" s="3">
        <v>0</v>
      </c>
      <c r="I1436" s="3">
        <v>0</v>
      </c>
      <c r="K1436" s="18" t="str">
        <f>IF($B1436="","",IF($B1436=0,"",K$1&amp;$A1436))</f>
        <v>SkillDescDetail410110402</v>
      </c>
    </row>
    <row r="1437" spans="1:11" x14ac:dyDescent="0.15">
      <c r="A1437" s="3">
        <f t="shared" si="729"/>
        <v>410110403</v>
      </c>
      <c r="B1437" s="3">
        <f t="shared" si="730"/>
        <v>4101104</v>
      </c>
      <c r="C1437" s="3">
        <f t="shared" si="731"/>
        <v>3</v>
      </c>
      <c r="D1437" s="3">
        <f>_xlfn.XLOOKUP(C1437,等级中转!$E$7:$E$11,_xlfn.XLOOKUP(INT(RIGHT(B1437,1)),等级中转!$F$5:$L$5,等级中转!$F$7:$L$11))</f>
        <v>71</v>
      </c>
      <c r="E1437" s="3" t="str">
        <f ca="1">_xlfn.XLOOKUP(A1437,中转!$D$10:$D$10006,中转!$Y$10:$Y$10006,"{}",0)</f>
        <v>{"AtkPower":0.8,"BuffPower":0.8}</v>
      </c>
      <c r="F1437" s="3" t="s">
        <v>35</v>
      </c>
      <c r="G1437" s="3">
        <v>0</v>
      </c>
      <c r="H1437" s="3">
        <v>0</v>
      </c>
      <c r="I1437" s="3">
        <v>0</v>
      </c>
      <c r="K1437" s="18" t="str">
        <f>IF($B1437="","",IF($B1437=0,"",K$1&amp;$A1437))</f>
        <v>SkillDescDetail410110403</v>
      </c>
    </row>
    <row r="1438" spans="1:11" x14ac:dyDescent="0.15">
      <c r="A1438" s="3">
        <f t="shared" si="729"/>
        <v>410110404</v>
      </c>
      <c r="B1438" s="3">
        <f t="shared" si="730"/>
        <v>4101104</v>
      </c>
      <c r="C1438" s="3">
        <f t="shared" si="731"/>
        <v>4</v>
      </c>
      <c r="D1438" s="3">
        <f>_xlfn.XLOOKUP(C1438,等级中转!$E$7:$E$11,_xlfn.XLOOKUP(INT(RIGHT(B1438,1)),等级中转!$F$5:$L$5,等级中转!$F$7:$L$11))</f>
        <v>121</v>
      </c>
      <c r="E1438" s="3" t="str">
        <f ca="1">_xlfn.XLOOKUP(A1438,中转!$D$10:$D$10006,中转!$Y$10:$Y$10006,"{}",0)</f>
        <v>{"AtkPower":0.9,"BuffPower":0.9}</v>
      </c>
      <c r="F1438" s="3" t="s">
        <v>35</v>
      </c>
      <c r="G1438" s="3">
        <v>0</v>
      </c>
      <c r="H1438" s="3">
        <v>0</v>
      </c>
      <c r="I1438" s="3">
        <v>0</v>
      </c>
      <c r="K1438" s="18" t="str">
        <f>IF($B1438="","",IF($B1438=0,"",K$1&amp;$A1438))</f>
        <v>SkillDescDetail410110404</v>
      </c>
    </row>
    <row r="1439" spans="1:11" x14ac:dyDescent="0.15">
      <c r="A1439" s="3">
        <f t="shared" si="729"/>
        <v>410110405</v>
      </c>
      <c r="B1439" s="3">
        <f t="shared" si="730"/>
        <v>4101104</v>
      </c>
      <c r="C1439" s="3">
        <f t="shared" si="731"/>
        <v>5</v>
      </c>
      <c r="D1439" s="3">
        <f>_xlfn.XLOOKUP(C1439,等级中转!$E$7:$E$11,_xlfn.XLOOKUP(INT(RIGHT(B1439,1)),等级中转!$F$5:$L$5,等级中转!$F$7:$L$11))</f>
        <v>171</v>
      </c>
      <c r="E1439" s="3" t="str">
        <f>_xlfn.XLOOKUP(A1439,中转!$D$10:$D$10006,中转!$Y$10:$Y$10006,"{}",0)</f>
        <v>{"AtkPower":1,"BuffPower":1}</v>
      </c>
      <c r="F1439" s="3" t="s">
        <v>35</v>
      </c>
      <c r="G1439" s="3">
        <v>0</v>
      </c>
      <c r="H1439" s="3">
        <v>0</v>
      </c>
      <c r="I1439" s="3">
        <v>0</v>
      </c>
      <c r="K1439" s="18" t="str">
        <f>IF($B1439="","",IF($B1439=0,"",K$1&amp;$A1439))</f>
        <v>SkillDescDetail410110405</v>
      </c>
    </row>
    <row r="1440" spans="1:11" s="17" customFormat="1" x14ac:dyDescent="0.15">
      <c r="A1440" s="7" t="s">
        <v>47</v>
      </c>
      <c r="B1440" s="5"/>
      <c r="C1440" s="5"/>
      <c r="D1440" s="5"/>
      <c r="E1440" s="5" t="str">
        <f>_xlfn.XLOOKUP(A1440,中转!$D$10:$D$10006,中转!$Y$10:$Y$10006,"{}",0)</f>
        <v/>
      </c>
      <c r="F1440" s="5"/>
      <c r="G1440" s="5"/>
      <c r="H1440" s="5"/>
      <c r="I1440" s="5"/>
      <c r="J1440" s="20"/>
      <c r="K1440" s="20"/>
    </row>
    <row r="1441" spans="1:11" x14ac:dyDescent="0.15">
      <c r="A1441" s="3">
        <f t="shared" ref="A1441:A1445" si="732">B1441*100+C1441</f>
        <v>410110501</v>
      </c>
      <c r="B1441" s="3">
        <f t="shared" ref="B1441:B1445" si="733">B1392+100</f>
        <v>4101105</v>
      </c>
      <c r="C1441" s="3">
        <f t="shared" ref="C1441:C1445" si="734">C1435</f>
        <v>1</v>
      </c>
      <c r="D1441" s="3">
        <f>_xlfn.XLOOKUP(C1441,等级中转!$E$7:$E$11,_xlfn.XLOOKUP(INT(RIGHT(B1441,1)),等级中转!$F$5:$L$5,等级中转!$F$7:$L$11))</f>
        <v>1</v>
      </c>
      <c r="E1441" s="3" t="str">
        <f>_xlfn.XLOOKUP(A1441,中转!$D$10:$D$10006,中转!$Y$10:$Y$10006,"{}",0)</f>
        <v>{}</v>
      </c>
      <c r="F1441" s="3" t="s">
        <v>35</v>
      </c>
      <c r="G1441" s="3">
        <v>0</v>
      </c>
      <c r="H1441" s="3">
        <v>0</v>
      </c>
      <c r="I1441" s="3">
        <v>0</v>
      </c>
      <c r="K1441" s="18" t="str">
        <f>IF($B1441="","",IF($B1441=0,"",K$1&amp;$A1441))</f>
        <v>SkillDescDetail410110501</v>
      </c>
    </row>
    <row r="1442" spans="1:11" x14ac:dyDescent="0.15">
      <c r="A1442" s="3">
        <f t="shared" si="732"/>
        <v>410110502</v>
      </c>
      <c r="B1442" s="3">
        <f t="shared" si="733"/>
        <v>4101105</v>
      </c>
      <c r="C1442" s="3">
        <f t="shared" si="734"/>
        <v>2</v>
      </c>
      <c r="D1442" s="3">
        <f>_xlfn.XLOOKUP(C1442,等级中转!$E$7:$E$11,_xlfn.XLOOKUP(INT(RIGHT(B1442,1)),等级中转!$F$5:$L$5,等级中转!$F$7:$L$11))</f>
        <v>46</v>
      </c>
      <c r="E1442" s="3" t="str">
        <f>_xlfn.XLOOKUP(A1442,中转!$D$10:$D$10006,中转!$Y$10:$Y$10006,"{}",0)</f>
        <v>{}</v>
      </c>
      <c r="F1442" s="3" t="s">
        <v>35</v>
      </c>
      <c r="G1442" s="3">
        <v>0</v>
      </c>
      <c r="H1442" s="3">
        <v>0</v>
      </c>
      <c r="I1442" s="3">
        <v>0</v>
      </c>
      <c r="K1442" s="18" t="str">
        <f>IF($B1442="","",IF($B1442=0,"",K$1&amp;$A1442))</f>
        <v>SkillDescDetail410110502</v>
      </c>
    </row>
    <row r="1443" spans="1:11" x14ac:dyDescent="0.15">
      <c r="A1443" s="3">
        <f t="shared" si="732"/>
        <v>410110503</v>
      </c>
      <c r="B1443" s="3">
        <f t="shared" si="733"/>
        <v>4101105</v>
      </c>
      <c r="C1443" s="3">
        <f t="shared" si="734"/>
        <v>3</v>
      </c>
      <c r="D1443" s="3">
        <f>_xlfn.XLOOKUP(C1443,等级中转!$E$7:$E$11,_xlfn.XLOOKUP(INT(RIGHT(B1443,1)),等级中转!$F$5:$L$5,等级中转!$F$7:$L$11))</f>
        <v>86</v>
      </c>
      <c r="E1443" s="3" t="str">
        <f>_xlfn.XLOOKUP(A1443,中转!$D$10:$D$10006,中转!$Y$10:$Y$10006,"{}",0)</f>
        <v>{}</v>
      </c>
      <c r="F1443" s="3" t="s">
        <v>35</v>
      </c>
      <c r="G1443" s="3">
        <v>0</v>
      </c>
      <c r="H1443" s="3">
        <v>0</v>
      </c>
      <c r="I1443" s="3">
        <v>0</v>
      </c>
      <c r="K1443" s="18" t="str">
        <f>IF($B1443="","",IF($B1443=0,"",K$1&amp;$A1443))</f>
        <v>SkillDescDetail410110503</v>
      </c>
    </row>
    <row r="1444" spans="1:11" x14ac:dyDescent="0.15">
      <c r="A1444" s="3">
        <f t="shared" si="732"/>
        <v>410110504</v>
      </c>
      <c r="B1444" s="3">
        <f t="shared" si="733"/>
        <v>4101105</v>
      </c>
      <c r="C1444" s="3">
        <f t="shared" si="734"/>
        <v>4</v>
      </c>
      <c r="D1444" s="3">
        <f>_xlfn.XLOOKUP(C1444,等级中转!$E$7:$E$11,_xlfn.XLOOKUP(INT(RIGHT(B1444,1)),等级中转!$F$5:$L$5,等级中转!$F$7:$L$11))</f>
        <v>136</v>
      </c>
      <c r="E1444" s="3" t="str">
        <f>_xlfn.XLOOKUP(A1444,中转!$D$10:$D$10006,中转!$Y$10:$Y$10006,"{}",0)</f>
        <v>{}</v>
      </c>
      <c r="F1444" s="3" t="s">
        <v>35</v>
      </c>
      <c r="G1444" s="3">
        <v>0</v>
      </c>
      <c r="H1444" s="3">
        <v>0</v>
      </c>
      <c r="I1444" s="3">
        <v>0</v>
      </c>
      <c r="K1444" s="18" t="str">
        <f>IF($B1444="","",IF($B1444=0,"",K$1&amp;$A1444))</f>
        <v>SkillDescDetail410110504</v>
      </c>
    </row>
    <row r="1445" spans="1:11" x14ac:dyDescent="0.15">
      <c r="A1445" s="3">
        <f t="shared" si="732"/>
        <v>410110505</v>
      </c>
      <c r="B1445" s="3">
        <f t="shared" si="733"/>
        <v>4101105</v>
      </c>
      <c r="C1445" s="3">
        <f t="shared" si="734"/>
        <v>5</v>
      </c>
      <c r="D1445" s="3">
        <f>_xlfn.XLOOKUP(C1445,等级中转!$E$7:$E$11,_xlfn.XLOOKUP(INT(RIGHT(B1445,1)),等级中转!$F$5:$L$5,等级中转!$F$7:$L$11))</f>
        <v>186</v>
      </c>
      <c r="E1445" s="3" t="str">
        <f>_xlfn.XLOOKUP(A1445,中转!$D$10:$D$10006,中转!$Y$10:$Y$10006,"{}",0)</f>
        <v>{}</v>
      </c>
      <c r="F1445" s="3" t="s">
        <v>35</v>
      </c>
      <c r="G1445" s="3">
        <v>0</v>
      </c>
      <c r="H1445" s="3">
        <v>0</v>
      </c>
      <c r="I1445" s="3">
        <v>0</v>
      </c>
      <c r="K1445" s="18" t="str">
        <f>IF($B1445="","",IF($B1445=0,"",K$1&amp;$A1445))</f>
        <v>SkillDescDetail410110505</v>
      </c>
    </row>
    <row r="1446" spans="1:11" s="17" customFormat="1" x14ac:dyDescent="0.15">
      <c r="A1446" s="7" t="s">
        <v>48</v>
      </c>
      <c r="B1446" s="5"/>
      <c r="C1446" s="5"/>
      <c r="D1446" s="5"/>
      <c r="E1446" s="5" t="str">
        <f>_xlfn.XLOOKUP(A1446,中转!$D$10:$D$10006,中转!$Y$10:$Y$10006,"{}",0)</f>
        <v/>
      </c>
      <c r="F1446" s="5"/>
      <c r="G1446" s="5"/>
      <c r="H1446" s="5"/>
      <c r="I1446" s="5"/>
      <c r="J1446" s="20"/>
      <c r="K1446" s="20"/>
    </row>
    <row r="1447" spans="1:11" x14ac:dyDescent="0.15">
      <c r="A1447" s="3">
        <f t="shared" ref="A1447:A1451" si="735">B1447*100+C1447</f>
        <v>410110601</v>
      </c>
      <c r="B1447" s="3">
        <f t="shared" ref="B1447:B1451" si="736">B1398+100</f>
        <v>4101106</v>
      </c>
      <c r="C1447" s="3">
        <f t="shared" ref="C1447:C1451" si="737">C1441</f>
        <v>1</v>
      </c>
      <c r="D1447" s="3">
        <f>_xlfn.XLOOKUP(C1447,等级中转!$E$7:$E$11,_xlfn.XLOOKUP(INT(RIGHT(B1447,1)),等级中转!$F$5:$L$5,等级中转!$F$7:$L$11))</f>
        <v>1</v>
      </c>
      <c r="E1447" s="3" t="str">
        <f>_xlfn.XLOOKUP(A1447,中转!$D$10:$D$10006,中转!$Y$10:$Y$10006,"{}",0)</f>
        <v>{}</v>
      </c>
      <c r="F1447" s="3" t="s">
        <v>35</v>
      </c>
      <c r="G1447" s="3">
        <v>0</v>
      </c>
      <c r="H1447" s="3">
        <v>0</v>
      </c>
      <c r="I1447" s="3">
        <v>0</v>
      </c>
      <c r="K1447" s="18" t="str">
        <f>IF($B1447="","",IF($B1447=0,"",K$1&amp;$A1447))</f>
        <v>SkillDescDetail410110601</v>
      </c>
    </row>
    <row r="1448" spans="1:11" x14ac:dyDescent="0.15">
      <c r="A1448" s="3">
        <f t="shared" si="735"/>
        <v>410110602</v>
      </c>
      <c r="B1448" s="3">
        <f t="shared" si="736"/>
        <v>4101106</v>
      </c>
      <c r="C1448" s="3">
        <f t="shared" si="737"/>
        <v>2</v>
      </c>
      <c r="D1448" s="3">
        <f>_xlfn.XLOOKUP(C1448,等级中转!$E$7:$E$11,_xlfn.XLOOKUP(INT(RIGHT(B1448,1)),等级中转!$F$5:$L$5,等级中转!$F$7:$L$11))</f>
        <v>63</v>
      </c>
      <c r="E1448" s="3" t="str">
        <f>_xlfn.XLOOKUP(A1448,中转!$D$10:$D$10006,中转!$Y$10:$Y$10006,"{}",0)</f>
        <v>{}</v>
      </c>
      <c r="F1448" s="3" t="s">
        <v>35</v>
      </c>
      <c r="G1448" s="3">
        <v>0</v>
      </c>
      <c r="H1448" s="3">
        <v>0</v>
      </c>
      <c r="I1448" s="3">
        <v>0</v>
      </c>
      <c r="K1448" s="18" t="str">
        <f>IF($B1448="","",IF($B1448=0,"",K$1&amp;$A1448))</f>
        <v>SkillDescDetail410110602</v>
      </c>
    </row>
    <row r="1449" spans="1:11" x14ac:dyDescent="0.15">
      <c r="A1449" s="3">
        <f t="shared" si="735"/>
        <v>410110603</v>
      </c>
      <c r="B1449" s="3">
        <f t="shared" si="736"/>
        <v>4101106</v>
      </c>
      <c r="C1449" s="3">
        <f t="shared" si="737"/>
        <v>3</v>
      </c>
      <c r="D1449" s="3">
        <f>_xlfn.XLOOKUP(C1449,等级中转!$E$7:$E$11,_xlfn.XLOOKUP(INT(RIGHT(B1449,1)),等级中转!$F$5:$L$5,等级中转!$F$7:$L$11))</f>
        <v>103</v>
      </c>
      <c r="E1449" s="3" t="str">
        <f>_xlfn.XLOOKUP(A1449,中转!$D$10:$D$10006,中转!$Y$10:$Y$10006,"{}",0)</f>
        <v>{}</v>
      </c>
      <c r="F1449" s="3" t="s">
        <v>35</v>
      </c>
      <c r="G1449" s="3">
        <v>0</v>
      </c>
      <c r="H1449" s="3">
        <v>0</v>
      </c>
      <c r="I1449" s="3">
        <v>0</v>
      </c>
      <c r="K1449" s="18" t="str">
        <f>IF($B1449="","",IF($B1449=0,"",K$1&amp;$A1449))</f>
        <v>SkillDescDetail410110603</v>
      </c>
    </row>
    <row r="1450" spans="1:11" x14ac:dyDescent="0.15">
      <c r="A1450" s="3">
        <f t="shared" si="735"/>
        <v>410110604</v>
      </c>
      <c r="B1450" s="3">
        <f t="shared" si="736"/>
        <v>4101106</v>
      </c>
      <c r="C1450" s="3">
        <f t="shared" si="737"/>
        <v>4</v>
      </c>
      <c r="D1450" s="3">
        <f>_xlfn.XLOOKUP(C1450,等级中转!$E$7:$E$11,_xlfn.XLOOKUP(INT(RIGHT(B1450,1)),等级中转!$F$5:$L$5,等级中转!$F$7:$L$11))</f>
        <v>153</v>
      </c>
      <c r="E1450" s="3" t="str">
        <f>_xlfn.XLOOKUP(A1450,中转!$D$10:$D$10006,中转!$Y$10:$Y$10006,"{}",0)</f>
        <v>{}</v>
      </c>
      <c r="F1450" s="3" t="s">
        <v>35</v>
      </c>
      <c r="G1450" s="3">
        <v>0</v>
      </c>
      <c r="H1450" s="3">
        <v>0</v>
      </c>
      <c r="I1450" s="3">
        <v>0</v>
      </c>
      <c r="K1450" s="18" t="str">
        <f>IF($B1450="","",IF($B1450=0,"",K$1&amp;$A1450))</f>
        <v>SkillDescDetail410110604</v>
      </c>
    </row>
    <row r="1451" spans="1:11" x14ac:dyDescent="0.15">
      <c r="A1451" s="3">
        <f t="shared" si="735"/>
        <v>410110605</v>
      </c>
      <c r="B1451" s="3">
        <f t="shared" si="736"/>
        <v>4101106</v>
      </c>
      <c r="C1451" s="3">
        <f t="shared" si="737"/>
        <v>5</v>
      </c>
      <c r="D1451" s="3">
        <f>_xlfn.XLOOKUP(C1451,等级中转!$E$7:$E$11,_xlfn.XLOOKUP(INT(RIGHT(B1451,1)),等级中转!$F$5:$L$5,等级中转!$F$7:$L$11))</f>
        <v>203</v>
      </c>
      <c r="E1451" s="3" t="str">
        <f>_xlfn.XLOOKUP(A1451,中转!$D$10:$D$10006,中转!$Y$10:$Y$10006,"{}",0)</f>
        <v>{}</v>
      </c>
      <c r="F1451" s="3" t="s">
        <v>35</v>
      </c>
      <c r="G1451" s="3">
        <v>0</v>
      </c>
      <c r="H1451" s="3">
        <v>0</v>
      </c>
      <c r="I1451" s="3">
        <v>0</v>
      </c>
      <c r="K1451" s="18" t="str">
        <f>IF($B1451="","",IF($B1451=0,"",K$1&amp;$A1451))</f>
        <v>SkillDescDetail410110605</v>
      </c>
    </row>
    <row r="1452" spans="1:11" s="17" customFormat="1" x14ac:dyDescent="0.15">
      <c r="A1452" s="7" t="s">
        <v>49</v>
      </c>
      <c r="B1452" s="5"/>
      <c r="C1452" s="5"/>
      <c r="D1452" s="5"/>
      <c r="E1452" s="5" t="str">
        <f>_xlfn.XLOOKUP(A1452,中转!$D$10:$D$10006,中转!$Y$10:$Y$10006,"{}",0)</f>
        <v/>
      </c>
      <c r="F1452" s="5"/>
      <c r="G1452" s="5"/>
      <c r="H1452" s="5"/>
      <c r="I1452" s="5"/>
      <c r="J1452" s="20"/>
      <c r="K1452" s="20"/>
    </row>
    <row r="1453" spans="1:11" x14ac:dyDescent="0.15">
      <c r="A1453" s="3">
        <f t="shared" ref="A1453:A1457" si="738">B1453*100+C1453</f>
        <v>410110701</v>
      </c>
      <c r="B1453" s="3">
        <f t="shared" ref="B1453:B1457" si="739">B1404+100</f>
        <v>4101107</v>
      </c>
      <c r="C1453" s="3">
        <f t="shared" ref="C1453:C1457" si="740">C1447</f>
        <v>1</v>
      </c>
      <c r="D1453" s="3">
        <f>_xlfn.XLOOKUP(C1453,等级中转!$E$7:$E$11,_xlfn.XLOOKUP(INT(RIGHT(B1453,1)),等级中转!$F$5:$L$5,等级中转!$F$7:$L$11))</f>
        <v>1</v>
      </c>
      <c r="E1453" s="3" t="str">
        <f>_xlfn.XLOOKUP(A1453,中转!$D$10:$D$10006,中转!$Y$10:$Y$10006,"{}",0)</f>
        <v>{"AtkPower":0.1,"BuffPower":1}</v>
      </c>
      <c r="F1453" s="3" t="s">
        <v>155</v>
      </c>
      <c r="G1453" s="3">
        <v>0</v>
      </c>
      <c r="H1453" s="3">
        <v>0</v>
      </c>
      <c r="I1453" s="3">
        <v>0</v>
      </c>
      <c r="K1453" s="18" t="str">
        <f>IF($B1453="","",IF($B1453=0,"",K$1&amp;$A1453))</f>
        <v>SkillDescDetail410110701</v>
      </c>
    </row>
    <row r="1454" spans="1:11" x14ac:dyDescent="0.15">
      <c r="A1454" s="3">
        <f t="shared" si="738"/>
        <v>410110702</v>
      </c>
      <c r="B1454" s="3">
        <f t="shared" si="739"/>
        <v>4101107</v>
      </c>
      <c r="C1454" s="3">
        <f t="shared" si="740"/>
        <v>2</v>
      </c>
      <c r="D1454" s="3">
        <f>_xlfn.XLOOKUP(C1454,等级中转!$E$7:$E$11,_xlfn.XLOOKUP(INT(RIGHT(B1454,1)),等级中转!$F$5:$L$5,等级中转!$F$7:$L$11))</f>
        <v>51</v>
      </c>
      <c r="E1454" s="3" t="str">
        <f>_xlfn.XLOOKUP(A1454,中转!$D$10:$D$10006,中转!$Y$10:$Y$10006,"{}",0)</f>
        <v>{"BuffPower":1}</v>
      </c>
      <c r="F1454" s="3" t="s">
        <v>155</v>
      </c>
      <c r="G1454" s="3">
        <v>0</v>
      </c>
      <c r="H1454" s="3">
        <v>0</v>
      </c>
      <c r="I1454" s="3">
        <v>0</v>
      </c>
      <c r="K1454" s="18" t="str">
        <f>IF($B1454="","",IF($B1454=0,"",K$1&amp;$A1454))</f>
        <v>SkillDescDetail410110702</v>
      </c>
    </row>
    <row r="1455" spans="1:11" x14ac:dyDescent="0.15">
      <c r="A1455" s="3">
        <f t="shared" si="738"/>
        <v>410110703</v>
      </c>
      <c r="B1455" s="3">
        <f t="shared" si="739"/>
        <v>4101107</v>
      </c>
      <c r="C1455" s="3">
        <f t="shared" si="740"/>
        <v>3</v>
      </c>
      <c r="D1455" s="3">
        <f>_xlfn.XLOOKUP(C1455,等级中转!$E$7:$E$11,_xlfn.XLOOKUP(INT(RIGHT(B1455,1)),等级中转!$F$5:$L$5,等级中转!$F$7:$L$11))</f>
        <v>91</v>
      </c>
      <c r="E1455" s="3" t="str">
        <f>_xlfn.XLOOKUP(A1455,中转!$D$10:$D$10006,中转!$Y$10:$Y$10006,"{}",0)</f>
        <v>{"BuffPower":1}</v>
      </c>
      <c r="F1455" s="3" t="s">
        <v>155</v>
      </c>
      <c r="G1455" s="3">
        <v>0</v>
      </c>
      <c r="H1455" s="3">
        <v>0</v>
      </c>
      <c r="I1455" s="3">
        <v>0</v>
      </c>
      <c r="K1455" s="18" t="str">
        <f>IF($B1455="","",IF($B1455=0,"",K$1&amp;$A1455))</f>
        <v>SkillDescDetail410110703</v>
      </c>
    </row>
    <row r="1456" spans="1:11" x14ac:dyDescent="0.15">
      <c r="A1456" s="3">
        <f t="shared" si="738"/>
        <v>410110704</v>
      </c>
      <c r="B1456" s="3">
        <f t="shared" si="739"/>
        <v>4101107</v>
      </c>
      <c r="C1456" s="3">
        <f t="shared" si="740"/>
        <v>4</v>
      </c>
      <c r="D1456" s="3">
        <f>_xlfn.XLOOKUP(C1456,等级中转!$E$7:$E$11,_xlfn.XLOOKUP(INT(RIGHT(B1456,1)),等级中转!$F$5:$L$5,等级中转!$F$7:$L$11))</f>
        <v>151</v>
      </c>
      <c r="E1456" s="3" t="str">
        <f>_xlfn.XLOOKUP(A1456,中转!$D$10:$D$10006,中转!$Y$10:$Y$10006,"{}",0)</f>
        <v>{"BuffPower":1}</v>
      </c>
      <c r="F1456" s="3" t="s">
        <v>155</v>
      </c>
      <c r="G1456" s="3">
        <v>0</v>
      </c>
      <c r="H1456" s="3">
        <v>0</v>
      </c>
      <c r="I1456" s="3">
        <v>0</v>
      </c>
      <c r="K1456" s="18" t="str">
        <f>IF($B1456="","",IF($B1456=0,"",K$1&amp;$A1456))</f>
        <v>SkillDescDetail410110704</v>
      </c>
    </row>
    <row r="1457" spans="1:11" x14ac:dyDescent="0.15">
      <c r="A1457" s="3">
        <f t="shared" si="738"/>
        <v>410110705</v>
      </c>
      <c r="B1457" s="3">
        <f t="shared" si="739"/>
        <v>4101107</v>
      </c>
      <c r="C1457" s="3">
        <f t="shared" si="740"/>
        <v>5</v>
      </c>
      <c r="D1457" s="3">
        <f>_xlfn.XLOOKUP(C1457,等级中转!$E$7:$E$11,_xlfn.XLOOKUP(INT(RIGHT(B1457,1)),等级中转!$F$5:$L$5,等级中转!$F$7:$L$11))</f>
        <v>211</v>
      </c>
      <c r="E1457" s="3" t="str">
        <f>_xlfn.XLOOKUP(A1457,中转!$D$10:$D$10006,中转!$Y$10:$Y$10006,"{}",0)</f>
        <v>{"BuffPower":1}</v>
      </c>
      <c r="F1457" s="3" t="s">
        <v>155</v>
      </c>
      <c r="G1457" s="3">
        <v>0</v>
      </c>
      <c r="H1457" s="3">
        <v>0</v>
      </c>
      <c r="I1457" s="3">
        <v>0</v>
      </c>
      <c r="K1457" s="18" t="str">
        <f>IF($B1457="","",IF($B1457=0,"",K$1&amp;$A1457))</f>
        <v>SkillDescDetail410110705</v>
      </c>
    </row>
    <row r="1458" spans="1:11" s="17" customFormat="1" x14ac:dyDescent="0.15">
      <c r="A1458" s="7" t="s">
        <v>156</v>
      </c>
      <c r="B1458" s="5"/>
      <c r="C1458" s="5"/>
      <c r="D1458" s="5"/>
      <c r="E1458" s="5" t="str">
        <f>_xlfn.XLOOKUP(A1458,中转!$D$10:$D$10006,中转!$Y$10:$Y$10006,"{}",0)</f>
        <v/>
      </c>
      <c r="F1458" s="5"/>
      <c r="G1458" s="5"/>
      <c r="H1458" s="5"/>
      <c r="I1458" s="5"/>
      <c r="J1458" s="20"/>
      <c r="K1458" s="20"/>
    </row>
    <row r="1459" spans="1:11" x14ac:dyDescent="0.15">
      <c r="A1459" s="3">
        <f t="shared" ref="A1459:A1463" si="741">B1459*100+C1459</f>
        <v>410110801</v>
      </c>
      <c r="B1459" s="3">
        <v>4101108</v>
      </c>
      <c r="C1459" s="3">
        <f t="shared" ref="C1459:C1463" si="742">C1453</f>
        <v>1</v>
      </c>
      <c r="D1459" s="3">
        <f>D1417</f>
        <v>1</v>
      </c>
      <c r="E1459" s="3" t="str">
        <f>_xlfn.XLOOKUP(A1459,中转!$D$10:$D$10006,中转!$Y$10:$Y$10006,"{}",0)</f>
        <v>{}</v>
      </c>
      <c r="F1459" s="3" t="s">
        <v>35</v>
      </c>
      <c r="G1459" s="3">
        <f>G1417</f>
        <v>125</v>
      </c>
      <c r="H1459" s="3">
        <v>0</v>
      </c>
      <c r="I1459" s="3">
        <v>0</v>
      </c>
      <c r="J1459" s="18" t="str">
        <f>"Skill"&amp;B1459</f>
        <v>Skill4101108</v>
      </c>
    </row>
    <row r="1460" spans="1:11" x14ac:dyDescent="0.15">
      <c r="A1460" s="3">
        <f t="shared" si="741"/>
        <v>410110802</v>
      </c>
      <c r="B1460" s="3">
        <v>4101108</v>
      </c>
      <c r="C1460" s="3">
        <f t="shared" si="742"/>
        <v>2</v>
      </c>
      <c r="D1460" s="3">
        <f>D1418</f>
        <v>21</v>
      </c>
      <c r="E1460" s="3" t="str">
        <f>_xlfn.XLOOKUP(A1460,中转!$D$10:$D$10006,中转!$Y$10:$Y$10006,"{}",0)</f>
        <v>{}</v>
      </c>
      <c r="F1460" s="3" t="s">
        <v>35</v>
      </c>
      <c r="G1460" s="3">
        <f t="shared" ref="G1460:G1463" si="743">G1459</f>
        <v>125</v>
      </c>
      <c r="H1460" s="3">
        <v>0</v>
      </c>
      <c r="I1460" s="3">
        <v>0</v>
      </c>
      <c r="J1460" s="18" t="str">
        <f>"Skill"&amp;B1460</f>
        <v>Skill4101108</v>
      </c>
    </row>
    <row r="1461" spans="1:11" x14ac:dyDescent="0.15">
      <c r="A1461" s="3">
        <f t="shared" si="741"/>
        <v>410110803</v>
      </c>
      <c r="B1461" s="3">
        <v>4101108</v>
      </c>
      <c r="C1461" s="3">
        <f t="shared" si="742"/>
        <v>3</v>
      </c>
      <c r="D1461" s="3">
        <f>D1419</f>
        <v>61</v>
      </c>
      <c r="E1461" s="3" t="str">
        <f>_xlfn.XLOOKUP(A1461,中转!$D$10:$D$10006,中转!$Y$10:$Y$10006,"{}",0)</f>
        <v>{}</v>
      </c>
      <c r="F1461" s="3" t="s">
        <v>35</v>
      </c>
      <c r="G1461" s="3">
        <f t="shared" si="743"/>
        <v>125</v>
      </c>
      <c r="H1461" s="3">
        <v>0</v>
      </c>
      <c r="I1461" s="3">
        <v>0</v>
      </c>
      <c r="J1461" s="18" t="str">
        <f>"Skill"&amp;B1461</f>
        <v>Skill4101108</v>
      </c>
    </row>
    <row r="1462" spans="1:11" x14ac:dyDescent="0.15">
      <c r="A1462" s="3">
        <f t="shared" si="741"/>
        <v>410110804</v>
      </c>
      <c r="B1462" s="3">
        <v>4101108</v>
      </c>
      <c r="C1462" s="3">
        <f t="shared" si="742"/>
        <v>4</v>
      </c>
      <c r="D1462" s="3">
        <f>D1420</f>
        <v>111</v>
      </c>
      <c r="E1462" s="3" t="str">
        <f>_xlfn.XLOOKUP(A1462,中转!$D$10:$D$10006,中转!$Y$10:$Y$10006,"{}",0)</f>
        <v>{}</v>
      </c>
      <c r="F1462" s="3" t="s">
        <v>35</v>
      </c>
      <c r="G1462" s="3">
        <f t="shared" si="743"/>
        <v>125</v>
      </c>
      <c r="H1462" s="3">
        <v>0</v>
      </c>
      <c r="I1462" s="3">
        <v>0</v>
      </c>
      <c r="J1462" s="18" t="str">
        <f>"Skill"&amp;B1462</f>
        <v>Skill4101108</v>
      </c>
    </row>
    <row r="1463" spans="1:11" x14ac:dyDescent="0.15">
      <c r="A1463" s="3">
        <f t="shared" si="741"/>
        <v>410110805</v>
      </c>
      <c r="B1463" s="3">
        <v>4101108</v>
      </c>
      <c r="C1463" s="3">
        <f t="shared" si="742"/>
        <v>5</v>
      </c>
      <c r="D1463" s="3">
        <f>D1421</f>
        <v>161</v>
      </c>
      <c r="E1463" s="3" t="str">
        <f>_xlfn.XLOOKUP(A1463,中转!$D$10:$D$10006,中转!$Y$10:$Y$10006,"{}",0)</f>
        <v>{}</v>
      </c>
      <c r="F1463" s="3" t="s">
        <v>35</v>
      </c>
      <c r="G1463" s="3">
        <f t="shared" si="743"/>
        <v>125</v>
      </c>
      <c r="H1463" s="3">
        <v>0</v>
      </c>
      <c r="I1463" s="3">
        <v>0</v>
      </c>
      <c r="J1463" s="18" t="str">
        <f>"Skill"&amp;B1463</f>
        <v>Skill4101108</v>
      </c>
    </row>
    <row r="1464" spans="1:11" s="17" customFormat="1" x14ac:dyDescent="0.15">
      <c r="A1464" s="7" t="s">
        <v>157</v>
      </c>
      <c r="B1464" s="5"/>
      <c r="C1464" s="5"/>
      <c r="D1464" s="5"/>
      <c r="E1464" s="5" t="str">
        <f>_xlfn.XLOOKUP(A1464,中转!$D$10:$D$10006,中转!$Y$10:$Y$10006,"{}",0)</f>
        <v/>
      </c>
      <c r="F1464" s="5"/>
      <c r="G1464" s="5"/>
      <c r="H1464" s="5"/>
      <c r="I1464" s="5"/>
      <c r="J1464" s="20"/>
      <c r="K1464" s="20"/>
    </row>
    <row r="1465" spans="1:11" x14ac:dyDescent="0.15">
      <c r="A1465" s="3">
        <f t="shared" ref="A1465:A1469" si="744">B1465*100+C1465</f>
        <v>410110901</v>
      </c>
      <c r="B1465" s="3">
        <v>4101109</v>
      </c>
      <c r="C1465" s="3">
        <f t="shared" ref="C1465:C1469" si="745">C1453</f>
        <v>1</v>
      </c>
      <c r="D1465" s="3">
        <f>D1417</f>
        <v>1</v>
      </c>
      <c r="E1465" s="3" t="str">
        <f>_xlfn.XLOOKUP(A1465,中转!$D$10:$D$10006,中转!$Y$10:$Y$10006,"{}",0)</f>
        <v>{}</v>
      </c>
      <c r="F1465" s="3" t="s">
        <v>158</v>
      </c>
      <c r="G1465" s="3">
        <v>0</v>
      </c>
      <c r="H1465" s="3">
        <v>0</v>
      </c>
      <c r="I1465" s="3">
        <v>0</v>
      </c>
    </row>
    <row r="1466" spans="1:11" x14ac:dyDescent="0.15">
      <c r="A1466" s="3">
        <f t="shared" si="744"/>
        <v>410110902</v>
      </c>
      <c r="B1466" s="3">
        <v>4101109</v>
      </c>
      <c r="C1466" s="3">
        <f t="shared" si="745"/>
        <v>2</v>
      </c>
      <c r="D1466" s="3">
        <f>D1418</f>
        <v>21</v>
      </c>
      <c r="E1466" s="3" t="str">
        <f>_xlfn.XLOOKUP(A1466,中转!$D$10:$D$10006,中转!$Y$10:$Y$10006,"{}",0)</f>
        <v>{}</v>
      </c>
      <c r="F1466" s="3" t="s">
        <v>158</v>
      </c>
      <c r="G1466" s="3">
        <v>0</v>
      </c>
      <c r="H1466" s="3">
        <v>0</v>
      </c>
      <c r="I1466" s="3">
        <v>0</v>
      </c>
    </row>
    <row r="1467" spans="1:11" x14ac:dyDescent="0.15">
      <c r="A1467" s="3">
        <f t="shared" si="744"/>
        <v>410110903</v>
      </c>
      <c r="B1467" s="3">
        <v>4101109</v>
      </c>
      <c r="C1467" s="3">
        <f t="shared" si="745"/>
        <v>3</v>
      </c>
      <c r="D1467" s="3">
        <f>D1419</f>
        <v>61</v>
      </c>
      <c r="E1467" s="3" t="str">
        <f>_xlfn.XLOOKUP(A1467,中转!$D$10:$D$10006,中转!$Y$10:$Y$10006,"{}",0)</f>
        <v>{}</v>
      </c>
      <c r="F1467" s="3" t="s">
        <v>158</v>
      </c>
      <c r="G1467" s="3">
        <v>0</v>
      </c>
      <c r="H1467" s="3">
        <v>0</v>
      </c>
      <c r="I1467" s="3">
        <v>0</v>
      </c>
    </row>
    <row r="1468" spans="1:11" x14ac:dyDescent="0.15">
      <c r="A1468" s="3">
        <f t="shared" si="744"/>
        <v>410110904</v>
      </c>
      <c r="B1468" s="3">
        <v>4101109</v>
      </c>
      <c r="C1468" s="3">
        <f t="shared" si="745"/>
        <v>4</v>
      </c>
      <c r="D1468" s="3">
        <f>D1420</f>
        <v>111</v>
      </c>
      <c r="E1468" s="3" t="str">
        <f>_xlfn.XLOOKUP(A1468,中转!$D$10:$D$10006,中转!$Y$10:$Y$10006,"{}",0)</f>
        <v>{}</v>
      </c>
      <c r="F1468" s="3" t="s">
        <v>158</v>
      </c>
      <c r="G1468" s="3">
        <v>0</v>
      </c>
      <c r="H1468" s="3">
        <v>0</v>
      </c>
      <c r="I1468" s="3">
        <v>0</v>
      </c>
    </row>
    <row r="1469" spans="1:11" x14ac:dyDescent="0.15">
      <c r="A1469" s="3">
        <f t="shared" si="744"/>
        <v>410110905</v>
      </c>
      <c r="B1469" s="3">
        <v>4101109</v>
      </c>
      <c r="C1469" s="3">
        <f t="shared" si="745"/>
        <v>5</v>
      </c>
      <c r="D1469" s="3">
        <f>D1421</f>
        <v>161</v>
      </c>
      <c r="E1469" s="3" t="str">
        <f>_xlfn.XLOOKUP(A1469,中转!$D$10:$D$10006,中转!$Y$10:$Y$10006,"{}",0)</f>
        <v>{}</v>
      </c>
      <c r="F1469" s="3" t="s">
        <v>158</v>
      </c>
      <c r="G1469" s="3">
        <v>0</v>
      </c>
      <c r="H1469" s="3">
        <v>0</v>
      </c>
      <c r="I1469" s="3">
        <v>0</v>
      </c>
    </row>
    <row r="1470" spans="1:11" s="17" customFormat="1" x14ac:dyDescent="0.15">
      <c r="A1470" s="7" t="s">
        <v>159</v>
      </c>
      <c r="B1470" s="5"/>
      <c r="C1470" s="5"/>
      <c r="D1470" s="5"/>
      <c r="E1470" s="5" t="str">
        <f>_xlfn.XLOOKUP(A1470,中转!$D$10:$D$10006,中转!$Y$10:$Y$10006,"{}",0)</f>
        <v/>
      </c>
      <c r="F1470" s="5"/>
      <c r="G1470" s="5"/>
      <c r="H1470" s="5"/>
      <c r="I1470" s="5"/>
      <c r="J1470" s="20"/>
      <c r="K1470" s="20"/>
    </row>
    <row r="1471" spans="1:11" s="17" customFormat="1" x14ac:dyDescent="0.15">
      <c r="A1471" s="7" t="s">
        <v>33</v>
      </c>
      <c r="B1471" s="5"/>
      <c r="C1471" s="5"/>
      <c r="D1471" s="5"/>
      <c r="E1471" s="5" t="str">
        <f>_xlfn.XLOOKUP(A1471,中转!$D$10:$D$10006,中转!$Y$10:$Y$10006,"{}",0)</f>
        <v/>
      </c>
      <c r="F1471" s="5"/>
      <c r="G1471" s="5"/>
      <c r="H1471" s="5"/>
      <c r="I1471" s="5"/>
      <c r="J1471" s="20"/>
      <c r="K1471" s="20"/>
    </row>
    <row r="1472" spans="1:11" x14ac:dyDescent="0.15">
      <c r="A1472" s="3">
        <f t="shared" ref="A1472:A1476" si="746">B1472*100+C1472</f>
        <v>410120101</v>
      </c>
      <c r="B1472" s="3">
        <f t="shared" ref="B1472:B1476" si="747">B1417+100</f>
        <v>4101201</v>
      </c>
      <c r="C1472" s="3">
        <v>1</v>
      </c>
      <c r="D1472" s="3">
        <f>_xlfn.XLOOKUP(C1472,等级中转!$E$7:$E$11,_xlfn.XLOOKUP(INT(RIGHT(B1472,1)),等级中转!$F$5:$L$5,等级中转!$F$7:$L$11))</f>
        <v>1</v>
      </c>
      <c r="E1472" s="3" t="str">
        <f ca="1">_xlfn.XLOOKUP(A1472,中转!$D$10:$D$10006,中转!$Y$10:$Y$10006,"{}",0)</f>
        <v>{"AtkPower":1.1}</v>
      </c>
      <c r="F1472" s="3" t="s">
        <v>35</v>
      </c>
      <c r="G1472" s="3">
        <v>110</v>
      </c>
      <c r="H1472" s="3">
        <v>0</v>
      </c>
      <c r="I1472" s="3">
        <v>0</v>
      </c>
      <c r="J1472" s="18" t="str">
        <f t="shared" ref="J1472:J1476" si="748">"Skill"&amp;B1472</f>
        <v>Skill4101201</v>
      </c>
      <c r="K1472" s="18" t="str">
        <f>IF($B1472="","",IF($B1472=0,"",K$1&amp;$A1472))</f>
        <v>SkillDescDetail410120101</v>
      </c>
    </row>
    <row r="1473" spans="1:11" x14ac:dyDescent="0.15">
      <c r="A1473" s="3">
        <f t="shared" si="746"/>
        <v>410120102</v>
      </c>
      <c r="B1473" s="3">
        <f t="shared" si="747"/>
        <v>4101201</v>
      </c>
      <c r="C1473" s="3">
        <v>2</v>
      </c>
      <c r="D1473" s="3">
        <f>_xlfn.XLOOKUP(C1473,等级中转!$E$7:$E$11,_xlfn.XLOOKUP(INT(RIGHT(B1473,1)),等级中转!$F$5:$L$5,等级中转!$F$7:$L$11))</f>
        <v>21</v>
      </c>
      <c r="E1473" s="3" t="str">
        <f ca="1">_xlfn.XLOOKUP(A1473,中转!$D$10:$D$10006,中转!$Y$10:$Y$10006,"{}",0)</f>
        <v>{"AtkPower":1.2}</v>
      </c>
      <c r="F1473" s="3" t="s">
        <v>35</v>
      </c>
      <c r="G1473" s="3">
        <f t="shared" ref="G1473:G1476" si="749">G1472</f>
        <v>110</v>
      </c>
      <c r="H1473" s="3">
        <v>0</v>
      </c>
      <c r="I1473" s="3">
        <v>0</v>
      </c>
      <c r="J1473" s="18" t="str">
        <f t="shared" si="748"/>
        <v>Skill4101201</v>
      </c>
      <c r="K1473" s="18" t="str">
        <f>IF($B1473="","",IF($B1473=0,"",K$1&amp;$A1473))</f>
        <v>SkillDescDetail410120102</v>
      </c>
    </row>
    <row r="1474" spans="1:11" x14ac:dyDescent="0.15">
      <c r="A1474" s="3">
        <f t="shared" si="746"/>
        <v>410120103</v>
      </c>
      <c r="B1474" s="3">
        <f t="shared" si="747"/>
        <v>4101201</v>
      </c>
      <c r="C1474" s="3">
        <v>3</v>
      </c>
      <c r="D1474" s="3">
        <f>_xlfn.XLOOKUP(C1474,等级中转!$E$7:$E$11,_xlfn.XLOOKUP(INT(RIGHT(B1474,1)),等级中转!$F$5:$L$5,等级中转!$F$7:$L$11))</f>
        <v>61</v>
      </c>
      <c r="E1474" s="3" t="str">
        <f ca="1">_xlfn.XLOOKUP(A1474,中转!$D$10:$D$10006,中转!$Y$10:$Y$10006,"{}",0)</f>
        <v>{"AtkPower":1.3}</v>
      </c>
      <c r="F1474" s="3" t="s">
        <v>35</v>
      </c>
      <c r="G1474" s="3">
        <f t="shared" si="749"/>
        <v>110</v>
      </c>
      <c r="H1474" s="3">
        <v>0</v>
      </c>
      <c r="I1474" s="3">
        <v>0</v>
      </c>
      <c r="J1474" s="18" t="str">
        <f t="shared" si="748"/>
        <v>Skill4101201</v>
      </c>
      <c r="K1474" s="18" t="str">
        <f>IF($B1474="","",IF($B1474=0,"",K$1&amp;$A1474))</f>
        <v>SkillDescDetail410120103</v>
      </c>
    </row>
    <row r="1475" spans="1:11" x14ac:dyDescent="0.15">
      <c r="A1475" s="3">
        <f t="shared" si="746"/>
        <v>410120104</v>
      </c>
      <c r="B1475" s="3">
        <f t="shared" si="747"/>
        <v>4101201</v>
      </c>
      <c r="C1475" s="3">
        <v>4</v>
      </c>
      <c r="D1475" s="3">
        <f>_xlfn.XLOOKUP(C1475,等级中转!$E$7:$E$11,_xlfn.XLOOKUP(INT(RIGHT(B1475,1)),等级中转!$F$5:$L$5,等级中转!$F$7:$L$11))</f>
        <v>111</v>
      </c>
      <c r="E1475" s="3" t="str">
        <f ca="1">_xlfn.XLOOKUP(A1475,中转!$D$10:$D$10006,中转!$Y$10:$Y$10006,"{}",0)</f>
        <v>{"AtkPower":1.45}</v>
      </c>
      <c r="F1475" s="3" t="s">
        <v>35</v>
      </c>
      <c r="G1475" s="3">
        <f t="shared" si="749"/>
        <v>110</v>
      </c>
      <c r="H1475" s="3">
        <v>0</v>
      </c>
      <c r="I1475" s="3">
        <v>0</v>
      </c>
      <c r="J1475" s="18" t="str">
        <f t="shared" si="748"/>
        <v>Skill4101201</v>
      </c>
      <c r="K1475" s="18" t="str">
        <f>IF($B1475="","",IF($B1475=0,"",K$1&amp;$A1475))</f>
        <v>SkillDescDetail410120104</v>
      </c>
    </row>
    <row r="1476" spans="1:11" x14ac:dyDescent="0.15">
      <c r="A1476" s="3">
        <f t="shared" si="746"/>
        <v>410120105</v>
      </c>
      <c r="B1476" s="3">
        <f t="shared" si="747"/>
        <v>4101201</v>
      </c>
      <c r="C1476" s="3">
        <v>5</v>
      </c>
      <c r="D1476" s="3">
        <f>_xlfn.XLOOKUP(C1476,等级中转!$E$7:$E$11,_xlfn.XLOOKUP(INT(RIGHT(B1476,1)),等级中转!$F$5:$L$5,等级中转!$F$7:$L$11))</f>
        <v>161</v>
      </c>
      <c r="E1476" s="3" t="str">
        <f>_xlfn.XLOOKUP(A1476,中转!$D$10:$D$10006,中转!$Y$10:$Y$10006,"{}",0)</f>
        <v>{"AtkPower":1.6}</v>
      </c>
      <c r="F1476" s="3" t="s">
        <v>35</v>
      </c>
      <c r="G1476" s="3">
        <f t="shared" si="749"/>
        <v>110</v>
      </c>
      <c r="H1476" s="3">
        <v>0</v>
      </c>
      <c r="I1476" s="3">
        <v>0</v>
      </c>
      <c r="J1476" s="18" t="str">
        <f t="shared" si="748"/>
        <v>Skill4101201</v>
      </c>
      <c r="K1476" s="18" t="str">
        <f>IF($B1476="","",IF($B1476=0,"",K$1&amp;$A1476))</f>
        <v>SkillDescDetail410120105</v>
      </c>
    </row>
    <row r="1477" spans="1:11" s="17" customFormat="1" x14ac:dyDescent="0.15">
      <c r="A1477" s="7" t="s">
        <v>40</v>
      </c>
      <c r="B1477" s="5"/>
      <c r="C1477" s="5"/>
      <c r="D1477" s="5"/>
      <c r="E1477" s="5" t="str">
        <f>_xlfn.XLOOKUP(A1477,中转!$D$10:$D$10006,中转!$Y$10:$Y$10006,"{}",0)</f>
        <v/>
      </c>
      <c r="F1477" s="5"/>
      <c r="G1477" s="5"/>
      <c r="H1477" s="5"/>
      <c r="I1477" s="5"/>
      <c r="J1477" s="20"/>
      <c r="K1477" s="20"/>
    </row>
    <row r="1478" spans="1:11" x14ac:dyDescent="0.15">
      <c r="A1478" s="3">
        <f t="shared" ref="A1478:A1482" si="750">B1478*100+C1478</f>
        <v>410120201</v>
      </c>
      <c r="B1478" s="3">
        <f t="shared" ref="B1478:B1482" si="751">B1423+100</f>
        <v>4101202</v>
      </c>
      <c r="C1478" s="3">
        <f t="shared" ref="C1478:C1482" si="752">C1472</f>
        <v>1</v>
      </c>
      <c r="D1478" s="3">
        <f>_xlfn.XLOOKUP(C1478,等级中转!$E$7:$E$11,_xlfn.XLOOKUP(INT(RIGHT(B1478,1)),等级中转!$F$5:$L$5,等级中转!$F$7:$L$11))</f>
        <v>1</v>
      </c>
      <c r="E1478" s="3" t="str">
        <f>_xlfn.XLOOKUP(A1478,中转!$D$10:$D$10006,中转!$Y$10:$Y$10006,"{}",0)</f>
        <v>{"AtkPower":0.35}</v>
      </c>
      <c r="F1478" s="3" t="s">
        <v>35</v>
      </c>
      <c r="G1478" s="3">
        <v>0</v>
      </c>
      <c r="H1478" s="3">
        <v>0</v>
      </c>
      <c r="I1478" s="3">
        <v>3.3</v>
      </c>
      <c r="J1478" s="18" t="str">
        <f t="shared" ref="J1478:J1482" si="753">"Skill"&amp;B1478</f>
        <v>Skill4101202</v>
      </c>
      <c r="K1478" s="18" t="str">
        <f>IF($B1478="","",IF($B1478=0,"",K$1&amp;$A1478))</f>
        <v>SkillDescDetail410120201</v>
      </c>
    </row>
    <row r="1479" spans="1:11" x14ac:dyDescent="0.15">
      <c r="A1479" s="3">
        <f t="shared" si="750"/>
        <v>410120202</v>
      </c>
      <c r="B1479" s="3">
        <f t="shared" si="751"/>
        <v>4101202</v>
      </c>
      <c r="C1479" s="3">
        <f t="shared" si="752"/>
        <v>2</v>
      </c>
      <c r="D1479" s="3">
        <f>_xlfn.XLOOKUP(C1479,等级中转!$E$7:$E$11,_xlfn.XLOOKUP(INT(RIGHT(B1479,1)),等级中转!$F$5:$L$5,等级中转!$F$7:$L$11))</f>
        <v>41</v>
      </c>
      <c r="E1479" s="3" t="str">
        <f ca="1">_xlfn.XLOOKUP(A1479,中转!$D$10:$D$10006,中转!$Y$10:$Y$10006,"{}",0)</f>
        <v>{"AtkPower":0.4}</v>
      </c>
      <c r="F1479" s="3" t="s">
        <v>35</v>
      </c>
      <c r="G1479" s="3">
        <v>0</v>
      </c>
      <c r="H1479" s="3">
        <v>0</v>
      </c>
      <c r="I1479" s="3">
        <f>I1478</f>
        <v>3.3</v>
      </c>
      <c r="J1479" s="18" t="str">
        <f t="shared" si="753"/>
        <v>Skill4101202</v>
      </c>
      <c r="K1479" s="18" t="str">
        <f>IF($B1479="","",IF($B1479=0,"",K$1&amp;$A1479))</f>
        <v>SkillDescDetail410120202</v>
      </c>
    </row>
    <row r="1480" spans="1:11" x14ac:dyDescent="0.15">
      <c r="A1480" s="3">
        <f t="shared" si="750"/>
        <v>410120203</v>
      </c>
      <c r="B1480" s="3">
        <f t="shared" si="751"/>
        <v>4101202</v>
      </c>
      <c r="C1480" s="3">
        <f t="shared" si="752"/>
        <v>3</v>
      </c>
      <c r="D1480" s="3">
        <f>_xlfn.XLOOKUP(C1480,等级中转!$E$7:$E$11,_xlfn.XLOOKUP(INT(RIGHT(B1480,1)),等级中转!$F$5:$L$5,等级中转!$F$7:$L$11))</f>
        <v>81</v>
      </c>
      <c r="E1480" s="3" t="str">
        <f ca="1">_xlfn.XLOOKUP(A1480,中转!$D$10:$D$10006,中转!$Y$10:$Y$10006,"{}",0)</f>
        <v>{"AtkPower":0.45}</v>
      </c>
      <c r="F1480" s="3" t="s">
        <v>35</v>
      </c>
      <c r="G1480" s="3">
        <v>0</v>
      </c>
      <c r="H1480" s="3">
        <v>0</v>
      </c>
      <c r="I1480" s="3">
        <f t="shared" ref="I1480:I1482" si="754">I1479</f>
        <v>3.3</v>
      </c>
      <c r="J1480" s="18" t="str">
        <f t="shared" si="753"/>
        <v>Skill4101202</v>
      </c>
      <c r="K1480" s="18" t="str">
        <f>IF($B1480="","",IF($B1480=0,"",K$1&amp;$A1480))</f>
        <v>SkillDescDetail410120203</v>
      </c>
    </row>
    <row r="1481" spans="1:11" x14ac:dyDescent="0.15">
      <c r="A1481" s="3">
        <f t="shared" si="750"/>
        <v>410120204</v>
      </c>
      <c r="B1481" s="3">
        <f t="shared" si="751"/>
        <v>4101202</v>
      </c>
      <c r="C1481" s="3">
        <f t="shared" si="752"/>
        <v>4</v>
      </c>
      <c r="D1481" s="3">
        <f>_xlfn.XLOOKUP(C1481,等级中转!$E$7:$E$11,_xlfn.XLOOKUP(INT(RIGHT(B1481,1)),等级中转!$F$5:$L$5,等级中转!$F$7:$L$11))</f>
        <v>141</v>
      </c>
      <c r="E1481" s="3" t="str">
        <f ca="1">_xlfn.XLOOKUP(A1481,中转!$D$10:$D$10006,中转!$Y$10:$Y$10006,"{}",0)</f>
        <v>{"AtkPower":0.5}</v>
      </c>
      <c r="F1481" s="3" t="s">
        <v>35</v>
      </c>
      <c r="G1481" s="3">
        <v>0</v>
      </c>
      <c r="H1481" s="3">
        <v>0</v>
      </c>
      <c r="I1481" s="3">
        <f t="shared" si="754"/>
        <v>3.3</v>
      </c>
      <c r="J1481" s="18" t="str">
        <f t="shared" si="753"/>
        <v>Skill4101202</v>
      </c>
      <c r="K1481" s="18" t="str">
        <f>IF($B1481="","",IF($B1481=0,"",K$1&amp;$A1481))</f>
        <v>SkillDescDetail410120204</v>
      </c>
    </row>
    <row r="1482" spans="1:11" x14ac:dyDescent="0.15">
      <c r="A1482" s="3">
        <f t="shared" si="750"/>
        <v>410120205</v>
      </c>
      <c r="B1482" s="3">
        <f t="shared" si="751"/>
        <v>4101202</v>
      </c>
      <c r="C1482" s="3">
        <f t="shared" si="752"/>
        <v>5</v>
      </c>
      <c r="D1482" s="3">
        <f>_xlfn.XLOOKUP(C1482,等级中转!$E$7:$E$11,_xlfn.XLOOKUP(INT(RIGHT(B1482,1)),等级中转!$F$5:$L$5,等级中转!$F$7:$L$11))</f>
        <v>201</v>
      </c>
      <c r="E1482" s="3" t="str">
        <f>_xlfn.XLOOKUP(A1482,中转!$D$10:$D$10006,中转!$Y$10:$Y$10006,"{}",0)</f>
        <v>{"AtkPower":0.55}</v>
      </c>
      <c r="F1482" s="3" t="s">
        <v>35</v>
      </c>
      <c r="G1482" s="3">
        <v>0</v>
      </c>
      <c r="H1482" s="3">
        <v>0</v>
      </c>
      <c r="I1482" s="3">
        <f t="shared" si="754"/>
        <v>3.3</v>
      </c>
      <c r="J1482" s="18" t="str">
        <f t="shared" si="753"/>
        <v>Skill4101202</v>
      </c>
      <c r="K1482" s="18" t="str">
        <f>IF($B1482="","",IF($B1482=0,"",K$1&amp;$A1482))</f>
        <v>SkillDescDetail410120205</v>
      </c>
    </row>
    <row r="1483" spans="1:11" s="17" customFormat="1" x14ac:dyDescent="0.15">
      <c r="A1483" s="7" t="s">
        <v>45</v>
      </c>
      <c r="B1483" s="5"/>
      <c r="C1483" s="5"/>
      <c r="D1483" s="5"/>
      <c r="E1483" s="5" t="str">
        <f>_xlfn.XLOOKUP(A1483,中转!$D$10:$D$10006,中转!$Y$10:$Y$10006,"{}",0)</f>
        <v/>
      </c>
      <c r="F1483" s="5"/>
      <c r="G1483" s="5"/>
      <c r="H1483" s="5"/>
      <c r="I1483" s="5"/>
      <c r="J1483" s="20"/>
      <c r="K1483" s="20"/>
    </row>
    <row r="1484" spans="1:11" x14ac:dyDescent="0.15">
      <c r="A1484" s="3">
        <f t="shared" ref="A1484:A1488" si="755">B1484*100+C1484</f>
        <v>410120301</v>
      </c>
      <c r="B1484" s="3">
        <f t="shared" ref="B1484:B1488" si="756">B1429+100</f>
        <v>4101203</v>
      </c>
      <c r="C1484" s="3">
        <f t="shared" ref="C1484:C1488" si="757">C1478</f>
        <v>1</v>
      </c>
      <c r="D1484" s="3">
        <f>_xlfn.XLOOKUP(C1484,等级中转!$E$7:$E$11,_xlfn.XLOOKUP(INT(RIGHT(B1484,1)),等级中转!$F$5:$L$5,等级中转!$F$7:$L$11))</f>
        <v>1</v>
      </c>
      <c r="E1484" s="3" t="str">
        <f>_xlfn.XLOOKUP(A1484,中转!$D$10:$D$10006,中转!$Y$10:$Y$10006,"{}",0)</f>
        <v>{}</v>
      </c>
      <c r="F1484" s="3" t="s">
        <v>35</v>
      </c>
      <c r="G1484" s="3">
        <v>0</v>
      </c>
      <c r="H1484" s="3">
        <v>0</v>
      </c>
      <c r="I1484" s="3">
        <v>0</v>
      </c>
      <c r="K1484" s="18" t="str">
        <f>IF($B1484="","",IF($B1484=0,"",K$1&amp;$A1484))</f>
        <v>SkillDescDetail410120301</v>
      </c>
    </row>
    <row r="1485" spans="1:11" x14ac:dyDescent="0.15">
      <c r="A1485" s="3">
        <f t="shared" si="755"/>
        <v>410120302</v>
      </c>
      <c r="B1485" s="3">
        <f t="shared" si="756"/>
        <v>4101203</v>
      </c>
      <c r="C1485" s="3">
        <f t="shared" si="757"/>
        <v>2</v>
      </c>
      <c r="D1485" s="3">
        <f>_xlfn.XLOOKUP(C1485,等级中转!$E$7:$E$11,_xlfn.XLOOKUP(INT(RIGHT(B1485,1)),等级中转!$F$5:$L$5,等级中转!$F$7:$L$11))</f>
        <v>75</v>
      </c>
      <c r="E1485" s="3" t="str">
        <f>_xlfn.XLOOKUP(A1485,中转!$D$10:$D$10006,中转!$Y$10:$Y$10006,"{}",0)</f>
        <v>{}</v>
      </c>
      <c r="F1485" s="3" t="s">
        <v>35</v>
      </c>
      <c r="G1485" s="3">
        <v>0</v>
      </c>
      <c r="H1485" s="3">
        <v>0</v>
      </c>
      <c r="I1485" s="3">
        <v>0</v>
      </c>
      <c r="K1485" s="18" t="str">
        <f>IF($B1485="","",IF($B1485=0,"",K$1&amp;$A1485))</f>
        <v>SkillDescDetail410120302</v>
      </c>
    </row>
    <row r="1486" spans="1:11" x14ac:dyDescent="0.15">
      <c r="A1486" s="3">
        <f t="shared" si="755"/>
        <v>410120303</v>
      </c>
      <c r="B1486" s="3">
        <f t="shared" si="756"/>
        <v>4101203</v>
      </c>
      <c r="C1486" s="3">
        <f t="shared" si="757"/>
        <v>3</v>
      </c>
      <c r="D1486" s="3">
        <f>_xlfn.XLOOKUP(C1486,等级中转!$E$7:$E$11,_xlfn.XLOOKUP(INT(RIGHT(B1486,1)),等级中转!$F$5:$L$5,等级中转!$F$7:$L$11))</f>
        <v>125</v>
      </c>
      <c r="E1486" s="3" t="str">
        <f>_xlfn.XLOOKUP(A1486,中转!$D$10:$D$10006,中转!$Y$10:$Y$10006,"{}",0)</f>
        <v>{}</v>
      </c>
      <c r="F1486" s="3" t="s">
        <v>35</v>
      </c>
      <c r="G1486" s="3">
        <v>0</v>
      </c>
      <c r="H1486" s="3">
        <v>0</v>
      </c>
      <c r="I1486" s="3">
        <v>0</v>
      </c>
      <c r="K1486" s="18" t="str">
        <f>IF($B1486="","",IF($B1486=0,"",K$1&amp;$A1486))</f>
        <v>SkillDescDetail410120303</v>
      </c>
    </row>
    <row r="1487" spans="1:11" x14ac:dyDescent="0.15">
      <c r="A1487" s="3">
        <f t="shared" si="755"/>
        <v>410120304</v>
      </c>
      <c r="B1487" s="3">
        <f t="shared" si="756"/>
        <v>4101203</v>
      </c>
      <c r="C1487" s="3">
        <f t="shared" si="757"/>
        <v>4</v>
      </c>
      <c r="D1487" s="3">
        <f>_xlfn.XLOOKUP(C1487,等级中转!$E$7:$E$11,_xlfn.XLOOKUP(INT(RIGHT(B1487,1)),等级中转!$F$5:$L$5,等级中转!$F$7:$L$11))</f>
        <v>175</v>
      </c>
      <c r="E1487" s="3" t="str">
        <f>_xlfn.XLOOKUP(A1487,中转!$D$10:$D$10006,中转!$Y$10:$Y$10006,"{}",0)</f>
        <v>{}</v>
      </c>
      <c r="F1487" s="3" t="s">
        <v>35</v>
      </c>
      <c r="G1487" s="3">
        <v>0</v>
      </c>
      <c r="H1487" s="3">
        <v>0</v>
      </c>
      <c r="I1487" s="3">
        <v>0</v>
      </c>
      <c r="K1487" s="18" t="str">
        <f>IF($B1487="","",IF($B1487=0,"",K$1&amp;$A1487))</f>
        <v>SkillDescDetail410120304</v>
      </c>
    </row>
    <row r="1488" spans="1:11" x14ac:dyDescent="0.15">
      <c r="A1488" s="3">
        <f t="shared" si="755"/>
        <v>410120305</v>
      </c>
      <c r="B1488" s="3">
        <f t="shared" si="756"/>
        <v>4101203</v>
      </c>
      <c r="C1488" s="3">
        <f t="shared" si="757"/>
        <v>5</v>
      </c>
      <c r="D1488" s="3">
        <f>_xlfn.XLOOKUP(C1488,等级中转!$E$7:$E$11,_xlfn.XLOOKUP(INT(RIGHT(B1488,1)),等级中转!$F$5:$L$5,等级中转!$F$7:$L$11))</f>
        <v>225</v>
      </c>
      <c r="E1488" s="3" t="str">
        <f>_xlfn.XLOOKUP(A1488,中转!$D$10:$D$10006,中转!$Y$10:$Y$10006,"{}",0)</f>
        <v>{}</v>
      </c>
      <c r="F1488" s="3" t="s">
        <v>35</v>
      </c>
      <c r="G1488" s="3">
        <v>0</v>
      </c>
      <c r="H1488" s="3">
        <v>0</v>
      </c>
      <c r="I1488" s="3">
        <v>0</v>
      </c>
      <c r="K1488" s="18" t="str">
        <f>IF($B1488="","",IF($B1488=0,"",K$1&amp;$A1488))</f>
        <v>SkillDescDetail410120305</v>
      </c>
    </row>
    <row r="1489" spans="1:11" s="17" customFormat="1" x14ac:dyDescent="0.15">
      <c r="A1489" s="7" t="s">
        <v>46</v>
      </c>
      <c r="B1489" s="5"/>
      <c r="C1489" s="5"/>
      <c r="D1489" s="5"/>
      <c r="E1489" s="5" t="str">
        <f>_xlfn.XLOOKUP(A1489,中转!$D$10:$D$10006,中转!$Y$10:$Y$10006,"{}",0)</f>
        <v/>
      </c>
      <c r="F1489" s="5"/>
      <c r="G1489" s="5"/>
      <c r="H1489" s="5"/>
      <c r="I1489" s="5"/>
      <c r="J1489" s="20"/>
      <c r="K1489" s="20"/>
    </row>
    <row r="1490" spans="1:11" x14ac:dyDescent="0.15">
      <c r="A1490" s="3">
        <f t="shared" ref="A1490:A1494" si="758">B1490*100+C1490</f>
        <v>410120401</v>
      </c>
      <c r="B1490" s="3">
        <f t="shared" ref="B1490:B1494" si="759">B1435+100</f>
        <v>4101204</v>
      </c>
      <c r="C1490" s="3">
        <f t="shared" ref="C1490:C1494" si="760">C1484</f>
        <v>1</v>
      </c>
      <c r="D1490" s="3">
        <f>_xlfn.XLOOKUP(C1490,等级中转!$E$7:$E$11,_xlfn.XLOOKUP(INT(RIGHT(B1490,1)),等级中转!$F$5:$L$5,等级中转!$F$7:$L$11))</f>
        <v>1</v>
      </c>
      <c r="E1490" s="3" t="str">
        <f ca="1">_xlfn.XLOOKUP(A1490,中转!$D$10:$D$10006,中转!$Y$10:$Y$10006,"{}",0)</f>
        <v>{"BuffPower":0.08,"AtkPower":0.7}</v>
      </c>
      <c r="F1490" s="3" t="s">
        <v>160</v>
      </c>
      <c r="G1490" s="3">
        <v>0</v>
      </c>
      <c r="H1490" s="3">
        <v>0</v>
      </c>
      <c r="I1490" s="3">
        <v>0</v>
      </c>
      <c r="K1490" s="18" t="str">
        <f>IF($B1490="","",IF($B1490=0,"",K$1&amp;$A1490))</f>
        <v>SkillDescDetail410120401</v>
      </c>
    </row>
    <row r="1491" spans="1:11" x14ac:dyDescent="0.15">
      <c r="A1491" s="3">
        <f t="shared" si="758"/>
        <v>410120402</v>
      </c>
      <c r="B1491" s="3">
        <f t="shared" si="759"/>
        <v>4101204</v>
      </c>
      <c r="C1491" s="3">
        <f t="shared" si="760"/>
        <v>2</v>
      </c>
      <c r="D1491" s="3">
        <f>_xlfn.XLOOKUP(C1491,等级中转!$E$7:$E$11,_xlfn.XLOOKUP(INT(RIGHT(B1491,1)),等级中转!$F$5:$L$5,等级中转!$F$7:$L$11))</f>
        <v>31</v>
      </c>
      <c r="E1491" s="3" t="str">
        <f ca="1">_xlfn.XLOOKUP(A1491,中转!$D$10:$D$10006,中转!$Y$10:$Y$10006,"{}",0)</f>
        <v>{"BuffPower":0.1,"AtkPower":0.75}</v>
      </c>
      <c r="F1491" s="3" t="s">
        <v>160</v>
      </c>
      <c r="G1491" s="3">
        <v>0</v>
      </c>
      <c r="H1491" s="3">
        <v>0</v>
      </c>
      <c r="I1491" s="3">
        <v>0</v>
      </c>
      <c r="K1491" s="18" t="str">
        <f>IF($B1491="","",IF($B1491=0,"",K$1&amp;$A1491))</f>
        <v>SkillDescDetail410120402</v>
      </c>
    </row>
    <row r="1492" spans="1:11" x14ac:dyDescent="0.15">
      <c r="A1492" s="3">
        <f t="shared" si="758"/>
        <v>410120403</v>
      </c>
      <c r="B1492" s="3">
        <f t="shared" si="759"/>
        <v>4101204</v>
      </c>
      <c r="C1492" s="3">
        <f t="shared" si="760"/>
        <v>3</v>
      </c>
      <c r="D1492" s="3">
        <f>_xlfn.XLOOKUP(C1492,等级中转!$E$7:$E$11,_xlfn.XLOOKUP(INT(RIGHT(B1492,1)),等级中转!$F$5:$L$5,等级中转!$F$7:$L$11))</f>
        <v>71</v>
      </c>
      <c r="E1492" s="3" t="str">
        <f ca="1">_xlfn.XLOOKUP(A1492,中转!$D$10:$D$10006,中转!$Y$10:$Y$10006,"{}",0)</f>
        <v>{"BuffPower":0.12,"AtkPower":0.8}</v>
      </c>
      <c r="F1492" s="3" t="s">
        <v>160</v>
      </c>
      <c r="G1492" s="3">
        <v>0</v>
      </c>
      <c r="H1492" s="3">
        <v>0</v>
      </c>
      <c r="I1492" s="3">
        <v>0</v>
      </c>
      <c r="K1492" s="18" t="str">
        <f>IF($B1492="","",IF($B1492=0,"",K$1&amp;$A1492))</f>
        <v>SkillDescDetail410120403</v>
      </c>
    </row>
    <row r="1493" spans="1:11" x14ac:dyDescent="0.15">
      <c r="A1493" s="3">
        <f t="shared" si="758"/>
        <v>410120404</v>
      </c>
      <c r="B1493" s="3">
        <f t="shared" si="759"/>
        <v>4101204</v>
      </c>
      <c r="C1493" s="3">
        <f t="shared" si="760"/>
        <v>4</v>
      </c>
      <c r="D1493" s="3">
        <f>_xlfn.XLOOKUP(C1493,等级中转!$E$7:$E$11,_xlfn.XLOOKUP(INT(RIGHT(B1493,1)),等级中转!$F$5:$L$5,等级中转!$F$7:$L$11))</f>
        <v>121</v>
      </c>
      <c r="E1493" s="3" t="str">
        <f ca="1">_xlfn.XLOOKUP(A1493,中转!$D$10:$D$10006,中转!$Y$10:$Y$10006,"{}",0)</f>
        <v>{"BuffPower":0.14,"AtkPower":0.9}</v>
      </c>
      <c r="F1493" s="3" t="s">
        <v>160</v>
      </c>
      <c r="G1493" s="3">
        <v>0</v>
      </c>
      <c r="H1493" s="3">
        <v>0</v>
      </c>
      <c r="I1493" s="3">
        <v>0</v>
      </c>
      <c r="K1493" s="18" t="str">
        <f>IF($B1493="","",IF($B1493=0,"",K$1&amp;$A1493))</f>
        <v>SkillDescDetail410120404</v>
      </c>
    </row>
    <row r="1494" spans="1:11" x14ac:dyDescent="0.15">
      <c r="A1494" s="3">
        <f t="shared" si="758"/>
        <v>410120405</v>
      </c>
      <c r="B1494" s="3">
        <f t="shared" si="759"/>
        <v>4101204</v>
      </c>
      <c r="C1494" s="3">
        <f t="shared" si="760"/>
        <v>5</v>
      </c>
      <c r="D1494" s="3">
        <f>_xlfn.XLOOKUP(C1494,等级中转!$E$7:$E$11,_xlfn.XLOOKUP(INT(RIGHT(B1494,1)),等级中转!$F$5:$L$5,等级中转!$F$7:$L$11))</f>
        <v>171</v>
      </c>
      <c r="E1494" s="3" t="str">
        <f>_xlfn.XLOOKUP(A1494,中转!$D$10:$D$10006,中转!$Y$10:$Y$10006,"{}",0)</f>
        <v>{"BuffPower":0.17,"AtkPower":1}</v>
      </c>
      <c r="F1494" s="3" t="s">
        <v>160</v>
      </c>
      <c r="G1494" s="3">
        <v>0</v>
      </c>
      <c r="H1494" s="3">
        <v>0</v>
      </c>
      <c r="I1494" s="3">
        <v>0</v>
      </c>
      <c r="K1494" s="18" t="str">
        <f>IF($B1494="","",IF($B1494=0,"",K$1&amp;$A1494))</f>
        <v>SkillDescDetail410120405</v>
      </c>
    </row>
    <row r="1495" spans="1:11" s="17" customFormat="1" x14ac:dyDescent="0.15">
      <c r="A1495" s="7" t="s">
        <v>47</v>
      </c>
      <c r="B1495" s="5"/>
      <c r="C1495" s="5"/>
      <c r="D1495" s="5"/>
      <c r="E1495" s="5" t="str">
        <f>_xlfn.XLOOKUP(A1495,中转!$D$10:$D$10006,中转!$Y$10:$Y$10006,"{}",0)</f>
        <v/>
      </c>
      <c r="F1495" s="5"/>
      <c r="G1495" s="5"/>
      <c r="H1495" s="5"/>
      <c r="I1495" s="5"/>
      <c r="J1495" s="20"/>
      <c r="K1495" s="20"/>
    </row>
    <row r="1496" spans="1:11" x14ac:dyDescent="0.15">
      <c r="A1496" s="3">
        <f t="shared" ref="A1496:A1500" si="761">B1496*100+C1496</f>
        <v>410120501</v>
      </c>
      <c r="B1496" s="3">
        <f t="shared" ref="B1496:B1500" si="762">B1441+100</f>
        <v>4101205</v>
      </c>
      <c r="C1496" s="3">
        <f t="shared" ref="C1496:C1500" si="763">C1490</f>
        <v>1</v>
      </c>
      <c r="D1496" s="3">
        <f>_xlfn.XLOOKUP(C1496,等级中转!$E$7:$E$11,_xlfn.XLOOKUP(INT(RIGHT(B1496,1)),等级中转!$F$5:$L$5,等级中转!$F$7:$L$11))</f>
        <v>1</v>
      </c>
      <c r="E1496" s="3" t="str">
        <f>_xlfn.XLOOKUP(A1496,中转!$D$10:$D$10006,中转!$Y$10:$Y$10006,"{}",0)</f>
        <v>{}</v>
      </c>
      <c r="F1496" s="3" t="s">
        <v>35</v>
      </c>
      <c r="G1496" s="3">
        <v>0</v>
      </c>
      <c r="H1496" s="3">
        <v>0</v>
      </c>
      <c r="I1496" s="3">
        <v>0</v>
      </c>
      <c r="K1496" s="18" t="str">
        <f>IF($B1496="","",IF($B1496=0,"",K$1&amp;$A1496))</f>
        <v>SkillDescDetail410120501</v>
      </c>
    </row>
    <row r="1497" spans="1:11" x14ac:dyDescent="0.15">
      <c r="A1497" s="3">
        <f t="shared" si="761"/>
        <v>410120502</v>
      </c>
      <c r="B1497" s="3">
        <f t="shared" si="762"/>
        <v>4101205</v>
      </c>
      <c r="C1497" s="3">
        <f t="shared" si="763"/>
        <v>2</v>
      </c>
      <c r="D1497" s="3">
        <f>_xlfn.XLOOKUP(C1497,等级中转!$E$7:$E$11,_xlfn.XLOOKUP(INT(RIGHT(B1497,1)),等级中转!$F$5:$L$5,等级中转!$F$7:$L$11))</f>
        <v>46</v>
      </c>
      <c r="E1497" s="3" t="str">
        <f>_xlfn.XLOOKUP(A1497,中转!$D$10:$D$10006,中转!$Y$10:$Y$10006,"{}",0)</f>
        <v>{}</v>
      </c>
      <c r="F1497" s="3" t="s">
        <v>35</v>
      </c>
      <c r="G1497" s="3">
        <v>0</v>
      </c>
      <c r="H1497" s="3">
        <v>0</v>
      </c>
      <c r="I1497" s="3">
        <v>0</v>
      </c>
      <c r="K1497" s="18" t="str">
        <f>IF($B1497="","",IF($B1497=0,"",K$1&amp;$A1497))</f>
        <v>SkillDescDetail410120502</v>
      </c>
    </row>
    <row r="1498" spans="1:11" x14ac:dyDescent="0.15">
      <c r="A1498" s="3">
        <f t="shared" si="761"/>
        <v>410120503</v>
      </c>
      <c r="B1498" s="3">
        <f t="shared" si="762"/>
        <v>4101205</v>
      </c>
      <c r="C1498" s="3">
        <f t="shared" si="763"/>
        <v>3</v>
      </c>
      <c r="D1498" s="3">
        <f>_xlfn.XLOOKUP(C1498,等级中转!$E$7:$E$11,_xlfn.XLOOKUP(INT(RIGHT(B1498,1)),等级中转!$F$5:$L$5,等级中转!$F$7:$L$11))</f>
        <v>86</v>
      </c>
      <c r="E1498" s="3" t="str">
        <f>_xlfn.XLOOKUP(A1498,中转!$D$10:$D$10006,中转!$Y$10:$Y$10006,"{}",0)</f>
        <v>{}</v>
      </c>
      <c r="F1498" s="3" t="s">
        <v>35</v>
      </c>
      <c r="G1498" s="3">
        <v>0</v>
      </c>
      <c r="H1498" s="3">
        <v>0</v>
      </c>
      <c r="I1498" s="3">
        <v>0</v>
      </c>
      <c r="K1498" s="18" t="str">
        <f>IF($B1498="","",IF($B1498=0,"",K$1&amp;$A1498))</f>
        <v>SkillDescDetail410120503</v>
      </c>
    </row>
    <row r="1499" spans="1:11" x14ac:dyDescent="0.15">
      <c r="A1499" s="3">
        <f t="shared" si="761"/>
        <v>410120504</v>
      </c>
      <c r="B1499" s="3">
        <f t="shared" si="762"/>
        <v>4101205</v>
      </c>
      <c r="C1499" s="3">
        <f t="shared" si="763"/>
        <v>4</v>
      </c>
      <c r="D1499" s="3">
        <f>_xlfn.XLOOKUP(C1499,等级中转!$E$7:$E$11,_xlfn.XLOOKUP(INT(RIGHT(B1499,1)),等级中转!$F$5:$L$5,等级中转!$F$7:$L$11))</f>
        <v>136</v>
      </c>
      <c r="E1499" s="3" t="str">
        <f>_xlfn.XLOOKUP(A1499,中转!$D$10:$D$10006,中转!$Y$10:$Y$10006,"{}",0)</f>
        <v>{}</v>
      </c>
      <c r="F1499" s="3" t="s">
        <v>35</v>
      </c>
      <c r="G1499" s="3">
        <v>0</v>
      </c>
      <c r="H1499" s="3">
        <v>0</v>
      </c>
      <c r="I1499" s="3">
        <v>0</v>
      </c>
      <c r="K1499" s="18" t="str">
        <f>IF($B1499="","",IF($B1499=0,"",K$1&amp;$A1499))</f>
        <v>SkillDescDetail410120504</v>
      </c>
    </row>
    <row r="1500" spans="1:11" x14ac:dyDescent="0.15">
      <c r="A1500" s="3">
        <f t="shared" si="761"/>
        <v>410120505</v>
      </c>
      <c r="B1500" s="3">
        <f t="shared" si="762"/>
        <v>4101205</v>
      </c>
      <c r="C1500" s="3">
        <f t="shared" si="763"/>
        <v>5</v>
      </c>
      <c r="D1500" s="3">
        <f>_xlfn.XLOOKUP(C1500,等级中转!$E$7:$E$11,_xlfn.XLOOKUP(INT(RIGHT(B1500,1)),等级中转!$F$5:$L$5,等级中转!$F$7:$L$11))</f>
        <v>186</v>
      </c>
      <c r="E1500" s="3" t="str">
        <f>_xlfn.XLOOKUP(A1500,中转!$D$10:$D$10006,中转!$Y$10:$Y$10006,"{}",0)</f>
        <v>{}</v>
      </c>
      <c r="F1500" s="3" t="s">
        <v>35</v>
      </c>
      <c r="G1500" s="3">
        <v>0</v>
      </c>
      <c r="H1500" s="3">
        <v>0</v>
      </c>
      <c r="I1500" s="3">
        <v>0</v>
      </c>
      <c r="K1500" s="18" t="str">
        <f>IF($B1500="","",IF($B1500=0,"",K$1&amp;$A1500))</f>
        <v>SkillDescDetail410120505</v>
      </c>
    </row>
    <row r="1501" spans="1:11" s="17" customFormat="1" x14ac:dyDescent="0.15">
      <c r="A1501" s="7" t="s">
        <v>48</v>
      </c>
      <c r="B1501" s="5"/>
      <c r="C1501" s="5"/>
      <c r="D1501" s="5"/>
      <c r="E1501" s="5" t="str">
        <f>_xlfn.XLOOKUP(A1501,中转!$D$10:$D$10006,中转!$Y$10:$Y$10006,"{}",0)</f>
        <v/>
      </c>
      <c r="F1501" s="5"/>
      <c r="G1501" s="5"/>
      <c r="H1501" s="5"/>
      <c r="I1501" s="5"/>
      <c r="J1501" s="20"/>
      <c r="K1501" s="20"/>
    </row>
    <row r="1502" spans="1:11" x14ac:dyDescent="0.15">
      <c r="A1502" s="3">
        <f t="shared" ref="A1502:A1506" si="764">B1502*100+C1502</f>
        <v>410120601</v>
      </c>
      <c r="B1502" s="3">
        <f t="shared" ref="B1502:B1506" si="765">B1447+100</f>
        <v>4101206</v>
      </c>
      <c r="C1502" s="3">
        <f t="shared" ref="C1502:C1506" si="766">C1496</f>
        <v>1</v>
      </c>
      <c r="D1502" s="3">
        <f>_xlfn.XLOOKUP(C1502,等级中转!$E$7:$E$11,_xlfn.XLOOKUP(INT(RIGHT(B1502,1)),等级中转!$F$5:$L$5,等级中转!$F$7:$L$11))</f>
        <v>1</v>
      </c>
      <c r="E1502" s="3" t="str">
        <f>_xlfn.XLOOKUP(A1502,中转!$D$10:$D$10006,中转!$Y$10:$Y$10006,"{}",0)</f>
        <v>{}</v>
      </c>
      <c r="F1502" s="3" t="s">
        <v>35</v>
      </c>
      <c r="G1502" s="3">
        <v>0</v>
      </c>
      <c r="H1502" s="3">
        <v>0</v>
      </c>
      <c r="I1502" s="3">
        <v>0</v>
      </c>
      <c r="K1502" s="18" t="str">
        <f>IF($B1502="","",IF($B1502=0,"",K$1&amp;$A1502))</f>
        <v>SkillDescDetail410120601</v>
      </c>
    </row>
    <row r="1503" spans="1:11" x14ac:dyDescent="0.15">
      <c r="A1503" s="3">
        <f t="shared" si="764"/>
        <v>410120602</v>
      </c>
      <c r="B1503" s="3">
        <f t="shared" si="765"/>
        <v>4101206</v>
      </c>
      <c r="C1503" s="3">
        <f t="shared" si="766"/>
        <v>2</v>
      </c>
      <c r="D1503" s="3">
        <f>_xlfn.XLOOKUP(C1503,等级中转!$E$7:$E$11,_xlfn.XLOOKUP(INT(RIGHT(B1503,1)),等级中转!$F$5:$L$5,等级中转!$F$7:$L$11))</f>
        <v>63</v>
      </c>
      <c r="E1503" s="3" t="str">
        <f>_xlfn.XLOOKUP(A1503,中转!$D$10:$D$10006,中转!$Y$10:$Y$10006,"{}",0)</f>
        <v>{}</v>
      </c>
      <c r="F1503" s="3" t="s">
        <v>35</v>
      </c>
      <c r="G1503" s="3">
        <v>0</v>
      </c>
      <c r="H1503" s="3">
        <v>0</v>
      </c>
      <c r="I1503" s="3">
        <v>0</v>
      </c>
      <c r="K1503" s="18" t="str">
        <f>IF($B1503="","",IF($B1503=0,"",K$1&amp;$A1503))</f>
        <v>SkillDescDetail410120602</v>
      </c>
    </row>
    <row r="1504" spans="1:11" x14ac:dyDescent="0.15">
      <c r="A1504" s="3">
        <f t="shared" si="764"/>
        <v>410120603</v>
      </c>
      <c r="B1504" s="3">
        <f t="shared" si="765"/>
        <v>4101206</v>
      </c>
      <c r="C1504" s="3">
        <f t="shared" si="766"/>
        <v>3</v>
      </c>
      <c r="D1504" s="3">
        <f>_xlfn.XLOOKUP(C1504,等级中转!$E$7:$E$11,_xlfn.XLOOKUP(INT(RIGHT(B1504,1)),等级中转!$F$5:$L$5,等级中转!$F$7:$L$11))</f>
        <v>103</v>
      </c>
      <c r="E1504" s="3" t="str">
        <f>_xlfn.XLOOKUP(A1504,中转!$D$10:$D$10006,中转!$Y$10:$Y$10006,"{}",0)</f>
        <v>{}</v>
      </c>
      <c r="F1504" s="3" t="s">
        <v>35</v>
      </c>
      <c r="G1504" s="3">
        <v>0</v>
      </c>
      <c r="H1504" s="3">
        <v>0</v>
      </c>
      <c r="I1504" s="3">
        <v>0</v>
      </c>
      <c r="K1504" s="18" t="str">
        <f>IF($B1504="","",IF($B1504=0,"",K$1&amp;$A1504))</f>
        <v>SkillDescDetail410120603</v>
      </c>
    </row>
    <row r="1505" spans="1:11" x14ac:dyDescent="0.15">
      <c r="A1505" s="3">
        <f t="shared" si="764"/>
        <v>410120604</v>
      </c>
      <c r="B1505" s="3">
        <f t="shared" si="765"/>
        <v>4101206</v>
      </c>
      <c r="C1505" s="3">
        <f t="shared" si="766"/>
        <v>4</v>
      </c>
      <c r="D1505" s="3">
        <f>_xlfn.XLOOKUP(C1505,等级中转!$E$7:$E$11,_xlfn.XLOOKUP(INT(RIGHT(B1505,1)),等级中转!$F$5:$L$5,等级中转!$F$7:$L$11))</f>
        <v>153</v>
      </c>
      <c r="E1505" s="3" t="str">
        <f>_xlfn.XLOOKUP(A1505,中转!$D$10:$D$10006,中转!$Y$10:$Y$10006,"{}",0)</f>
        <v>{}</v>
      </c>
      <c r="F1505" s="3" t="s">
        <v>35</v>
      </c>
      <c r="G1505" s="3">
        <v>0</v>
      </c>
      <c r="H1505" s="3">
        <v>0</v>
      </c>
      <c r="I1505" s="3">
        <v>0</v>
      </c>
      <c r="K1505" s="18" t="str">
        <f>IF($B1505="","",IF($B1505=0,"",K$1&amp;$A1505))</f>
        <v>SkillDescDetail410120604</v>
      </c>
    </row>
    <row r="1506" spans="1:11" x14ac:dyDescent="0.15">
      <c r="A1506" s="3">
        <f t="shared" si="764"/>
        <v>410120605</v>
      </c>
      <c r="B1506" s="3">
        <f t="shared" si="765"/>
        <v>4101206</v>
      </c>
      <c r="C1506" s="3">
        <f t="shared" si="766"/>
        <v>5</v>
      </c>
      <c r="D1506" s="3">
        <f>_xlfn.XLOOKUP(C1506,等级中转!$E$7:$E$11,_xlfn.XLOOKUP(INT(RIGHT(B1506,1)),等级中转!$F$5:$L$5,等级中转!$F$7:$L$11))</f>
        <v>203</v>
      </c>
      <c r="E1506" s="3" t="str">
        <f>_xlfn.XLOOKUP(A1506,中转!$D$10:$D$10006,中转!$Y$10:$Y$10006,"{}",0)</f>
        <v>{}</v>
      </c>
      <c r="F1506" s="3" t="s">
        <v>35</v>
      </c>
      <c r="G1506" s="3">
        <v>0</v>
      </c>
      <c r="H1506" s="3">
        <v>0</v>
      </c>
      <c r="I1506" s="3">
        <v>0</v>
      </c>
      <c r="K1506" s="18" t="str">
        <f>IF($B1506="","",IF($B1506=0,"",K$1&amp;$A1506))</f>
        <v>SkillDescDetail410120605</v>
      </c>
    </row>
    <row r="1507" spans="1:11" s="17" customFormat="1" x14ac:dyDescent="0.15">
      <c r="A1507" s="7" t="s">
        <v>49</v>
      </c>
      <c r="B1507" s="5"/>
      <c r="C1507" s="5"/>
      <c r="D1507" s="5"/>
      <c r="E1507" s="5" t="str">
        <f>_xlfn.XLOOKUP(A1507,中转!$D$10:$D$10006,中转!$Y$10:$Y$10006,"{}",0)</f>
        <v/>
      </c>
      <c r="F1507" s="5"/>
      <c r="G1507" s="5"/>
      <c r="H1507" s="5"/>
      <c r="I1507" s="5"/>
      <c r="J1507" s="20"/>
      <c r="K1507" s="20"/>
    </row>
    <row r="1508" spans="1:11" x14ac:dyDescent="0.15">
      <c r="A1508" s="3">
        <f t="shared" ref="A1508:A1512" si="767">B1508*100+C1508</f>
        <v>410120701</v>
      </c>
      <c r="B1508" s="3">
        <f t="shared" ref="B1508:B1512" si="768">B1453+100</f>
        <v>4101207</v>
      </c>
      <c r="C1508" s="3">
        <f t="shared" ref="C1508:C1512" si="769">C1502</f>
        <v>1</v>
      </c>
      <c r="D1508" s="3">
        <f>_xlfn.XLOOKUP(C1508,等级中转!$E$7:$E$11,_xlfn.XLOOKUP(INT(RIGHT(B1508,1)),等级中转!$F$5:$L$5,等级中转!$F$7:$L$11))</f>
        <v>1</v>
      </c>
      <c r="E1508" s="3" t="str">
        <f>_xlfn.XLOOKUP(A1508,中转!$D$10:$D$10006,中转!$Y$10:$Y$10006,"{}",0)</f>
        <v>{"AtkPower":1,"BuffAtkPower":1,"BuffPower":1}</v>
      </c>
      <c r="F1508" s="3" t="s">
        <v>161</v>
      </c>
      <c r="G1508" s="3">
        <v>0</v>
      </c>
      <c r="H1508" s="3">
        <v>0</v>
      </c>
      <c r="I1508" s="3">
        <v>0</v>
      </c>
      <c r="K1508" s="18" t="str">
        <f>IF($B1508="","",IF($B1508=0,"",K$1&amp;$A1508))</f>
        <v>SkillDescDetail410120701</v>
      </c>
    </row>
    <row r="1509" spans="1:11" x14ac:dyDescent="0.15">
      <c r="A1509" s="3">
        <f t="shared" si="767"/>
        <v>410120702</v>
      </c>
      <c r="B1509" s="3">
        <f t="shared" si="768"/>
        <v>4101207</v>
      </c>
      <c r="C1509" s="3">
        <f t="shared" si="769"/>
        <v>2</v>
      </c>
      <c r="D1509" s="3">
        <f>_xlfn.XLOOKUP(C1509,等级中转!$E$7:$E$11,_xlfn.XLOOKUP(INT(RIGHT(B1509,1)),等级中转!$F$5:$L$5,等级中转!$F$7:$L$11))</f>
        <v>51</v>
      </c>
      <c r="E1509" s="3" t="str">
        <f>_xlfn.XLOOKUP(A1509,中转!$D$10:$D$10006,中转!$Y$10:$Y$10006,"{}",0)</f>
        <v>{"AtkPower":1,"BuffAtkPower":1,"BuffPower":1}</v>
      </c>
      <c r="F1509" s="3" t="s">
        <v>161</v>
      </c>
      <c r="G1509" s="3">
        <v>0</v>
      </c>
      <c r="H1509" s="3">
        <v>0</v>
      </c>
      <c r="I1509" s="3">
        <v>0</v>
      </c>
      <c r="K1509" s="18" t="str">
        <f>IF($B1509="","",IF($B1509=0,"",K$1&amp;$A1509))</f>
        <v>SkillDescDetail410120702</v>
      </c>
    </row>
    <row r="1510" spans="1:11" x14ac:dyDescent="0.15">
      <c r="A1510" s="3">
        <f t="shared" si="767"/>
        <v>410120703</v>
      </c>
      <c r="B1510" s="3">
        <f t="shared" si="768"/>
        <v>4101207</v>
      </c>
      <c r="C1510" s="3">
        <f t="shared" si="769"/>
        <v>3</v>
      </c>
      <c r="D1510" s="3">
        <f>_xlfn.XLOOKUP(C1510,等级中转!$E$7:$E$11,_xlfn.XLOOKUP(INT(RIGHT(B1510,1)),等级中转!$F$5:$L$5,等级中转!$F$7:$L$11))</f>
        <v>91</v>
      </c>
      <c r="E1510" s="3" t="str">
        <f>_xlfn.XLOOKUP(A1510,中转!$D$10:$D$10006,中转!$Y$10:$Y$10006,"{}",0)</f>
        <v>{"AtkPower":1,"BuffAtkPower":1,"BuffPower":1}</v>
      </c>
      <c r="F1510" s="3" t="s">
        <v>161</v>
      </c>
      <c r="G1510" s="3">
        <v>0</v>
      </c>
      <c r="H1510" s="3">
        <v>0</v>
      </c>
      <c r="I1510" s="3">
        <v>0</v>
      </c>
      <c r="K1510" s="18" t="str">
        <f>IF($B1510="","",IF($B1510=0,"",K$1&amp;$A1510))</f>
        <v>SkillDescDetail410120703</v>
      </c>
    </row>
    <row r="1511" spans="1:11" x14ac:dyDescent="0.15">
      <c r="A1511" s="3">
        <f t="shared" si="767"/>
        <v>410120704</v>
      </c>
      <c r="B1511" s="3">
        <f t="shared" si="768"/>
        <v>4101207</v>
      </c>
      <c r="C1511" s="3">
        <f t="shared" si="769"/>
        <v>4</v>
      </c>
      <c r="D1511" s="3">
        <f>_xlfn.XLOOKUP(C1511,等级中转!$E$7:$E$11,_xlfn.XLOOKUP(INT(RIGHT(B1511,1)),等级中转!$F$5:$L$5,等级中转!$F$7:$L$11))</f>
        <v>151</v>
      </c>
      <c r="E1511" s="3" t="str">
        <f>_xlfn.XLOOKUP(A1511,中转!$D$10:$D$10006,中转!$Y$10:$Y$10006,"{}",0)</f>
        <v>{"AtkPower":1,"BuffAtkPower":1,"BuffPower":1}</v>
      </c>
      <c r="F1511" s="3" t="s">
        <v>161</v>
      </c>
      <c r="G1511" s="3">
        <v>0</v>
      </c>
      <c r="H1511" s="3">
        <v>0</v>
      </c>
      <c r="I1511" s="3">
        <v>0</v>
      </c>
      <c r="K1511" s="18" t="str">
        <f>IF($B1511="","",IF($B1511=0,"",K$1&amp;$A1511))</f>
        <v>SkillDescDetail410120704</v>
      </c>
    </row>
    <row r="1512" spans="1:11" x14ac:dyDescent="0.15">
      <c r="A1512" s="3">
        <f t="shared" si="767"/>
        <v>410120705</v>
      </c>
      <c r="B1512" s="3">
        <f t="shared" si="768"/>
        <v>4101207</v>
      </c>
      <c r="C1512" s="3">
        <f t="shared" si="769"/>
        <v>5</v>
      </c>
      <c r="D1512" s="3">
        <f>_xlfn.XLOOKUP(C1512,等级中转!$E$7:$E$11,_xlfn.XLOOKUP(INT(RIGHT(B1512,1)),等级中转!$F$5:$L$5,等级中转!$F$7:$L$11))</f>
        <v>211</v>
      </c>
      <c r="E1512" s="3" t="str">
        <f>_xlfn.XLOOKUP(A1512,中转!$D$10:$D$10006,中转!$Y$10:$Y$10006,"{}",0)</f>
        <v>{"AtkPower":1,"BuffAtkPower":1,"BuffPower":1}</v>
      </c>
      <c r="F1512" s="3" t="s">
        <v>161</v>
      </c>
      <c r="G1512" s="3">
        <v>0</v>
      </c>
      <c r="H1512" s="3">
        <v>0</v>
      </c>
      <c r="I1512" s="3">
        <v>0</v>
      </c>
      <c r="K1512" s="18" t="str">
        <f>IF($B1512="","",IF($B1512=0,"",K$1&amp;$A1512))</f>
        <v>SkillDescDetail410120705</v>
      </c>
    </row>
    <row r="1513" spans="1:11" s="17" customFormat="1" x14ac:dyDescent="0.15">
      <c r="A1513" s="7" t="s">
        <v>162</v>
      </c>
      <c r="B1513" s="5"/>
      <c r="C1513" s="5"/>
      <c r="D1513" s="5"/>
      <c r="E1513" s="5" t="str">
        <f>_xlfn.XLOOKUP(A1513,中转!$D$10:$D$10006,中转!$Y$10:$Y$10006,"{}",0)</f>
        <v/>
      </c>
      <c r="F1513" s="5"/>
      <c r="G1513" s="5"/>
      <c r="H1513" s="5"/>
      <c r="I1513" s="5"/>
      <c r="J1513" s="20"/>
      <c r="K1513" s="20"/>
    </row>
    <row r="1514" spans="1:11" s="17" customFormat="1" x14ac:dyDescent="0.15">
      <c r="A1514" s="7" t="s">
        <v>33</v>
      </c>
      <c r="B1514" s="5"/>
      <c r="C1514" s="5"/>
      <c r="D1514" s="5"/>
      <c r="E1514" s="5" t="str">
        <f>_xlfn.XLOOKUP(A1514,中转!$D$10:$D$10006,中转!$Y$10:$Y$10006,"{}",0)</f>
        <v/>
      </c>
      <c r="F1514" s="5"/>
      <c r="G1514" s="5"/>
      <c r="H1514" s="5"/>
      <c r="I1514" s="5"/>
      <c r="J1514" s="20"/>
      <c r="K1514" s="20"/>
    </row>
    <row r="1515" spans="1:11" x14ac:dyDescent="0.15">
      <c r="A1515" s="3">
        <f t="shared" ref="A1515:A1519" si="770">B1515*100+C1515</f>
        <v>410130101</v>
      </c>
      <c r="B1515" s="3">
        <f t="shared" ref="B1515:B1519" si="771">B1472+100</f>
        <v>4101301</v>
      </c>
      <c r="C1515" s="3">
        <v>1</v>
      </c>
      <c r="D1515" s="3">
        <f>_xlfn.XLOOKUP(C1515,等级中转!$E$7:$E$11,_xlfn.XLOOKUP(INT(RIGHT(B1515,1)),等级中转!$F$5:$L$5,等级中转!$F$7:$L$11))</f>
        <v>1</v>
      </c>
      <c r="E1515" s="3" t="str">
        <f ca="1">_xlfn.XLOOKUP(A1515,中转!$D$10:$D$10006,中转!$Y$10:$Y$10006,"{}",0)</f>
        <v>{"AtkPower":1.4}</v>
      </c>
      <c r="F1515" s="3" t="s">
        <v>35</v>
      </c>
      <c r="G1515" s="3">
        <v>135</v>
      </c>
      <c r="H1515" s="3">
        <v>0</v>
      </c>
      <c r="I1515" s="3">
        <v>0</v>
      </c>
      <c r="J1515" s="18" t="str">
        <f t="shared" ref="J1515:J1519" si="772">"Skill"&amp;B1515</f>
        <v>Skill4101301</v>
      </c>
      <c r="K1515" s="18" t="str">
        <f>IF($B1515="","",IF($B1515=0,"",K$1&amp;$A1515))</f>
        <v>SkillDescDetail410130101</v>
      </c>
    </row>
    <row r="1516" spans="1:11" x14ac:dyDescent="0.15">
      <c r="A1516" s="3">
        <f t="shared" si="770"/>
        <v>410130102</v>
      </c>
      <c r="B1516" s="3">
        <f t="shared" si="771"/>
        <v>4101301</v>
      </c>
      <c r="C1516" s="3">
        <v>2</v>
      </c>
      <c r="D1516" s="3">
        <f>_xlfn.XLOOKUP(C1516,等级中转!$E$7:$E$11,_xlfn.XLOOKUP(INT(RIGHT(B1516,1)),等级中转!$F$5:$L$5,等级中转!$F$7:$L$11))</f>
        <v>21</v>
      </c>
      <c r="E1516" s="3" t="str">
        <f ca="1">_xlfn.XLOOKUP(A1516,中转!$D$10:$D$10006,中转!$Y$10:$Y$10006,"{}",0)</f>
        <v>{"AtkPower":1.5}</v>
      </c>
      <c r="F1516" s="3" t="s">
        <v>35</v>
      </c>
      <c r="G1516" s="3">
        <f t="shared" ref="G1516:G1519" si="773">G1515</f>
        <v>135</v>
      </c>
      <c r="H1516" s="3">
        <v>0</v>
      </c>
      <c r="I1516" s="3">
        <v>0</v>
      </c>
      <c r="J1516" s="18" t="str">
        <f t="shared" si="772"/>
        <v>Skill4101301</v>
      </c>
      <c r="K1516" s="18" t="str">
        <f>IF($B1516="","",IF($B1516=0,"",K$1&amp;$A1516))</f>
        <v>SkillDescDetail410130102</v>
      </c>
    </row>
    <row r="1517" spans="1:11" x14ac:dyDescent="0.15">
      <c r="A1517" s="3">
        <f t="shared" si="770"/>
        <v>410130103</v>
      </c>
      <c r="B1517" s="3">
        <f t="shared" si="771"/>
        <v>4101301</v>
      </c>
      <c r="C1517" s="3">
        <v>3</v>
      </c>
      <c r="D1517" s="3">
        <f>_xlfn.XLOOKUP(C1517,等级中转!$E$7:$E$11,_xlfn.XLOOKUP(INT(RIGHT(B1517,1)),等级中转!$F$5:$L$5,等级中转!$F$7:$L$11))</f>
        <v>61</v>
      </c>
      <c r="E1517" s="3" t="str">
        <f ca="1">_xlfn.XLOOKUP(A1517,中转!$D$10:$D$10006,中转!$Y$10:$Y$10006,"{}",0)</f>
        <v>{"AtkPower":1.6}</v>
      </c>
      <c r="F1517" s="3" t="s">
        <v>35</v>
      </c>
      <c r="G1517" s="3">
        <f t="shared" si="773"/>
        <v>135</v>
      </c>
      <c r="H1517" s="3">
        <v>0</v>
      </c>
      <c r="I1517" s="3">
        <v>0</v>
      </c>
      <c r="J1517" s="18" t="str">
        <f t="shared" si="772"/>
        <v>Skill4101301</v>
      </c>
      <c r="K1517" s="18" t="str">
        <f>IF($B1517="","",IF($B1517=0,"",K$1&amp;$A1517))</f>
        <v>SkillDescDetail410130103</v>
      </c>
    </row>
    <row r="1518" spans="1:11" x14ac:dyDescent="0.15">
      <c r="A1518" s="3">
        <f t="shared" si="770"/>
        <v>410130104</v>
      </c>
      <c r="B1518" s="3">
        <f t="shared" si="771"/>
        <v>4101301</v>
      </c>
      <c r="C1518" s="3">
        <v>4</v>
      </c>
      <c r="D1518" s="3">
        <f>_xlfn.XLOOKUP(C1518,等级中转!$E$7:$E$11,_xlfn.XLOOKUP(INT(RIGHT(B1518,1)),等级中转!$F$5:$L$5,等级中转!$F$7:$L$11))</f>
        <v>111</v>
      </c>
      <c r="E1518" s="3" t="str">
        <f ca="1">_xlfn.XLOOKUP(A1518,中转!$D$10:$D$10006,中转!$Y$10:$Y$10006,"{}",0)</f>
        <v>{"AtkPower":1.8}</v>
      </c>
      <c r="F1518" s="3" t="s">
        <v>35</v>
      </c>
      <c r="G1518" s="3">
        <f t="shared" si="773"/>
        <v>135</v>
      </c>
      <c r="H1518" s="3">
        <v>0</v>
      </c>
      <c r="I1518" s="3">
        <v>0</v>
      </c>
      <c r="J1518" s="18" t="str">
        <f t="shared" si="772"/>
        <v>Skill4101301</v>
      </c>
      <c r="K1518" s="18" t="str">
        <f>IF($B1518="","",IF($B1518=0,"",K$1&amp;$A1518))</f>
        <v>SkillDescDetail410130104</v>
      </c>
    </row>
    <row r="1519" spans="1:11" x14ac:dyDescent="0.15">
      <c r="A1519" s="3">
        <f t="shared" si="770"/>
        <v>410130105</v>
      </c>
      <c r="B1519" s="3">
        <f t="shared" si="771"/>
        <v>4101301</v>
      </c>
      <c r="C1519" s="3">
        <v>5</v>
      </c>
      <c r="D1519" s="3">
        <f>_xlfn.XLOOKUP(C1519,等级中转!$E$7:$E$11,_xlfn.XLOOKUP(INT(RIGHT(B1519,1)),等级中转!$F$5:$L$5,等级中转!$F$7:$L$11))</f>
        <v>161</v>
      </c>
      <c r="E1519" s="3" t="str">
        <f>_xlfn.XLOOKUP(A1519,中转!$D$10:$D$10006,中转!$Y$10:$Y$10006,"{}",0)</f>
        <v>{"AtkPower":2}</v>
      </c>
      <c r="F1519" s="3" t="s">
        <v>35</v>
      </c>
      <c r="G1519" s="3">
        <f t="shared" si="773"/>
        <v>135</v>
      </c>
      <c r="H1519" s="3">
        <v>0</v>
      </c>
      <c r="I1519" s="3">
        <v>0</v>
      </c>
      <c r="J1519" s="18" t="str">
        <f t="shared" si="772"/>
        <v>Skill4101301</v>
      </c>
      <c r="K1519" s="18" t="str">
        <f>IF($B1519="","",IF($B1519=0,"",K$1&amp;$A1519))</f>
        <v>SkillDescDetail410130105</v>
      </c>
    </row>
    <row r="1520" spans="1:11" s="17" customFormat="1" x14ac:dyDescent="0.15">
      <c r="A1520" s="7" t="s">
        <v>40</v>
      </c>
      <c r="B1520" s="5"/>
      <c r="C1520" s="5"/>
      <c r="D1520" s="5"/>
      <c r="E1520" s="5" t="str">
        <f>_xlfn.XLOOKUP(A1520,中转!$D$10:$D$10006,中转!$Y$10:$Y$10006,"{}",0)</f>
        <v/>
      </c>
      <c r="F1520" s="5"/>
      <c r="G1520" s="5"/>
      <c r="H1520" s="5"/>
      <c r="I1520" s="5"/>
      <c r="J1520" s="20"/>
      <c r="K1520" s="20"/>
    </row>
    <row r="1521" spans="1:11" x14ac:dyDescent="0.15">
      <c r="A1521" s="3">
        <f t="shared" ref="A1521:A1525" si="774">B1521*100+C1521</f>
        <v>410130201</v>
      </c>
      <c r="B1521" s="3">
        <f t="shared" ref="B1521:B1525" si="775">B1478+100</f>
        <v>4101302</v>
      </c>
      <c r="C1521" s="3">
        <f t="shared" ref="C1521:C1525" si="776">C1515</f>
        <v>1</v>
      </c>
      <c r="D1521" s="3">
        <f>_xlfn.XLOOKUP(C1521,等级中转!$E$7:$E$11,_xlfn.XLOOKUP(INT(RIGHT(B1521,1)),等级中转!$F$5:$L$5,等级中转!$F$7:$L$11))</f>
        <v>1</v>
      </c>
      <c r="E1521" s="3" t="str">
        <f ca="1">_xlfn.XLOOKUP(A1521,中转!$D$10:$D$10006,中转!$Y$10:$Y$10006,"{}",0)</f>
        <v>{"AtkPower":3.3}</v>
      </c>
      <c r="F1521" s="3" t="s">
        <v>35</v>
      </c>
      <c r="G1521" s="3">
        <v>0</v>
      </c>
      <c r="H1521" s="3">
        <v>0</v>
      </c>
      <c r="I1521" s="3">
        <v>1.5</v>
      </c>
      <c r="J1521" s="18" t="str">
        <f t="shared" ref="J1521:J1525" si="777">"Skill"&amp;B1521</f>
        <v>Skill4101302</v>
      </c>
      <c r="K1521" s="18" t="str">
        <f>IF($B1521="","",IF($B1521=0,"",K$1&amp;$A1521))</f>
        <v>SkillDescDetail410130201</v>
      </c>
    </row>
    <row r="1522" spans="1:11" x14ac:dyDescent="0.15">
      <c r="A1522" s="3">
        <f t="shared" si="774"/>
        <v>410130202</v>
      </c>
      <c r="B1522" s="3">
        <f t="shared" si="775"/>
        <v>4101302</v>
      </c>
      <c r="C1522" s="3">
        <f t="shared" si="776"/>
        <v>2</v>
      </c>
      <c r="D1522" s="3">
        <f>_xlfn.XLOOKUP(C1522,等级中转!$E$7:$E$11,_xlfn.XLOOKUP(INT(RIGHT(B1522,1)),等级中转!$F$5:$L$5,等级中转!$F$7:$L$11))</f>
        <v>41</v>
      </c>
      <c r="E1522" s="3" t="str">
        <f ca="1">_xlfn.XLOOKUP(A1522,中转!$D$10:$D$10006,中转!$Y$10:$Y$10006,"{}",0)</f>
        <v>{"AtkPower":3.55}</v>
      </c>
      <c r="F1522" s="3" t="s">
        <v>35</v>
      </c>
      <c r="G1522" s="3">
        <v>0</v>
      </c>
      <c r="H1522" s="3">
        <v>0</v>
      </c>
      <c r="I1522" s="3">
        <f>I1521</f>
        <v>1.5</v>
      </c>
      <c r="J1522" s="18" t="str">
        <f t="shared" si="777"/>
        <v>Skill4101302</v>
      </c>
      <c r="K1522" s="18" t="str">
        <f>IF($B1522="","",IF($B1522=0,"",K$1&amp;$A1522))</f>
        <v>SkillDescDetail410130202</v>
      </c>
    </row>
    <row r="1523" spans="1:11" x14ac:dyDescent="0.15">
      <c r="A1523" s="3">
        <f t="shared" si="774"/>
        <v>410130203</v>
      </c>
      <c r="B1523" s="3">
        <f t="shared" si="775"/>
        <v>4101302</v>
      </c>
      <c r="C1523" s="3">
        <f t="shared" si="776"/>
        <v>3</v>
      </c>
      <c r="D1523" s="3">
        <f>_xlfn.XLOOKUP(C1523,等级中转!$E$7:$E$11,_xlfn.XLOOKUP(INT(RIGHT(B1523,1)),等级中转!$F$5:$L$5,等级中转!$F$7:$L$11))</f>
        <v>81</v>
      </c>
      <c r="E1523" s="3" t="str">
        <f ca="1">_xlfn.XLOOKUP(A1523,中转!$D$10:$D$10006,中转!$Y$10:$Y$10006,"{}",0)</f>
        <v>{"AtkPower":3.75}</v>
      </c>
      <c r="F1523" s="3" t="s">
        <v>35</v>
      </c>
      <c r="G1523" s="3">
        <v>0</v>
      </c>
      <c r="H1523" s="3">
        <v>0</v>
      </c>
      <c r="I1523" s="3">
        <f t="shared" ref="I1523:I1525" si="778">I1522</f>
        <v>1.5</v>
      </c>
      <c r="J1523" s="18" t="str">
        <f t="shared" si="777"/>
        <v>Skill4101302</v>
      </c>
      <c r="K1523" s="18" t="str">
        <f>IF($B1523="","",IF($B1523=0,"",K$1&amp;$A1523))</f>
        <v>SkillDescDetail410130203</v>
      </c>
    </row>
    <row r="1524" spans="1:11" x14ac:dyDescent="0.15">
      <c r="A1524" s="3">
        <f t="shared" si="774"/>
        <v>410130204</v>
      </c>
      <c r="B1524" s="3">
        <f t="shared" si="775"/>
        <v>4101302</v>
      </c>
      <c r="C1524" s="3">
        <f t="shared" si="776"/>
        <v>4</v>
      </c>
      <c r="D1524" s="3">
        <f>_xlfn.XLOOKUP(C1524,等级中转!$E$7:$E$11,_xlfn.XLOOKUP(INT(RIGHT(B1524,1)),等级中转!$F$5:$L$5,等级中转!$F$7:$L$11))</f>
        <v>141</v>
      </c>
      <c r="E1524" s="3" t="str">
        <f ca="1">_xlfn.XLOOKUP(A1524,中转!$D$10:$D$10006,中转!$Y$10:$Y$10006,"{}",0)</f>
        <v>{"AtkPower":4.25}</v>
      </c>
      <c r="F1524" s="3" t="s">
        <v>35</v>
      </c>
      <c r="G1524" s="3">
        <v>0</v>
      </c>
      <c r="H1524" s="3">
        <v>0</v>
      </c>
      <c r="I1524" s="3">
        <f t="shared" si="778"/>
        <v>1.5</v>
      </c>
      <c r="J1524" s="18" t="str">
        <f t="shared" si="777"/>
        <v>Skill4101302</v>
      </c>
      <c r="K1524" s="18" t="str">
        <f>IF($B1524="","",IF($B1524=0,"",K$1&amp;$A1524))</f>
        <v>SkillDescDetail410130204</v>
      </c>
    </row>
    <row r="1525" spans="1:11" x14ac:dyDescent="0.15">
      <c r="A1525" s="3">
        <f t="shared" si="774"/>
        <v>410130205</v>
      </c>
      <c r="B1525" s="3">
        <f t="shared" si="775"/>
        <v>4101302</v>
      </c>
      <c r="C1525" s="3">
        <f t="shared" si="776"/>
        <v>5</v>
      </c>
      <c r="D1525" s="3">
        <f>_xlfn.XLOOKUP(C1525,等级中转!$E$7:$E$11,_xlfn.XLOOKUP(INT(RIGHT(B1525,1)),等级中转!$F$5:$L$5,等级中转!$F$7:$L$11))</f>
        <v>201</v>
      </c>
      <c r="E1525" s="3" t="str">
        <f>_xlfn.XLOOKUP(A1525,中转!$D$10:$D$10006,中转!$Y$10:$Y$10006,"{}",0)</f>
        <v>{"AtkPower":4.7}</v>
      </c>
      <c r="F1525" s="3" t="s">
        <v>35</v>
      </c>
      <c r="G1525" s="3">
        <v>0</v>
      </c>
      <c r="H1525" s="3">
        <v>0</v>
      </c>
      <c r="I1525" s="3">
        <f t="shared" si="778"/>
        <v>1.5</v>
      </c>
      <c r="J1525" s="18" t="str">
        <f t="shared" si="777"/>
        <v>Skill4101302</v>
      </c>
      <c r="K1525" s="18" t="str">
        <f>IF($B1525="","",IF($B1525=0,"",K$1&amp;$A1525))</f>
        <v>SkillDescDetail410130205</v>
      </c>
    </row>
    <row r="1526" spans="1:11" s="17" customFormat="1" x14ac:dyDescent="0.15">
      <c r="A1526" s="7" t="s">
        <v>45</v>
      </c>
      <c r="B1526" s="5"/>
      <c r="C1526" s="5"/>
      <c r="D1526" s="5"/>
      <c r="E1526" s="5" t="str">
        <f>_xlfn.XLOOKUP(A1526,中转!$D$10:$D$10006,中转!$Y$10:$Y$10006,"{}",0)</f>
        <v/>
      </c>
      <c r="F1526" s="5"/>
      <c r="G1526" s="5"/>
      <c r="H1526" s="5"/>
      <c r="I1526" s="5"/>
      <c r="J1526" s="20"/>
      <c r="K1526" s="20"/>
    </row>
    <row r="1527" spans="1:11" x14ac:dyDescent="0.15">
      <c r="A1527" s="3">
        <f t="shared" ref="A1527:A1531" si="779">B1527*100+C1527</f>
        <v>410130301</v>
      </c>
      <c r="B1527" s="3">
        <f t="shared" ref="B1527:B1531" si="780">B1484+100</f>
        <v>4101303</v>
      </c>
      <c r="C1527" s="3">
        <f t="shared" ref="C1527:C1531" si="781">C1521</f>
        <v>1</v>
      </c>
      <c r="D1527" s="3">
        <f>_xlfn.XLOOKUP(C1527,等级中转!$E$7:$E$11,_xlfn.XLOOKUP(INT(RIGHT(B1527,1)),等级中转!$F$5:$L$5,等级中转!$F$7:$L$11))</f>
        <v>1</v>
      </c>
      <c r="E1527" s="3" t="str">
        <f>_xlfn.XLOOKUP(A1527,中转!$D$10:$D$10006,中转!$Y$10:$Y$10006,"{}",0)</f>
        <v>{}</v>
      </c>
      <c r="F1527" s="3" t="s">
        <v>35</v>
      </c>
      <c r="G1527" s="3">
        <v>0</v>
      </c>
      <c r="H1527" s="3">
        <v>0</v>
      </c>
      <c r="I1527" s="3">
        <v>0</v>
      </c>
      <c r="K1527" s="18" t="str">
        <f>IF($B1527="","",IF($B1527=0,"",K$1&amp;$A1527))</f>
        <v>SkillDescDetail410130301</v>
      </c>
    </row>
    <row r="1528" spans="1:11" x14ac:dyDescent="0.15">
      <c r="A1528" s="3">
        <f t="shared" si="779"/>
        <v>410130302</v>
      </c>
      <c r="B1528" s="3">
        <f t="shared" si="780"/>
        <v>4101303</v>
      </c>
      <c r="C1528" s="3">
        <f t="shared" si="781"/>
        <v>2</v>
      </c>
      <c r="D1528" s="3">
        <f>_xlfn.XLOOKUP(C1528,等级中转!$E$7:$E$11,_xlfn.XLOOKUP(INT(RIGHT(B1528,1)),等级中转!$F$5:$L$5,等级中转!$F$7:$L$11))</f>
        <v>75</v>
      </c>
      <c r="E1528" s="3" t="str">
        <f>_xlfn.XLOOKUP(A1528,中转!$D$10:$D$10006,中转!$Y$10:$Y$10006,"{}",0)</f>
        <v>{}</v>
      </c>
      <c r="F1528" s="3" t="s">
        <v>35</v>
      </c>
      <c r="G1528" s="3">
        <v>0</v>
      </c>
      <c r="H1528" s="3">
        <v>0</v>
      </c>
      <c r="I1528" s="3">
        <v>0</v>
      </c>
      <c r="K1528" s="18" t="str">
        <f>IF($B1528="","",IF($B1528=0,"",K$1&amp;$A1528))</f>
        <v>SkillDescDetail410130302</v>
      </c>
    </row>
    <row r="1529" spans="1:11" x14ac:dyDescent="0.15">
      <c r="A1529" s="3">
        <f t="shared" si="779"/>
        <v>410130303</v>
      </c>
      <c r="B1529" s="3">
        <f t="shared" si="780"/>
        <v>4101303</v>
      </c>
      <c r="C1529" s="3">
        <f t="shared" si="781"/>
        <v>3</v>
      </c>
      <c r="D1529" s="3">
        <f>_xlfn.XLOOKUP(C1529,等级中转!$E$7:$E$11,_xlfn.XLOOKUP(INT(RIGHT(B1529,1)),等级中转!$F$5:$L$5,等级中转!$F$7:$L$11))</f>
        <v>125</v>
      </c>
      <c r="E1529" s="3" t="str">
        <f>_xlfn.XLOOKUP(A1529,中转!$D$10:$D$10006,中转!$Y$10:$Y$10006,"{}",0)</f>
        <v>{}</v>
      </c>
      <c r="F1529" s="3" t="s">
        <v>35</v>
      </c>
      <c r="G1529" s="3">
        <v>0</v>
      </c>
      <c r="H1529" s="3">
        <v>0</v>
      </c>
      <c r="I1529" s="3">
        <v>0</v>
      </c>
      <c r="K1529" s="18" t="str">
        <f>IF($B1529="","",IF($B1529=0,"",K$1&amp;$A1529))</f>
        <v>SkillDescDetail410130303</v>
      </c>
    </row>
    <row r="1530" spans="1:11" x14ac:dyDescent="0.15">
      <c r="A1530" s="3">
        <f t="shared" si="779"/>
        <v>410130304</v>
      </c>
      <c r="B1530" s="3">
        <f t="shared" si="780"/>
        <v>4101303</v>
      </c>
      <c r="C1530" s="3">
        <f t="shared" si="781"/>
        <v>4</v>
      </c>
      <c r="D1530" s="3">
        <f>_xlfn.XLOOKUP(C1530,等级中转!$E$7:$E$11,_xlfn.XLOOKUP(INT(RIGHT(B1530,1)),等级中转!$F$5:$L$5,等级中转!$F$7:$L$11))</f>
        <v>175</v>
      </c>
      <c r="E1530" s="3" t="str">
        <f>_xlfn.XLOOKUP(A1530,中转!$D$10:$D$10006,中转!$Y$10:$Y$10006,"{}",0)</f>
        <v>{}</v>
      </c>
      <c r="F1530" s="3" t="s">
        <v>35</v>
      </c>
      <c r="G1530" s="3">
        <v>0</v>
      </c>
      <c r="H1530" s="3">
        <v>0</v>
      </c>
      <c r="I1530" s="3">
        <v>0</v>
      </c>
      <c r="K1530" s="18" t="str">
        <f>IF($B1530="","",IF($B1530=0,"",K$1&amp;$A1530))</f>
        <v>SkillDescDetail410130304</v>
      </c>
    </row>
    <row r="1531" spans="1:11" x14ac:dyDescent="0.15">
      <c r="A1531" s="3">
        <f t="shared" si="779"/>
        <v>410130305</v>
      </c>
      <c r="B1531" s="3">
        <f t="shared" si="780"/>
        <v>4101303</v>
      </c>
      <c r="C1531" s="3">
        <f t="shared" si="781"/>
        <v>5</v>
      </c>
      <c r="D1531" s="3">
        <f>_xlfn.XLOOKUP(C1531,等级中转!$E$7:$E$11,_xlfn.XLOOKUP(INT(RIGHT(B1531,1)),等级中转!$F$5:$L$5,等级中转!$F$7:$L$11))</f>
        <v>225</v>
      </c>
      <c r="E1531" s="3" t="str">
        <f>_xlfn.XLOOKUP(A1531,中转!$D$10:$D$10006,中转!$Y$10:$Y$10006,"{}",0)</f>
        <v>{}</v>
      </c>
      <c r="F1531" s="3" t="s">
        <v>35</v>
      </c>
      <c r="G1531" s="3">
        <v>0</v>
      </c>
      <c r="H1531" s="3">
        <v>0</v>
      </c>
      <c r="I1531" s="3">
        <v>0</v>
      </c>
      <c r="K1531" s="18" t="str">
        <f>IF($B1531="","",IF($B1531=0,"",K$1&amp;$A1531))</f>
        <v>SkillDescDetail410130305</v>
      </c>
    </row>
    <row r="1532" spans="1:11" s="17" customFormat="1" x14ac:dyDescent="0.15">
      <c r="A1532" s="7" t="s">
        <v>46</v>
      </c>
      <c r="B1532" s="5"/>
      <c r="C1532" s="5"/>
      <c r="D1532" s="5"/>
      <c r="E1532" s="5" t="str">
        <f>_xlfn.XLOOKUP(A1532,中转!$D$10:$D$10006,中转!$Y$10:$Y$10006,"{}",0)</f>
        <v/>
      </c>
      <c r="F1532" s="5"/>
      <c r="G1532" s="5"/>
      <c r="H1532" s="5"/>
      <c r="I1532" s="5"/>
      <c r="J1532" s="20"/>
      <c r="K1532" s="20"/>
    </row>
    <row r="1533" spans="1:11" x14ac:dyDescent="0.15">
      <c r="A1533" s="3">
        <f t="shared" ref="A1533:A1537" si="782">B1533*100+C1533</f>
        <v>410130401</v>
      </c>
      <c r="B1533" s="3">
        <f t="shared" ref="B1533:B1537" si="783">B1490+100</f>
        <v>4101304</v>
      </c>
      <c r="C1533" s="3">
        <f t="shared" ref="C1533:C1537" si="784">C1527</f>
        <v>1</v>
      </c>
      <c r="D1533" s="3">
        <f>_xlfn.XLOOKUP(C1533,等级中转!$E$7:$E$11,_xlfn.XLOOKUP(INT(RIGHT(B1533,1)),等级中转!$F$5:$L$5,等级中转!$F$7:$L$11))</f>
        <v>1</v>
      </c>
      <c r="E1533" s="3" t="str">
        <f ca="1">_xlfn.XLOOKUP(A1533,中转!$D$10:$D$10006,中转!$Y$10:$Y$10006,"{}",0)</f>
        <v>{"AtkPower":4.2}</v>
      </c>
      <c r="F1533" s="3" t="s">
        <v>163</v>
      </c>
      <c r="G1533" s="3">
        <v>0</v>
      </c>
      <c r="H1533" s="3">
        <v>0</v>
      </c>
      <c r="I1533" s="3">
        <v>0</v>
      </c>
      <c r="K1533" s="18" t="str">
        <f>IF($B1533="","",IF($B1533=0,"",K$1&amp;$A1533))</f>
        <v>SkillDescDetail410130401</v>
      </c>
    </row>
    <row r="1534" spans="1:11" x14ac:dyDescent="0.15">
      <c r="A1534" s="3">
        <f t="shared" si="782"/>
        <v>410130402</v>
      </c>
      <c r="B1534" s="3">
        <f t="shared" si="783"/>
        <v>4101304</v>
      </c>
      <c r="C1534" s="3">
        <f t="shared" si="784"/>
        <v>2</v>
      </c>
      <c r="D1534" s="3">
        <f>_xlfn.XLOOKUP(C1534,等级中转!$E$7:$E$11,_xlfn.XLOOKUP(INT(RIGHT(B1534,1)),等级中转!$F$5:$L$5,等级中转!$F$7:$L$11))</f>
        <v>31</v>
      </c>
      <c r="E1534" s="3" t="str">
        <f ca="1">_xlfn.XLOOKUP(A1534,中转!$D$10:$D$10006,中转!$Y$10:$Y$10006,"{}",0)</f>
        <v>{"AtkPower":4.5}</v>
      </c>
      <c r="F1534" s="3" t="s">
        <v>163</v>
      </c>
      <c r="G1534" s="3">
        <v>0</v>
      </c>
      <c r="H1534" s="3">
        <v>0</v>
      </c>
      <c r="I1534" s="3">
        <v>0</v>
      </c>
      <c r="K1534" s="18" t="str">
        <f>IF($B1534="","",IF($B1534=0,"",K$1&amp;$A1534))</f>
        <v>SkillDescDetail410130402</v>
      </c>
    </row>
    <row r="1535" spans="1:11" x14ac:dyDescent="0.15">
      <c r="A1535" s="3">
        <f t="shared" si="782"/>
        <v>410130403</v>
      </c>
      <c r="B1535" s="3">
        <f t="shared" si="783"/>
        <v>4101304</v>
      </c>
      <c r="C1535" s="3">
        <f t="shared" si="784"/>
        <v>3</v>
      </c>
      <c r="D1535" s="3">
        <f>_xlfn.XLOOKUP(C1535,等级中转!$E$7:$E$11,_xlfn.XLOOKUP(INT(RIGHT(B1535,1)),等级中转!$F$5:$L$5,等级中转!$F$7:$L$11))</f>
        <v>71</v>
      </c>
      <c r="E1535" s="3" t="str">
        <f ca="1">_xlfn.XLOOKUP(A1535,中转!$D$10:$D$10006,中转!$Y$10:$Y$10006,"{}",0)</f>
        <v>{"AtkPower":4.8}</v>
      </c>
      <c r="F1535" s="3" t="s">
        <v>163</v>
      </c>
      <c r="G1535" s="3">
        <v>0</v>
      </c>
      <c r="H1535" s="3">
        <v>0</v>
      </c>
      <c r="I1535" s="3">
        <v>0</v>
      </c>
      <c r="K1535" s="18" t="str">
        <f>IF($B1535="","",IF($B1535=0,"",K$1&amp;$A1535))</f>
        <v>SkillDescDetail410130403</v>
      </c>
    </row>
    <row r="1536" spans="1:11" x14ac:dyDescent="0.15">
      <c r="A1536" s="3">
        <f t="shared" si="782"/>
        <v>410130404</v>
      </c>
      <c r="B1536" s="3">
        <f t="shared" si="783"/>
        <v>4101304</v>
      </c>
      <c r="C1536" s="3">
        <f t="shared" si="784"/>
        <v>4</v>
      </c>
      <c r="D1536" s="3">
        <f>_xlfn.XLOOKUP(C1536,等级中转!$E$7:$E$11,_xlfn.XLOOKUP(INT(RIGHT(B1536,1)),等级中转!$F$5:$L$5,等级中转!$F$7:$L$11))</f>
        <v>121</v>
      </c>
      <c r="E1536" s="3" t="str">
        <f ca="1">_xlfn.XLOOKUP(A1536,中转!$D$10:$D$10006,中转!$Y$10:$Y$10006,"{}",0)</f>
        <v>{"AtkPower":5.4}</v>
      </c>
      <c r="F1536" s="3" t="s">
        <v>163</v>
      </c>
      <c r="G1536" s="3">
        <v>0</v>
      </c>
      <c r="H1536" s="3">
        <v>0</v>
      </c>
      <c r="I1536" s="3">
        <v>0</v>
      </c>
      <c r="K1536" s="18" t="str">
        <f>IF($B1536="","",IF($B1536=0,"",K$1&amp;$A1536))</f>
        <v>SkillDescDetail410130404</v>
      </c>
    </row>
    <row r="1537" spans="1:11" x14ac:dyDescent="0.15">
      <c r="A1537" s="3">
        <f t="shared" si="782"/>
        <v>410130405</v>
      </c>
      <c r="B1537" s="3">
        <f t="shared" si="783"/>
        <v>4101304</v>
      </c>
      <c r="C1537" s="3">
        <f t="shared" si="784"/>
        <v>5</v>
      </c>
      <c r="D1537" s="3">
        <f>_xlfn.XLOOKUP(C1537,等级中转!$E$7:$E$11,_xlfn.XLOOKUP(INT(RIGHT(B1537,1)),等级中转!$F$5:$L$5,等级中转!$F$7:$L$11))</f>
        <v>171</v>
      </c>
      <c r="E1537" s="3" t="str">
        <f>_xlfn.XLOOKUP(A1537,中转!$D$10:$D$10006,中转!$Y$10:$Y$10006,"{}",0)</f>
        <v>{"AtkPower":6}</v>
      </c>
      <c r="F1537" s="3" t="s">
        <v>163</v>
      </c>
      <c r="G1537" s="3">
        <v>0</v>
      </c>
      <c r="H1537" s="3">
        <v>0</v>
      </c>
      <c r="I1537" s="3">
        <v>0</v>
      </c>
      <c r="K1537" s="18" t="str">
        <f>IF($B1537="","",IF($B1537=0,"",K$1&amp;$A1537))</f>
        <v>SkillDescDetail410130405</v>
      </c>
    </row>
    <row r="1538" spans="1:11" s="17" customFormat="1" x14ac:dyDescent="0.15">
      <c r="A1538" s="7" t="s">
        <v>47</v>
      </c>
      <c r="B1538" s="5"/>
      <c r="C1538" s="5"/>
      <c r="D1538" s="5"/>
      <c r="E1538" s="5" t="str">
        <f>_xlfn.XLOOKUP(A1538,中转!$D$10:$D$10006,中转!$Y$10:$Y$10006,"{}",0)</f>
        <v/>
      </c>
      <c r="F1538" s="5"/>
      <c r="G1538" s="5"/>
      <c r="H1538" s="5"/>
      <c r="I1538" s="5"/>
      <c r="J1538" s="20"/>
      <c r="K1538" s="20"/>
    </row>
    <row r="1539" spans="1:11" x14ac:dyDescent="0.15">
      <c r="A1539" s="3">
        <f t="shared" ref="A1539:A1543" si="785">B1539*100+C1539</f>
        <v>410130501</v>
      </c>
      <c r="B1539" s="3">
        <f t="shared" ref="B1539:B1543" si="786">B1496+100</f>
        <v>4101305</v>
      </c>
      <c r="C1539" s="3">
        <f t="shared" ref="C1539:C1543" si="787">C1533</f>
        <v>1</v>
      </c>
      <c r="D1539" s="3">
        <f>_xlfn.XLOOKUP(C1539,等级中转!$E$7:$E$11,_xlfn.XLOOKUP(INT(RIGHT(B1539,1)),等级中转!$F$5:$L$5,等级中转!$F$7:$L$11))</f>
        <v>1</v>
      </c>
      <c r="E1539" s="3" t="str">
        <f>_xlfn.XLOOKUP(A1539,中转!$D$10:$D$10006,中转!$Y$10:$Y$10006,"{}",0)</f>
        <v>{}</v>
      </c>
      <c r="F1539" s="3" t="s">
        <v>35</v>
      </c>
      <c r="G1539" s="3">
        <v>0</v>
      </c>
      <c r="H1539" s="3">
        <v>0</v>
      </c>
      <c r="I1539" s="3">
        <v>0</v>
      </c>
      <c r="K1539" s="18" t="str">
        <f>IF($B1539="","",IF($B1539=0,"",K$1&amp;$A1539))</f>
        <v>SkillDescDetail410130501</v>
      </c>
    </row>
    <row r="1540" spans="1:11" x14ac:dyDescent="0.15">
      <c r="A1540" s="3">
        <f t="shared" si="785"/>
        <v>410130502</v>
      </c>
      <c r="B1540" s="3">
        <f t="shared" si="786"/>
        <v>4101305</v>
      </c>
      <c r="C1540" s="3">
        <f t="shared" si="787"/>
        <v>2</v>
      </c>
      <c r="D1540" s="3">
        <f>_xlfn.XLOOKUP(C1540,等级中转!$E$7:$E$11,_xlfn.XLOOKUP(INT(RIGHT(B1540,1)),等级中转!$F$5:$L$5,等级中转!$F$7:$L$11))</f>
        <v>46</v>
      </c>
      <c r="E1540" s="3" t="str">
        <f>_xlfn.XLOOKUP(A1540,中转!$D$10:$D$10006,中转!$Y$10:$Y$10006,"{}",0)</f>
        <v>{}</v>
      </c>
      <c r="F1540" s="3" t="s">
        <v>35</v>
      </c>
      <c r="G1540" s="3">
        <v>0</v>
      </c>
      <c r="H1540" s="3">
        <v>0</v>
      </c>
      <c r="I1540" s="3">
        <v>0</v>
      </c>
      <c r="K1540" s="18" t="str">
        <f>IF($B1540="","",IF($B1540=0,"",K$1&amp;$A1540))</f>
        <v>SkillDescDetail410130502</v>
      </c>
    </row>
    <row r="1541" spans="1:11" x14ac:dyDescent="0.15">
      <c r="A1541" s="3">
        <f t="shared" si="785"/>
        <v>410130503</v>
      </c>
      <c r="B1541" s="3">
        <f t="shared" si="786"/>
        <v>4101305</v>
      </c>
      <c r="C1541" s="3">
        <f t="shared" si="787"/>
        <v>3</v>
      </c>
      <c r="D1541" s="3">
        <f>_xlfn.XLOOKUP(C1541,等级中转!$E$7:$E$11,_xlfn.XLOOKUP(INT(RIGHT(B1541,1)),等级中转!$F$5:$L$5,等级中转!$F$7:$L$11))</f>
        <v>86</v>
      </c>
      <c r="E1541" s="3" t="str">
        <f>_xlfn.XLOOKUP(A1541,中转!$D$10:$D$10006,中转!$Y$10:$Y$10006,"{}",0)</f>
        <v>{}</v>
      </c>
      <c r="F1541" s="3" t="s">
        <v>35</v>
      </c>
      <c r="G1541" s="3">
        <v>0</v>
      </c>
      <c r="H1541" s="3">
        <v>0</v>
      </c>
      <c r="I1541" s="3">
        <v>0</v>
      </c>
      <c r="K1541" s="18" t="str">
        <f>IF($B1541="","",IF($B1541=0,"",K$1&amp;$A1541))</f>
        <v>SkillDescDetail410130503</v>
      </c>
    </row>
    <row r="1542" spans="1:11" x14ac:dyDescent="0.15">
      <c r="A1542" s="3">
        <f t="shared" si="785"/>
        <v>410130504</v>
      </c>
      <c r="B1542" s="3">
        <f t="shared" si="786"/>
        <v>4101305</v>
      </c>
      <c r="C1542" s="3">
        <f t="shared" si="787"/>
        <v>4</v>
      </c>
      <c r="D1542" s="3">
        <f>_xlfn.XLOOKUP(C1542,等级中转!$E$7:$E$11,_xlfn.XLOOKUP(INT(RIGHT(B1542,1)),等级中转!$F$5:$L$5,等级中转!$F$7:$L$11))</f>
        <v>136</v>
      </c>
      <c r="E1542" s="3" t="str">
        <f>_xlfn.XLOOKUP(A1542,中转!$D$10:$D$10006,中转!$Y$10:$Y$10006,"{}",0)</f>
        <v>{}</v>
      </c>
      <c r="F1542" s="3" t="s">
        <v>35</v>
      </c>
      <c r="G1542" s="3">
        <v>0</v>
      </c>
      <c r="H1542" s="3">
        <v>0</v>
      </c>
      <c r="I1542" s="3">
        <v>0</v>
      </c>
      <c r="K1542" s="18" t="str">
        <f>IF($B1542="","",IF($B1542=0,"",K$1&amp;$A1542))</f>
        <v>SkillDescDetail410130504</v>
      </c>
    </row>
    <row r="1543" spans="1:11" x14ac:dyDescent="0.15">
      <c r="A1543" s="3">
        <f t="shared" si="785"/>
        <v>410130505</v>
      </c>
      <c r="B1543" s="3">
        <f t="shared" si="786"/>
        <v>4101305</v>
      </c>
      <c r="C1543" s="3">
        <f t="shared" si="787"/>
        <v>5</v>
      </c>
      <c r="D1543" s="3">
        <f>_xlfn.XLOOKUP(C1543,等级中转!$E$7:$E$11,_xlfn.XLOOKUP(INT(RIGHT(B1543,1)),等级中转!$F$5:$L$5,等级中转!$F$7:$L$11))</f>
        <v>186</v>
      </c>
      <c r="E1543" s="3" t="str">
        <f>_xlfn.XLOOKUP(A1543,中转!$D$10:$D$10006,中转!$Y$10:$Y$10006,"{}",0)</f>
        <v>{}</v>
      </c>
      <c r="F1543" s="3" t="s">
        <v>35</v>
      </c>
      <c r="G1543" s="3">
        <v>0</v>
      </c>
      <c r="H1543" s="3">
        <v>0</v>
      </c>
      <c r="I1543" s="3">
        <v>0</v>
      </c>
      <c r="K1543" s="18" t="str">
        <f>IF($B1543="","",IF($B1543=0,"",K$1&amp;$A1543))</f>
        <v>SkillDescDetail410130505</v>
      </c>
    </row>
    <row r="1544" spans="1:11" s="17" customFormat="1" x14ac:dyDescent="0.15">
      <c r="A1544" s="7" t="s">
        <v>48</v>
      </c>
      <c r="B1544" s="5"/>
      <c r="C1544" s="5"/>
      <c r="D1544" s="5"/>
      <c r="E1544" s="5" t="str">
        <f>_xlfn.XLOOKUP(A1544,中转!$D$10:$D$10006,中转!$Y$10:$Y$10006,"{}",0)</f>
        <v/>
      </c>
      <c r="F1544" s="5"/>
      <c r="G1544" s="5"/>
      <c r="H1544" s="5"/>
      <c r="I1544" s="5"/>
      <c r="J1544" s="20"/>
      <c r="K1544" s="20"/>
    </row>
    <row r="1545" spans="1:11" x14ac:dyDescent="0.15">
      <c r="A1545" s="3">
        <f t="shared" ref="A1545:A1549" si="788">B1545*100+C1545</f>
        <v>410130601</v>
      </c>
      <c r="B1545" s="3">
        <f t="shared" ref="B1545:B1549" si="789">B1502+100</f>
        <v>4101306</v>
      </c>
      <c r="C1545" s="3">
        <f t="shared" ref="C1545:C1549" si="790">C1539</f>
        <v>1</v>
      </c>
      <c r="D1545" s="3">
        <f>_xlfn.XLOOKUP(C1545,等级中转!$E$7:$E$11,_xlfn.XLOOKUP(INT(RIGHT(B1545,1)),等级中转!$F$5:$L$5,等级中转!$F$7:$L$11))</f>
        <v>1</v>
      </c>
      <c r="E1545" s="3" t="str">
        <f>_xlfn.XLOOKUP(A1545,中转!$D$10:$D$10006,中转!$Y$10:$Y$10006,"{}",0)</f>
        <v>{}</v>
      </c>
      <c r="F1545" s="3" t="s">
        <v>35</v>
      </c>
      <c r="G1545" s="3">
        <v>0</v>
      </c>
      <c r="H1545" s="3">
        <v>0</v>
      </c>
      <c r="I1545" s="3">
        <v>0</v>
      </c>
      <c r="K1545" s="18" t="str">
        <f>IF($B1545="","",IF($B1545=0,"",K$1&amp;$A1545))</f>
        <v>SkillDescDetail410130601</v>
      </c>
    </row>
    <row r="1546" spans="1:11" x14ac:dyDescent="0.15">
      <c r="A1546" s="3">
        <f t="shared" si="788"/>
        <v>410130602</v>
      </c>
      <c r="B1546" s="3">
        <f t="shared" si="789"/>
        <v>4101306</v>
      </c>
      <c r="C1546" s="3">
        <f t="shared" si="790"/>
        <v>2</v>
      </c>
      <c r="D1546" s="3">
        <f>_xlfn.XLOOKUP(C1546,等级中转!$E$7:$E$11,_xlfn.XLOOKUP(INT(RIGHT(B1546,1)),等级中转!$F$5:$L$5,等级中转!$F$7:$L$11))</f>
        <v>63</v>
      </c>
      <c r="E1546" s="3" t="str">
        <f>_xlfn.XLOOKUP(A1546,中转!$D$10:$D$10006,中转!$Y$10:$Y$10006,"{}",0)</f>
        <v>{}</v>
      </c>
      <c r="F1546" s="3" t="s">
        <v>35</v>
      </c>
      <c r="G1546" s="3">
        <v>0</v>
      </c>
      <c r="H1546" s="3">
        <v>0</v>
      </c>
      <c r="I1546" s="3">
        <v>0</v>
      </c>
      <c r="K1546" s="18" t="str">
        <f>IF($B1546="","",IF($B1546=0,"",K$1&amp;$A1546))</f>
        <v>SkillDescDetail410130602</v>
      </c>
    </row>
    <row r="1547" spans="1:11" x14ac:dyDescent="0.15">
      <c r="A1547" s="3">
        <f t="shared" si="788"/>
        <v>410130603</v>
      </c>
      <c r="B1547" s="3">
        <f t="shared" si="789"/>
        <v>4101306</v>
      </c>
      <c r="C1547" s="3">
        <f t="shared" si="790"/>
        <v>3</v>
      </c>
      <c r="D1547" s="3">
        <f>_xlfn.XLOOKUP(C1547,等级中转!$E$7:$E$11,_xlfn.XLOOKUP(INT(RIGHT(B1547,1)),等级中转!$F$5:$L$5,等级中转!$F$7:$L$11))</f>
        <v>103</v>
      </c>
      <c r="E1547" s="3" t="str">
        <f>_xlfn.XLOOKUP(A1547,中转!$D$10:$D$10006,中转!$Y$10:$Y$10006,"{}",0)</f>
        <v>{}</v>
      </c>
      <c r="F1547" s="3" t="s">
        <v>35</v>
      </c>
      <c r="G1547" s="3">
        <v>0</v>
      </c>
      <c r="H1547" s="3">
        <v>0</v>
      </c>
      <c r="I1547" s="3">
        <v>0</v>
      </c>
      <c r="K1547" s="18" t="str">
        <f>IF($B1547="","",IF($B1547=0,"",K$1&amp;$A1547))</f>
        <v>SkillDescDetail410130603</v>
      </c>
    </row>
    <row r="1548" spans="1:11" x14ac:dyDescent="0.15">
      <c r="A1548" s="3">
        <f t="shared" si="788"/>
        <v>410130604</v>
      </c>
      <c r="B1548" s="3">
        <f t="shared" si="789"/>
        <v>4101306</v>
      </c>
      <c r="C1548" s="3">
        <f t="shared" si="790"/>
        <v>4</v>
      </c>
      <c r="D1548" s="3">
        <f>_xlfn.XLOOKUP(C1548,等级中转!$E$7:$E$11,_xlfn.XLOOKUP(INT(RIGHT(B1548,1)),等级中转!$F$5:$L$5,等级中转!$F$7:$L$11))</f>
        <v>153</v>
      </c>
      <c r="E1548" s="3" t="str">
        <f>_xlfn.XLOOKUP(A1548,中转!$D$10:$D$10006,中转!$Y$10:$Y$10006,"{}",0)</f>
        <v>{}</v>
      </c>
      <c r="F1548" s="3" t="s">
        <v>35</v>
      </c>
      <c r="G1548" s="3">
        <v>0</v>
      </c>
      <c r="H1548" s="3">
        <v>0</v>
      </c>
      <c r="I1548" s="3">
        <v>0</v>
      </c>
      <c r="K1548" s="18" t="str">
        <f>IF($B1548="","",IF($B1548=0,"",K$1&amp;$A1548))</f>
        <v>SkillDescDetail410130604</v>
      </c>
    </row>
    <row r="1549" spans="1:11" x14ac:dyDescent="0.15">
      <c r="A1549" s="3">
        <f t="shared" si="788"/>
        <v>410130605</v>
      </c>
      <c r="B1549" s="3">
        <f t="shared" si="789"/>
        <v>4101306</v>
      </c>
      <c r="C1549" s="3">
        <f t="shared" si="790"/>
        <v>5</v>
      </c>
      <c r="D1549" s="3">
        <f>_xlfn.XLOOKUP(C1549,等级中转!$E$7:$E$11,_xlfn.XLOOKUP(INT(RIGHT(B1549,1)),等级中转!$F$5:$L$5,等级中转!$F$7:$L$11))</f>
        <v>203</v>
      </c>
      <c r="E1549" s="3" t="str">
        <f>_xlfn.XLOOKUP(A1549,中转!$D$10:$D$10006,中转!$Y$10:$Y$10006,"{}",0)</f>
        <v>{}</v>
      </c>
      <c r="F1549" s="3" t="s">
        <v>35</v>
      </c>
      <c r="G1549" s="3">
        <v>0</v>
      </c>
      <c r="H1549" s="3">
        <v>0</v>
      </c>
      <c r="I1549" s="3">
        <v>0</v>
      </c>
      <c r="K1549" s="18" t="str">
        <f>IF($B1549="","",IF($B1549=0,"",K$1&amp;$A1549))</f>
        <v>SkillDescDetail410130605</v>
      </c>
    </row>
    <row r="1550" spans="1:11" s="17" customFormat="1" x14ac:dyDescent="0.15">
      <c r="A1550" s="7" t="s">
        <v>49</v>
      </c>
      <c r="B1550" s="5"/>
      <c r="C1550" s="5"/>
      <c r="D1550" s="5"/>
      <c r="E1550" s="5" t="str">
        <f>_xlfn.XLOOKUP(A1550,中转!$D$10:$D$10006,中转!$Y$10:$Y$10006,"{}",0)</f>
        <v/>
      </c>
      <c r="F1550" s="5"/>
      <c r="G1550" s="5"/>
      <c r="H1550" s="5"/>
      <c r="I1550" s="5"/>
      <c r="J1550" s="20"/>
      <c r="K1550" s="20"/>
    </row>
    <row r="1551" spans="1:11" x14ac:dyDescent="0.15">
      <c r="A1551" s="3">
        <f t="shared" ref="A1551:A1555" si="791">B1551*100+C1551</f>
        <v>410130701</v>
      </c>
      <c r="B1551" s="3">
        <f t="shared" ref="B1551:B1555" si="792">B1508+100</f>
        <v>4101307</v>
      </c>
      <c r="C1551" s="3">
        <f t="shared" ref="C1551:C1555" si="793">C1545</f>
        <v>1</v>
      </c>
      <c r="D1551" s="3">
        <f>_xlfn.XLOOKUP(C1551,等级中转!$E$7:$E$11,_xlfn.XLOOKUP(INT(RIGHT(B1551,1)),等级中转!$F$5:$L$5,等级中转!$F$7:$L$11))</f>
        <v>1</v>
      </c>
      <c r="E1551" s="3" t="str">
        <f>_xlfn.XLOOKUP(A1551,中转!$D$10:$D$10006,中转!$Y$10:$Y$10006,"{}",0)</f>
        <v>{"AtkPower":0.2,"BuffPower":1}</v>
      </c>
      <c r="F1551" s="3" t="s">
        <v>164</v>
      </c>
      <c r="G1551" s="3">
        <v>0</v>
      </c>
      <c r="H1551" s="3">
        <v>0</v>
      </c>
      <c r="I1551" s="3">
        <v>0</v>
      </c>
      <c r="K1551" s="18" t="str">
        <f>IF($B1551="","",IF($B1551=0,"",K$1&amp;$A1551))</f>
        <v>SkillDescDetail410130701</v>
      </c>
    </row>
    <row r="1552" spans="1:11" x14ac:dyDescent="0.15">
      <c r="A1552" s="3">
        <f t="shared" si="791"/>
        <v>410130702</v>
      </c>
      <c r="B1552" s="3">
        <f t="shared" si="792"/>
        <v>4101307</v>
      </c>
      <c r="C1552" s="3">
        <f t="shared" si="793"/>
        <v>2</v>
      </c>
      <c r="D1552" s="3">
        <f>_xlfn.XLOOKUP(C1552,等级中转!$E$7:$E$11,_xlfn.XLOOKUP(INT(RIGHT(B1552,1)),等级中转!$F$5:$L$5,等级中转!$F$7:$L$11))</f>
        <v>51</v>
      </c>
      <c r="E1552" s="3" t="str">
        <f>_xlfn.XLOOKUP(A1552,中转!$D$10:$D$10006,中转!$Y$10:$Y$10006,"{}",0)</f>
        <v>{"BuffPower":1}</v>
      </c>
      <c r="F1552" s="3" t="s">
        <v>164</v>
      </c>
      <c r="G1552" s="3">
        <v>0</v>
      </c>
      <c r="H1552" s="3">
        <v>0</v>
      </c>
      <c r="I1552" s="3">
        <v>0</v>
      </c>
      <c r="K1552" s="18" t="str">
        <f>IF($B1552="","",IF($B1552=0,"",K$1&amp;$A1552))</f>
        <v>SkillDescDetail410130702</v>
      </c>
    </row>
    <row r="1553" spans="1:11" x14ac:dyDescent="0.15">
      <c r="A1553" s="3">
        <f t="shared" si="791"/>
        <v>410130703</v>
      </c>
      <c r="B1553" s="3">
        <f t="shared" si="792"/>
        <v>4101307</v>
      </c>
      <c r="C1553" s="3">
        <f t="shared" si="793"/>
        <v>3</v>
      </c>
      <c r="D1553" s="3">
        <f>_xlfn.XLOOKUP(C1553,等级中转!$E$7:$E$11,_xlfn.XLOOKUP(INT(RIGHT(B1553,1)),等级中转!$F$5:$L$5,等级中转!$F$7:$L$11))</f>
        <v>91</v>
      </c>
      <c r="E1553" s="3" t="str">
        <f>_xlfn.XLOOKUP(A1553,中转!$D$10:$D$10006,中转!$Y$10:$Y$10006,"{}",0)</f>
        <v>{"BuffPower":1}</v>
      </c>
      <c r="F1553" s="3" t="s">
        <v>164</v>
      </c>
      <c r="G1553" s="3">
        <v>0</v>
      </c>
      <c r="H1553" s="3">
        <v>0</v>
      </c>
      <c r="I1553" s="3">
        <v>0</v>
      </c>
      <c r="K1553" s="18" t="str">
        <f>IF($B1553="","",IF($B1553=0,"",K$1&amp;$A1553))</f>
        <v>SkillDescDetail410130703</v>
      </c>
    </row>
    <row r="1554" spans="1:11" x14ac:dyDescent="0.15">
      <c r="A1554" s="3">
        <f t="shared" si="791"/>
        <v>410130704</v>
      </c>
      <c r="B1554" s="3">
        <f t="shared" si="792"/>
        <v>4101307</v>
      </c>
      <c r="C1554" s="3">
        <f t="shared" si="793"/>
        <v>4</v>
      </c>
      <c r="D1554" s="3">
        <f>_xlfn.XLOOKUP(C1554,等级中转!$E$7:$E$11,_xlfn.XLOOKUP(INT(RIGHT(B1554,1)),等级中转!$F$5:$L$5,等级中转!$F$7:$L$11))</f>
        <v>151</v>
      </c>
      <c r="E1554" s="3" t="str">
        <f>_xlfn.XLOOKUP(A1554,中转!$D$10:$D$10006,中转!$Y$10:$Y$10006,"{}",0)</f>
        <v>{"BuffPower":1}</v>
      </c>
      <c r="F1554" s="3" t="s">
        <v>164</v>
      </c>
      <c r="G1554" s="3">
        <v>0</v>
      </c>
      <c r="H1554" s="3">
        <v>0</v>
      </c>
      <c r="I1554" s="3">
        <v>0</v>
      </c>
      <c r="K1554" s="18" t="str">
        <f>IF($B1554="","",IF($B1554=0,"",K$1&amp;$A1554))</f>
        <v>SkillDescDetail410130704</v>
      </c>
    </row>
    <row r="1555" spans="1:11" x14ac:dyDescent="0.15">
      <c r="A1555" s="3">
        <f t="shared" si="791"/>
        <v>410130705</v>
      </c>
      <c r="B1555" s="3">
        <f t="shared" si="792"/>
        <v>4101307</v>
      </c>
      <c r="C1555" s="3">
        <f t="shared" si="793"/>
        <v>5</v>
      </c>
      <c r="D1555" s="3">
        <f>_xlfn.XLOOKUP(C1555,等级中转!$E$7:$E$11,_xlfn.XLOOKUP(INT(RIGHT(B1555,1)),等级中转!$F$5:$L$5,等级中转!$F$7:$L$11))</f>
        <v>211</v>
      </c>
      <c r="E1555" s="3" t="str">
        <f>_xlfn.XLOOKUP(A1555,中转!$D$10:$D$10006,中转!$Y$10:$Y$10006,"{}",0)</f>
        <v>{"BuffPower":1}</v>
      </c>
      <c r="F1555" s="3" t="s">
        <v>164</v>
      </c>
      <c r="G1555" s="3">
        <v>0</v>
      </c>
      <c r="H1555" s="3">
        <v>0</v>
      </c>
      <c r="I1555" s="3">
        <v>0</v>
      </c>
      <c r="K1555" s="18" t="str">
        <f>IF($B1555="","",IF($B1555=0,"",K$1&amp;$A1555))</f>
        <v>SkillDescDetail410130705</v>
      </c>
    </row>
    <row r="1556" spans="1:11" s="17" customFormat="1" x14ac:dyDescent="0.15">
      <c r="A1556" s="7" t="s">
        <v>74</v>
      </c>
      <c r="B1556" s="5"/>
      <c r="C1556" s="5"/>
      <c r="D1556" s="5"/>
      <c r="E1556" s="5" t="str">
        <f>_xlfn.XLOOKUP(A1556,中转!$D$10:$D$10006,中转!$Y$10:$Y$10006,"{}",0)</f>
        <v/>
      </c>
      <c r="F1556" s="5"/>
      <c r="G1556" s="5"/>
      <c r="H1556" s="5"/>
      <c r="I1556" s="5"/>
      <c r="J1556" s="20"/>
      <c r="K1556" s="20"/>
    </row>
    <row r="1557" spans="1:11" x14ac:dyDescent="0.15">
      <c r="A1557" s="3">
        <f t="shared" ref="A1557:A1561" si="794">B1557*100+C1557</f>
        <v>410130801</v>
      </c>
      <c r="B1557" s="3">
        <v>4101308</v>
      </c>
      <c r="C1557" s="3">
        <f t="shared" ref="C1557:C1561" si="795">C1551</f>
        <v>1</v>
      </c>
      <c r="D1557" s="3">
        <f>D1533</f>
        <v>1</v>
      </c>
      <c r="E1557" s="3" t="str">
        <f ca="1">_xlfn.XLOOKUP(A1557,中转!$D$10:$D$10006,中转!$Y$10:$Y$10006,"{}",0)</f>
        <v>{"AtkPower":4.2}</v>
      </c>
      <c r="F1557" s="3" t="s">
        <v>35</v>
      </c>
      <c r="G1557" s="3">
        <v>135</v>
      </c>
      <c r="H1557" s="3">
        <v>0</v>
      </c>
      <c r="I1557" s="3">
        <v>0</v>
      </c>
      <c r="J1557" s="18" t="str">
        <f t="shared" ref="J1557:J1561" si="796">"Skill"&amp;B1557</f>
        <v>Skill4101308</v>
      </c>
    </row>
    <row r="1558" spans="1:11" x14ac:dyDescent="0.15">
      <c r="A1558" s="3">
        <f t="shared" si="794"/>
        <v>410130802</v>
      </c>
      <c r="B1558" s="3">
        <f>B1557</f>
        <v>4101308</v>
      </c>
      <c r="C1558" s="3">
        <f t="shared" si="795"/>
        <v>2</v>
      </c>
      <c r="D1558" s="3">
        <f>D1534</f>
        <v>31</v>
      </c>
      <c r="E1558" s="3" t="str">
        <f ca="1">_xlfn.XLOOKUP(A1558,中转!$D$10:$D$10006,中转!$Y$10:$Y$10006,"{}",0)</f>
        <v>{"AtkPower":4.5}</v>
      </c>
      <c r="F1558" s="3" t="s">
        <v>35</v>
      </c>
      <c r="G1558" s="3">
        <f t="shared" ref="G1558:G1561" si="797">G1557</f>
        <v>135</v>
      </c>
      <c r="H1558" s="3">
        <v>0</v>
      </c>
      <c r="I1558" s="3">
        <v>0</v>
      </c>
      <c r="J1558" s="18" t="str">
        <f t="shared" si="796"/>
        <v>Skill4101308</v>
      </c>
    </row>
    <row r="1559" spans="1:11" x14ac:dyDescent="0.15">
      <c r="A1559" s="3">
        <f t="shared" si="794"/>
        <v>410130803</v>
      </c>
      <c r="B1559" s="3">
        <f>B1558</f>
        <v>4101308</v>
      </c>
      <c r="C1559" s="3">
        <f t="shared" si="795"/>
        <v>3</v>
      </c>
      <c r="D1559" s="3">
        <f>D1535</f>
        <v>71</v>
      </c>
      <c r="E1559" s="3" t="str">
        <f ca="1">_xlfn.XLOOKUP(A1559,中转!$D$10:$D$10006,中转!$Y$10:$Y$10006,"{}",0)</f>
        <v>{"AtkPower":4.8}</v>
      </c>
      <c r="F1559" s="3" t="s">
        <v>35</v>
      </c>
      <c r="G1559" s="3">
        <f t="shared" si="797"/>
        <v>135</v>
      </c>
      <c r="H1559" s="3">
        <v>0</v>
      </c>
      <c r="I1559" s="3">
        <v>0</v>
      </c>
      <c r="J1559" s="18" t="str">
        <f t="shared" si="796"/>
        <v>Skill4101308</v>
      </c>
    </row>
    <row r="1560" spans="1:11" x14ac:dyDescent="0.15">
      <c r="A1560" s="3">
        <f t="shared" si="794"/>
        <v>410130804</v>
      </c>
      <c r="B1560" s="3">
        <f>B1559</f>
        <v>4101308</v>
      </c>
      <c r="C1560" s="3">
        <f t="shared" si="795"/>
        <v>4</v>
      </c>
      <c r="D1560" s="3">
        <f>D1536</f>
        <v>121</v>
      </c>
      <c r="E1560" s="3" t="str">
        <f ca="1">_xlfn.XLOOKUP(A1560,中转!$D$10:$D$10006,中转!$Y$10:$Y$10006,"{}",0)</f>
        <v>{"AtkPower":5.4}</v>
      </c>
      <c r="F1560" s="3" t="s">
        <v>35</v>
      </c>
      <c r="G1560" s="3">
        <f t="shared" si="797"/>
        <v>135</v>
      </c>
      <c r="H1560" s="3">
        <v>0</v>
      </c>
      <c r="I1560" s="3">
        <v>0</v>
      </c>
      <c r="J1560" s="18" t="str">
        <f t="shared" si="796"/>
        <v>Skill4101308</v>
      </c>
    </row>
    <row r="1561" spans="1:11" x14ac:dyDescent="0.15">
      <c r="A1561" s="3">
        <f t="shared" si="794"/>
        <v>410130805</v>
      </c>
      <c r="B1561" s="3">
        <f>B1560</f>
        <v>4101308</v>
      </c>
      <c r="C1561" s="3">
        <f t="shared" si="795"/>
        <v>5</v>
      </c>
      <c r="D1561" s="3">
        <f>D1537</f>
        <v>171</v>
      </c>
      <c r="E1561" s="3" t="str">
        <f>_xlfn.XLOOKUP(A1561,中转!$D$10:$D$10006,中转!$Y$10:$Y$10006,"{}",0)</f>
        <v>{"AtkPower":6}</v>
      </c>
      <c r="F1561" s="3" t="s">
        <v>35</v>
      </c>
      <c r="G1561" s="3">
        <f t="shared" si="797"/>
        <v>135</v>
      </c>
      <c r="H1561" s="3">
        <v>0</v>
      </c>
      <c r="I1561" s="3">
        <v>0</v>
      </c>
      <c r="J1561" s="18" t="str">
        <f t="shared" si="796"/>
        <v>Skill4101308</v>
      </c>
    </row>
    <row r="1562" spans="1:11" s="17" customFormat="1" x14ac:dyDescent="0.15">
      <c r="A1562" s="7" t="s">
        <v>165</v>
      </c>
      <c r="B1562" s="5"/>
      <c r="C1562" s="5"/>
      <c r="D1562" s="5"/>
      <c r="E1562" s="5" t="str">
        <f>_xlfn.XLOOKUP(A1562,中转!$D$10:$D$10006,中转!$Y$10:$Y$10006,"{}",0)</f>
        <v/>
      </c>
      <c r="F1562" s="5"/>
      <c r="G1562" s="5"/>
      <c r="H1562" s="5"/>
      <c r="I1562" s="5"/>
      <c r="J1562" s="20"/>
      <c r="K1562" s="20"/>
    </row>
    <row r="1563" spans="1:11" s="17" customFormat="1" x14ac:dyDescent="0.15">
      <c r="A1563" s="7" t="s">
        <v>33</v>
      </c>
      <c r="B1563" s="5"/>
      <c r="C1563" s="5"/>
      <c r="D1563" s="5"/>
      <c r="E1563" s="5" t="str">
        <f>_xlfn.XLOOKUP(A1563,中转!$D$10:$D$10006,中转!$Y$10:$Y$10006,"{}",0)</f>
        <v/>
      </c>
      <c r="F1563" s="5"/>
      <c r="G1563" s="5"/>
      <c r="H1563" s="5"/>
      <c r="I1563" s="5"/>
      <c r="J1563" s="20"/>
      <c r="K1563" s="20"/>
    </row>
    <row r="1564" spans="1:11" x14ac:dyDescent="0.15">
      <c r="A1564" s="3">
        <f t="shared" ref="A1564:A1568" si="798">B1564*100+C1564</f>
        <v>410140101</v>
      </c>
      <c r="B1564" s="3">
        <f t="shared" ref="B1564:B1568" si="799">B1515+100</f>
        <v>4101401</v>
      </c>
      <c r="C1564" s="3">
        <v>1</v>
      </c>
      <c r="D1564" s="3">
        <f>_xlfn.XLOOKUP(C1564,等级中转!$E$7:$E$11,_xlfn.XLOOKUP(INT(RIGHT(B1564,1)),等级中转!$F$5:$L$5,等级中转!$F$7:$L$11))</f>
        <v>1</v>
      </c>
      <c r="E1564" s="3" t="str">
        <f ca="1">_xlfn.XLOOKUP(A1564,中转!$D$10:$D$10006,中转!$Y$10:$Y$10006,"{}",0)</f>
        <v>{"AtkPower":1.6}</v>
      </c>
      <c r="F1564" s="3" t="s">
        <v>35</v>
      </c>
      <c r="G1564" s="3">
        <v>158</v>
      </c>
      <c r="H1564" s="3">
        <v>0</v>
      </c>
      <c r="I1564" s="3">
        <v>0</v>
      </c>
      <c r="J1564" s="18" t="str">
        <f t="shared" ref="J1564:J1568" si="800">"Skill"&amp;B1564</f>
        <v>Skill4101401</v>
      </c>
      <c r="K1564" s="18" t="str">
        <f>IF($B1564="","",IF($B1564=0,"",K$1&amp;$A1564))</f>
        <v>SkillDescDetail410140101</v>
      </c>
    </row>
    <row r="1565" spans="1:11" x14ac:dyDescent="0.15">
      <c r="A1565" s="3">
        <f t="shared" si="798"/>
        <v>410140102</v>
      </c>
      <c r="B1565" s="3">
        <f t="shared" si="799"/>
        <v>4101401</v>
      </c>
      <c r="C1565" s="3">
        <v>2</v>
      </c>
      <c r="D1565" s="3">
        <f>_xlfn.XLOOKUP(C1565,等级中转!$E$7:$E$11,_xlfn.XLOOKUP(INT(RIGHT(B1565,1)),等级中转!$F$5:$L$5,等级中转!$F$7:$L$11))</f>
        <v>21</v>
      </c>
      <c r="E1565" s="3" t="str">
        <f ca="1">_xlfn.XLOOKUP(A1565,中转!$D$10:$D$10006,中转!$Y$10:$Y$10006,"{}",0)</f>
        <v>{"AtkPower":1.7}</v>
      </c>
      <c r="F1565" s="3" t="s">
        <v>35</v>
      </c>
      <c r="G1565" s="3">
        <f t="shared" ref="G1565:G1568" si="801">G1564</f>
        <v>158</v>
      </c>
      <c r="H1565" s="3">
        <v>0</v>
      </c>
      <c r="I1565" s="3">
        <v>0</v>
      </c>
      <c r="J1565" s="18" t="str">
        <f t="shared" si="800"/>
        <v>Skill4101401</v>
      </c>
      <c r="K1565" s="18" t="str">
        <f>IF($B1565="","",IF($B1565=0,"",K$1&amp;$A1565))</f>
        <v>SkillDescDetail410140102</v>
      </c>
    </row>
    <row r="1566" spans="1:11" x14ac:dyDescent="0.15">
      <c r="A1566" s="3">
        <f t="shared" si="798"/>
        <v>410140103</v>
      </c>
      <c r="B1566" s="3">
        <f t="shared" si="799"/>
        <v>4101401</v>
      </c>
      <c r="C1566" s="3">
        <v>3</v>
      </c>
      <c r="D1566" s="3">
        <f>_xlfn.XLOOKUP(C1566,等级中转!$E$7:$E$11,_xlfn.XLOOKUP(INT(RIGHT(B1566,1)),等级中转!$F$5:$L$5,等级中转!$F$7:$L$11))</f>
        <v>61</v>
      </c>
      <c r="E1566" s="3" t="str">
        <f ca="1">_xlfn.XLOOKUP(A1566,中转!$D$10:$D$10006,中转!$Y$10:$Y$10006,"{}",0)</f>
        <v>{"AtkPower":1.8}</v>
      </c>
      <c r="F1566" s="3" t="s">
        <v>35</v>
      </c>
      <c r="G1566" s="3">
        <f t="shared" si="801"/>
        <v>158</v>
      </c>
      <c r="H1566" s="3">
        <v>0</v>
      </c>
      <c r="I1566" s="3">
        <v>0</v>
      </c>
      <c r="J1566" s="18" t="str">
        <f t="shared" si="800"/>
        <v>Skill4101401</v>
      </c>
      <c r="K1566" s="18" t="str">
        <f>IF($B1566="","",IF($B1566=0,"",K$1&amp;$A1566))</f>
        <v>SkillDescDetail410140103</v>
      </c>
    </row>
    <row r="1567" spans="1:11" x14ac:dyDescent="0.15">
      <c r="A1567" s="3">
        <f t="shared" si="798"/>
        <v>410140104</v>
      </c>
      <c r="B1567" s="3">
        <f t="shared" si="799"/>
        <v>4101401</v>
      </c>
      <c r="C1567" s="3">
        <v>4</v>
      </c>
      <c r="D1567" s="3">
        <f>_xlfn.XLOOKUP(C1567,等级中转!$E$7:$E$11,_xlfn.XLOOKUP(INT(RIGHT(B1567,1)),等级中转!$F$5:$L$5,等级中转!$F$7:$L$11))</f>
        <v>111</v>
      </c>
      <c r="E1567" s="3" t="str">
        <f ca="1">_xlfn.XLOOKUP(A1567,中转!$D$10:$D$10006,中转!$Y$10:$Y$10006,"{}",0)</f>
        <v>{"AtkPower":2.05}</v>
      </c>
      <c r="F1567" s="3" t="s">
        <v>35</v>
      </c>
      <c r="G1567" s="3">
        <f t="shared" si="801"/>
        <v>158</v>
      </c>
      <c r="H1567" s="3">
        <v>0</v>
      </c>
      <c r="I1567" s="3">
        <v>0</v>
      </c>
      <c r="J1567" s="18" t="str">
        <f t="shared" si="800"/>
        <v>Skill4101401</v>
      </c>
      <c r="K1567" s="18" t="str">
        <f>IF($B1567="","",IF($B1567=0,"",K$1&amp;$A1567))</f>
        <v>SkillDescDetail410140104</v>
      </c>
    </row>
    <row r="1568" spans="1:11" x14ac:dyDescent="0.15">
      <c r="A1568" s="3">
        <f t="shared" si="798"/>
        <v>410140105</v>
      </c>
      <c r="B1568" s="3">
        <f t="shared" si="799"/>
        <v>4101401</v>
      </c>
      <c r="C1568" s="3">
        <v>5</v>
      </c>
      <c r="D1568" s="3">
        <f>_xlfn.XLOOKUP(C1568,等级中转!$E$7:$E$11,_xlfn.XLOOKUP(INT(RIGHT(B1568,1)),等级中转!$F$5:$L$5,等级中转!$F$7:$L$11))</f>
        <v>161</v>
      </c>
      <c r="E1568" s="3" t="str">
        <f>_xlfn.XLOOKUP(A1568,中转!$D$10:$D$10006,中转!$Y$10:$Y$10006,"{}",0)</f>
        <v>{"AtkPower":2.25}</v>
      </c>
      <c r="F1568" s="3" t="s">
        <v>35</v>
      </c>
      <c r="G1568" s="3">
        <f t="shared" si="801"/>
        <v>158</v>
      </c>
      <c r="H1568" s="3">
        <v>0</v>
      </c>
      <c r="I1568" s="3">
        <v>0</v>
      </c>
      <c r="J1568" s="18" t="str">
        <f t="shared" si="800"/>
        <v>Skill4101401</v>
      </c>
      <c r="K1568" s="18" t="str">
        <f>IF($B1568="","",IF($B1568=0,"",K$1&amp;$A1568))</f>
        <v>SkillDescDetail410140105</v>
      </c>
    </row>
    <row r="1569" spans="1:11" s="17" customFormat="1" x14ac:dyDescent="0.15">
      <c r="A1569" s="7" t="s">
        <v>40</v>
      </c>
      <c r="B1569" s="5"/>
      <c r="C1569" s="5"/>
      <c r="D1569" s="5"/>
      <c r="E1569" s="5" t="str">
        <f>_xlfn.XLOOKUP(A1569,中转!$D$10:$D$10006,中转!$Y$10:$Y$10006,"{}",0)</f>
        <v/>
      </c>
      <c r="F1569" s="5"/>
      <c r="G1569" s="5"/>
      <c r="H1569" s="5"/>
      <c r="I1569" s="5"/>
      <c r="J1569" s="20"/>
      <c r="K1569" s="20"/>
    </row>
    <row r="1570" spans="1:11" x14ac:dyDescent="0.15">
      <c r="A1570" s="3">
        <f t="shared" ref="A1570:A1574" si="802">B1570*100+C1570</f>
        <v>410140201</v>
      </c>
      <c r="B1570" s="3">
        <f t="shared" ref="B1570:B1574" si="803">B1521+100</f>
        <v>4101402</v>
      </c>
      <c r="C1570" s="3">
        <f t="shared" ref="C1570:C1574" si="804">C1564</f>
        <v>1</v>
      </c>
      <c r="D1570" s="3">
        <f>_xlfn.XLOOKUP(C1570,等级中转!$E$7:$E$11,_xlfn.XLOOKUP(INT(RIGHT(B1570,1)),等级中转!$F$5:$L$5,等级中转!$F$7:$L$11))</f>
        <v>1</v>
      </c>
      <c r="E1570" s="3" t="str">
        <f ca="1">_xlfn.XLOOKUP(A1570,中转!$D$10:$D$10006,中转!$Y$10:$Y$10006,"{}",0)</f>
        <v>{"AtkPower":5.95}</v>
      </c>
      <c r="F1570" s="3" t="s">
        <v>35</v>
      </c>
      <c r="G1570" s="3">
        <v>0</v>
      </c>
      <c r="H1570" s="3">
        <v>0</v>
      </c>
      <c r="I1570" s="3">
        <v>2.75</v>
      </c>
      <c r="J1570" s="18" t="str">
        <f t="shared" ref="J1570:J1574" si="805">"Skill"&amp;B1570</f>
        <v>Skill4101402</v>
      </c>
      <c r="K1570" s="18" t="str">
        <f>IF($B1570="","",IF($B1570=0,"",K$1&amp;$A1570))</f>
        <v>SkillDescDetail410140201</v>
      </c>
    </row>
    <row r="1571" spans="1:11" x14ac:dyDescent="0.15">
      <c r="A1571" s="3">
        <f t="shared" si="802"/>
        <v>410140202</v>
      </c>
      <c r="B1571" s="3">
        <f t="shared" si="803"/>
        <v>4101402</v>
      </c>
      <c r="C1571" s="3">
        <f t="shared" si="804"/>
        <v>2</v>
      </c>
      <c r="D1571" s="3">
        <f>_xlfn.XLOOKUP(C1571,等级中转!$E$7:$E$11,_xlfn.XLOOKUP(INT(RIGHT(B1571,1)),等级中转!$F$5:$L$5,等级中转!$F$7:$L$11))</f>
        <v>41</v>
      </c>
      <c r="E1571" s="3" t="str">
        <f ca="1">_xlfn.XLOOKUP(A1571,中转!$D$10:$D$10006,中转!$Y$10:$Y$10006,"{}",0)</f>
        <v>{"AtkPower":6.4}</v>
      </c>
      <c r="F1571" s="3" t="s">
        <v>35</v>
      </c>
      <c r="G1571" s="3">
        <v>0</v>
      </c>
      <c r="H1571" s="3">
        <v>0</v>
      </c>
      <c r="I1571" s="3">
        <f>I1570</f>
        <v>2.75</v>
      </c>
      <c r="J1571" s="18" t="str">
        <f t="shared" si="805"/>
        <v>Skill4101402</v>
      </c>
      <c r="K1571" s="18" t="str">
        <f>IF($B1571="","",IF($B1571=0,"",K$1&amp;$A1571))</f>
        <v>SkillDescDetail410140202</v>
      </c>
    </row>
    <row r="1572" spans="1:11" x14ac:dyDescent="0.15">
      <c r="A1572" s="3">
        <f t="shared" si="802"/>
        <v>410140203</v>
      </c>
      <c r="B1572" s="3">
        <f t="shared" si="803"/>
        <v>4101402</v>
      </c>
      <c r="C1572" s="3">
        <f t="shared" si="804"/>
        <v>3</v>
      </c>
      <c r="D1572" s="3">
        <f>_xlfn.XLOOKUP(C1572,等级中转!$E$7:$E$11,_xlfn.XLOOKUP(INT(RIGHT(B1572,1)),等级中转!$F$5:$L$5,等级中转!$F$7:$L$11))</f>
        <v>81</v>
      </c>
      <c r="E1572" s="3" t="str">
        <f ca="1">_xlfn.XLOOKUP(A1572,中转!$D$10:$D$10006,中转!$Y$10:$Y$10006,"{}",0)</f>
        <v>{"AtkPower":6.8}</v>
      </c>
      <c r="F1572" s="3" t="s">
        <v>35</v>
      </c>
      <c r="G1572" s="3">
        <v>0</v>
      </c>
      <c r="H1572" s="3">
        <v>0</v>
      </c>
      <c r="I1572" s="3">
        <f t="shared" ref="I1572:I1574" si="806">I1571</f>
        <v>2.75</v>
      </c>
      <c r="J1572" s="18" t="str">
        <f t="shared" si="805"/>
        <v>Skill4101402</v>
      </c>
      <c r="K1572" s="18" t="str">
        <f>IF($B1572="","",IF($B1572=0,"",K$1&amp;$A1572))</f>
        <v>SkillDescDetail410140203</v>
      </c>
    </row>
    <row r="1573" spans="1:11" x14ac:dyDescent="0.15">
      <c r="A1573" s="3">
        <f t="shared" si="802"/>
        <v>410140204</v>
      </c>
      <c r="B1573" s="3">
        <f t="shared" si="803"/>
        <v>4101402</v>
      </c>
      <c r="C1573" s="3">
        <f t="shared" si="804"/>
        <v>4</v>
      </c>
      <c r="D1573" s="3">
        <f>_xlfn.XLOOKUP(C1573,等级中转!$E$7:$E$11,_xlfn.XLOOKUP(INT(RIGHT(B1573,1)),等级中转!$F$5:$L$5,等级中转!$F$7:$L$11))</f>
        <v>141</v>
      </c>
      <c r="E1573" s="3" t="str">
        <f ca="1">_xlfn.XLOOKUP(A1573,中转!$D$10:$D$10006,中转!$Y$10:$Y$10006,"{}",0)</f>
        <v>{"AtkPower":7.65}</v>
      </c>
      <c r="F1573" s="3" t="s">
        <v>35</v>
      </c>
      <c r="G1573" s="3">
        <v>0</v>
      </c>
      <c r="H1573" s="3">
        <v>0</v>
      </c>
      <c r="I1573" s="3">
        <f t="shared" si="806"/>
        <v>2.75</v>
      </c>
      <c r="J1573" s="18" t="str">
        <f t="shared" si="805"/>
        <v>Skill4101402</v>
      </c>
      <c r="K1573" s="18" t="str">
        <f>IF($B1573="","",IF($B1573=0,"",K$1&amp;$A1573))</f>
        <v>SkillDescDetail410140204</v>
      </c>
    </row>
    <row r="1574" spans="1:11" x14ac:dyDescent="0.15">
      <c r="A1574" s="3">
        <f t="shared" si="802"/>
        <v>410140205</v>
      </c>
      <c r="B1574" s="3">
        <f t="shared" si="803"/>
        <v>4101402</v>
      </c>
      <c r="C1574" s="3">
        <f t="shared" si="804"/>
        <v>5</v>
      </c>
      <c r="D1574" s="3">
        <f>_xlfn.XLOOKUP(C1574,等级中转!$E$7:$E$11,_xlfn.XLOOKUP(INT(RIGHT(B1574,1)),等级中转!$F$5:$L$5,等级中转!$F$7:$L$11))</f>
        <v>201</v>
      </c>
      <c r="E1574" s="3" t="str">
        <f>_xlfn.XLOOKUP(A1574,中转!$D$10:$D$10006,中转!$Y$10:$Y$10006,"{}",0)</f>
        <v>{"AtkPower":8.5}</v>
      </c>
      <c r="F1574" s="3" t="s">
        <v>35</v>
      </c>
      <c r="G1574" s="3">
        <v>0</v>
      </c>
      <c r="H1574" s="3">
        <v>0</v>
      </c>
      <c r="I1574" s="3">
        <f t="shared" si="806"/>
        <v>2.75</v>
      </c>
      <c r="J1574" s="18" t="str">
        <f t="shared" si="805"/>
        <v>Skill4101402</v>
      </c>
      <c r="K1574" s="18" t="str">
        <f>IF($B1574="","",IF($B1574=0,"",K$1&amp;$A1574))</f>
        <v>SkillDescDetail410140205</v>
      </c>
    </row>
    <row r="1575" spans="1:11" s="17" customFormat="1" x14ac:dyDescent="0.15">
      <c r="A1575" s="7" t="s">
        <v>45</v>
      </c>
      <c r="B1575" s="5"/>
      <c r="C1575" s="5"/>
      <c r="D1575" s="5"/>
      <c r="E1575" s="5" t="str">
        <f>_xlfn.XLOOKUP(A1575,中转!$D$10:$D$10006,中转!$Y$10:$Y$10006,"{}",0)</f>
        <v/>
      </c>
      <c r="F1575" s="5"/>
      <c r="G1575" s="5"/>
      <c r="H1575" s="5"/>
      <c r="I1575" s="5"/>
      <c r="J1575" s="20"/>
      <c r="K1575" s="20"/>
    </row>
    <row r="1576" spans="1:11" x14ac:dyDescent="0.15">
      <c r="A1576" s="3">
        <f t="shared" ref="A1576:A1580" si="807">B1576*100+C1576</f>
        <v>410140301</v>
      </c>
      <c r="B1576" s="3">
        <f t="shared" ref="B1576:B1580" si="808">B1527+100</f>
        <v>4101403</v>
      </c>
      <c r="C1576" s="3">
        <f t="shared" ref="C1576:C1580" si="809">C1570</f>
        <v>1</v>
      </c>
      <c r="D1576" s="3">
        <f>_xlfn.XLOOKUP(C1576,等级中转!$E$7:$E$11,_xlfn.XLOOKUP(INT(RIGHT(B1576,1)),等级中转!$F$5:$L$5,等级中转!$F$7:$L$11))</f>
        <v>1</v>
      </c>
      <c r="E1576" s="3" t="str">
        <f>_xlfn.XLOOKUP(A1576,中转!$D$10:$D$10006,中转!$Y$10:$Y$10006,"{}",0)</f>
        <v>{}</v>
      </c>
      <c r="F1576" s="3" t="s">
        <v>35</v>
      </c>
      <c r="G1576" s="3">
        <v>0</v>
      </c>
      <c r="H1576" s="3">
        <v>0</v>
      </c>
      <c r="I1576" s="3">
        <v>0</v>
      </c>
      <c r="K1576" s="18" t="str">
        <f>IF($B1576="","",IF($B1576=0,"",K$1&amp;$A1576))</f>
        <v>SkillDescDetail410140301</v>
      </c>
    </row>
    <row r="1577" spans="1:11" x14ac:dyDescent="0.15">
      <c r="A1577" s="3">
        <f t="shared" si="807"/>
        <v>410140302</v>
      </c>
      <c r="B1577" s="3">
        <f t="shared" si="808"/>
        <v>4101403</v>
      </c>
      <c r="C1577" s="3">
        <f t="shared" si="809"/>
        <v>2</v>
      </c>
      <c r="D1577" s="3">
        <f>_xlfn.XLOOKUP(C1577,等级中转!$E$7:$E$11,_xlfn.XLOOKUP(INT(RIGHT(B1577,1)),等级中转!$F$5:$L$5,等级中转!$F$7:$L$11))</f>
        <v>75</v>
      </c>
      <c r="E1577" s="3" t="str">
        <f>_xlfn.XLOOKUP(A1577,中转!$D$10:$D$10006,中转!$Y$10:$Y$10006,"{}",0)</f>
        <v>{}</v>
      </c>
      <c r="F1577" s="3" t="s">
        <v>35</v>
      </c>
      <c r="G1577" s="3">
        <v>0</v>
      </c>
      <c r="H1577" s="3">
        <v>0</v>
      </c>
      <c r="I1577" s="3">
        <v>0</v>
      </c>
      <c r="K1577" s="18" t="str">
        <f>IF($B1577="","",IF($B1577=0,"",K$1&amp;$A1577))</f>
        <v>SkillDescDetail410140302</v>
      </c>
    </row>
    <row r="1578" spans="1:11" x14ac:dyDescent="0.15">
      <c r="A1578" s="3">
        <f t="shared" si="807"/>
        <v>410140303</v>
      </c>
      <c r="B1578" s="3">
        <f t="shared" si="808"/>
        <v>4101403</v>
      </c>
      <c r="C1578" s="3">
        <f t="shared" si="809"/>
        <v>3</v>
      </c>
      <c r="D1578" s="3">
        <f>_xlfn.XLOOKUP(C1578,等级中转!$E$7:$E$11,_xlfn.XLOOKUP(INT(RIGHT(B1578,1)),等级中转!$F$5:$L$5,等级中转!$F$7:$L$11))</f>
        <v>125</v>
      </c>
      <c r="E1578" s="3" t="str">
        <f>_xlfn.XLOOKUP(A1578,中转!$D$10:$D$10006,中转!$Y$10:$Y$10006,"{}",0)</f>
        <v>{}</v>
      </c>
      <c r="F1578" s="3" t="s">
        <v>35</v>
      </c>
      <c r="G1578" s="3">
        <v>0</v>
      </c>
      <c r="H1578" s="3">
        <v>0</v>
      </c>
      <c r="I1578" s="3">
        <v>0</v>
      </c>
      <c r="K1578" s="18" t="str">
        <f>IF($B1578="","",IF($B1578=0,"",K$1&amp;$A1578))</f>
        <v>SkillDescDetail410140303</v>
      </c>
    </row>
    <row r="1579" spans="1:11" x14ac:dyDescent="0.15">
      <c r="A1579" s="3">
        <f t="shared" si="807"/>
        <v>410140304</v>
      </c>
      <c r="B1579" s="3">
        <f t="shared" si="808"/>
        <v>4101403</v>
      </c>
      <c r="C1579" s="3">
        <f t="shared" si="809"/>
        <v>4</v>
      </c>
      <c r="D1579" s="3">
        <f>_xlfn.XLOOKUP(C1579,等级中转!$E$7:$E$11,_xlfn.XLOOKUP(INT(RIGHT(B1579,1)),等级中转!$F$5:$L$5,等级中转!$F$7:$L$11))</f>
        <v>175</v>
      </c>
      <c r="E1579" s="3" t="str">
        <f>_xlfn.XLOOKUP(A1579,中转!$D$10:$D$10006,中转!$Y$10:$Y$10006,"{}",0)</f>
        <v>{}</v>
      </c>
      <c r="F1579" s="3" t="s">
        <v>35</v>
      </c>
      <c r="G1579" s="3">
        <v>0</v>
      </c>
      <c r="H1579" s="3">
        <v>0</v>
      </c>
      <c r="I1579" s="3">
        <v>0</v>
      </c>
      <c r="K1579" s="18" t="str">
        <f>IF($B1579="","",IF($B1579=0,"",K$1&amp;$A1579))</f>
        <v>SkillDescDetail410140304</v>
      </c>
    </row>
    <row r="1580" spans="1:11" x14ac:dyDescent="0.15">
      <c r="A1580" s="3">
        <f t="shared" si="807"/>
        <v>410140305</v>
      </c>
      <c r="B1580" s="3">
        <f t="shared" si="808"/>
        <v>4101403</v>
      </c>
      <c r="C1580" s="3">
        <f t="shared" si="809"/>
        <v>5</v>
      </c>
      <c r="D1580" s="3">
        <f>_xlfn.XLOOKUP(C1580,等级中转!$E$7:$E$11,_xlfn.XLOOKUP(INT(RIGHT(B1580,1)),等级中转!$F$5:$L$5,等级中转!$F$7:$L$11))</f>
        <v>225</v>
      </c>
      <c r="E1580" s="3" t="str">
        <f>_xlfn.XLOOKUP(A1580,中转!$D$10:$D$10006,中转!$Y$10:$Y$10006,"{}",0)</f>
        <v>{}</v>
      </c>
      <c r="F1580" s="3" t="s">
        <v>35</v>
      </c>
      <c r="G1580" s="3">
        <v>0</v>
      </c>
      <c r="H1580" s="3">
        <v>0</v>
      </c>
      <c r="I1580" s="3">
        <v>0</v>
      </c>
      <c r="K1580" s="18" t="str">
        <f>IF($B1580="","",IF($B1580=0,"",K$1&amp;$A1580))</f>
        <v>SkillDescDetail410140305</v>
      </c>
    </row>
    <row r="1581" spans="1:11" s="17" customFormat="1" x14ac:dyDescent="0.15">
      <c r="A1581" s="7" t="s">
        <v>46</v>
      </c>
      <c r="B1581" s="5"/>
      <c r="C1581" s="5"/>
      <c r="D1581" s="5"/>
      <c r="E1581" s="5" t="str">
        <f>_xlfn.XLOOKUP(A1581,中转!$D$10:$D$10006,中转!$Y$10:$Y$10006,"{}",0)</f>
        <v/>
      </c>
      <c r="F1581" s="5"/>
      <c r="G1581" s="5"/>
      <c r="H1581" s="5"/>
      <c r="I1581" s="5"/>
      <c r="J1581" s="20"/>
      <c r="K1581" s="20"/>
    </row>
    <row r="1582" spans="1:11" x14ac:dyDescent="0.15">
      <c r="A1582" s="3">
        <f t="shared" ref="A1582:A1586" si="810">B1582*100+C1582</f>
        <v>410140401</v>
      </c>
      <c r="B1582" s="3">
        <f t="shared" ref="B1582:B1586" si="811">B1533+100</f>
        <v>4101404</v>
      </c>
      <c r="C1582" s="3">
        <f t="shared" ref="C1582:C1586" si="812">C1576</f>
        <v>1</v>
      </c>
      <c r="D1582" s="3">
        <f>_xlfn.XLOOKUP(C1582,等级中转!$E$7:$E$11,_xlfn.XLOOKUP(INT(RIGHT(B1582,1)),等级中转!$F$5:$L$5,等级中转!$F$7:$L$11))</f>
        <v>1</v>
      </c>
      <c r="E1582" s="3" t="str">
        <f ca="1">_xlfn.XLOOKUP(A1582,中转!$D$10:$D$10006,中转!$Y$10:$Y$10006,"{}",0)</f>
        <v>{"AtkPower":4.55}</v>
      </c>
      <c r="F1582" s="3" t="s">
        <v>166</v>
      </c>
      <c r="G1582" s="3">
        <v>0</v>
      </c>
      <c r="H1582" s="3">
        <v>0</v>
      </c>
      <c r="I1582" s="3">
        <v>0</v>
      </c>
      <c r="K1582" s="18" t="str">
        <f>IF($B1582="","",IF($B1582=0,"",K$1&amp;$A1582))</f>
        <v>SkillDescDetail410140401</v>
      </c>
    </row>
    <row r="1583" spans="1:11" x14ac:dyDescent="0.15">
      <c r="A1583" s="3">
        <f t="shared" si="810"/>
        <v>410140402</v>
      </c>
      <c r="B1583" s="3">
        <f t="shared" si="811"/>
        <v>4101404</v>
      </c>
      <c r="C1583" s="3">
        <f t="shared" si="812"/>
        <v>2</v>
      </c>
      <c r="D1583" s="3">
        <f>_xlfn.XLOOKUP(C1583,等级中转!$E$7:$E$11,_xlfn.XLOOKUP(INT(RIGHT(B1583,1)),等级中转!$F$5:$L$5,等级中转!$F$7:$L$11))</f>
        <v>31</v>
      </c>
      <c r="E1583" s="3" t="str">
        <f ca="1">_xlfn.XLOOKUP(A1583,中转!$D$10:$D$10006,中转!$Y$10:$Y$10006,"{}",0)</f>
        <v>{"AtkPower":4.9}</v>
      </c>
      <c r="F1583" s="3" t="s">
        <v>166</v>
      </c>
      <c r="G1583" s="3">
        <v>0</v>
      </c>
      <c r="H1583" s="3">
        <v>0</v>
      </c>
      <c r="I1583" s="3">
        <v>0</v>
      </c>
      <c r="K1583" s="18" t="str">
        <f>IF($B1583="","",IF($B1583=0,"",K$1&amp;$A1583))</f>
        <v>SkillDescDetail410140402</v>
      </c>
    </row>
    <row r="1584" spans="1:11" x14ac:dyDescent="0.15">
      <c r="A1584" s="3">
        <f t="shared" si="810"/>
        <v>410140403</v>
      </c>
      <c r="B1584" s="3">
        <f t="shared" si="811"/>
        <v>4101404</v>
      </c>
      <c r="C1584" s="3">
        <f t="shared" si="812"/>
        <v>3</v>
      </c>
      <c r="D1584" s="3">
        <f>_xlfn.XLOOKUP(C1584,等级中转!$E$7:$E$11,_xlfn.XLOOKUP(INT(RIGHT(B1584,1)),等级中转!$F$5:$L$5,等级中转!$F$7:$L$11))</f>
        <v>71</v>
      </c>
      <c r="E1584" s="3" t="str">
        <f ca="1">_xlfn.XLOOKUP(A1584,中转!$D$10:$D$10006,中转!$Y$10:$Y$10006,"{}",0)</f>
        <v>{"AtkPower":5.2}</v>
      </c>
      <c r="F1584" s="3" t="s">
        <v>166</v>
      </c>
      <c r="G1584" s="3">
        <v>0</v>
      </c>
      <c r="H1584" s="3">
        <v>0</v>
      </c>
      <c r="I1584" s="3">
        <v>0</v>
      </c>
      <c r="K1584" s="18" t="str">
        <f>IF($B1584="","",IF($B1584=0,"",K$1&amp;$A1584))</f>
        <v>SkillDescDetail410140403</v>
      </c>
    </row>
    <row r="1585" spans="1:11" x14ac:dyDescent="0.15">
      <c r="A1585" s="3">
        <f t="shared" si="810"/>
        <v>410140404</v>
      </c>
      <c r="B1585" s="3">
        <f t="shared" si="811"/>
        <v>4101404</v>
      </c>
      <c r="C1585" s="3">
        <f t="shared" si="812"/>
        <v>4</v>
      </c>
      <c r="D1585" s="3">
        <f>_xlfn.XLOOKUP(C1585,等级中转!$E$7:$E$11,_xlfn.XLOOKUP(INT(RIGHT(B1585,1)),等级中转!$F$5:$L$5,等级中转!$F$7:$L$11))</f>
        <v>121</v>
      </c>
      <c r="E1585" s="3" t="str">
        <f ca="1">_xlfn.XLOOKUP(A1585,中转!$D$10:$D$10006,中转!$Y$10:$Y$10006,"{}",0)</f>
        <v>{"AtkPower":5.85}</v>
      </c>
      <c r="F1585" s="3" t="s">
        <v>166</v>
      </c>
      <c r="G1585" s="3">
        <v>0</v>
      </c>
      <c r="H1585" s="3">
        <v>0</v>
      </c>
      <c r="I1585" s="3">
        <v>0</v>
      </c>
      <c r="K1585" s="18" t="str">
        <f>IF($B1585="","",IF($B1585=0,"",K$1&amp;$A1585))</f>
        <v>SkillDescDetail410140404</v>
      </c>
    </row>
    <row r="1586" spans="1:11" x14ac:dyDescent="0.15">
      <c r="A1586" s="3">
        <f t="shared" si="810"/>
        <v>410140405</v>
      </c>
      <c r="B1586" s="3">
        <f t="shared" si="811"/>
        <v>4101404</v>
      </c>
      <c r="C1586" s="3">
        <f t="shared" si="812"/>
        <v>5</v>
      </c>
      <c r="D1586" s="3">
        <f>_xlfn.XLOOKUP(C1586,等级中转!$E$7:$E$11,_xlfn.XLOOKUP(INT(RIGHT(B1586,1)),等级中转!$F$5:$L$5,等级中转!$F$7:$L$11))</f>
        <v>171</v>
      </c>
      <c r="E1586" s="3" t="str">
        <f>_xlfn.XLOOKUP(A1586,中转!$D$10:$D$10006,中转!$Y$10:$Y$10006,"{}",0)</f>
        <v>{"AtkPower":6.5}</v>
      </c>
      <c r="F1586" s="3" t="s">
        <v>166</v>
      </c>
      <c r="G1586" s="3">
        <v>0</v>
      </c>
      <c r="H1586" s="3">
        <v>0</v>
      </c>
      <c r="I1586" s="3">
        <v>0</v>
      </c>
      <c r="K1586" s="18" t="str">
        <f>IF($B1586="","",IF($B1586=0,"",K$1&amp;$A1586))</f>
        <v>SkillDescDetail410140405</v>
      </c>
    </row>
    <row r="1587" spans="1:11" s="17" customFormat="1" x14ac:dyDescent="0.15">
      <c r="A1587" s="7" t="s">
        <v>47</v>
      </c>
      <c r="B1587" s="5"/>
      <c r="C1587" s="5"/>
      <c r="D1587" s="5"/>
      <c r="E1587" s="5" t="str">
        <f>_xlfn.XLOOKUP(A1587,中转!$D$10:$D$10006,中转!$Y$10:$Y$10006,"{}",0)</f>
        <v/>
      </c>
      <c r="F1587" s="5"/>
      <c r="G1587" s="5"/>
      <c r="H1587" s="5"/>
      <c r="I1587" s="5"/>
      <c r="J1587" s="20"/>
      <c r="K1587" s="20"/>
    </row>
    <row r="1588" spans="1:11" x14ac:dyDescent="0.15">
      <c r="A1588" s="3">
        <f t="shared" ref="A1588:A1592" si="813">B1588*100+C1588</f>
        <v>410140501</v>
      </c>
      <c r="B1588" s="3">
        <f t="shared" ref="B1588:B1592" si="814">B1539+100</f>
        <v>4101405</v>
      </c>
      <c r="C1588" s="3">
        <f t="shared" ref="C1588:C1592" si="815">C1582</f>
        <v>1</v>
      </c>
      <c r="D1588" s="3">
        <f>_xlfn.XLOOKUP(C1588,等级中转!$E$7:$E$11,_xlfn.XLOOKUP(INT(RIGHT(B1588,1)),等级中转!$F$5:$L$5,等级中转!$F$7:$L$11))</f>
        <v>1</v>
      </c>
      <c r="E1588" s="3" t="str">
        <f>_xlfn.XLOOKUP(A1588,中转!$D$10:$D$10006,中转!$Y$10:$Y$10006,"{}",0)</f>
        <v>{}</v>
      </c>
      <c r="F1588" s="3" t="s">
        <v>35</v>
      </c>
      <c r="G1588" s="3">
        <v>0</v>
      </c>
      <c r="H1588" s="3">
        <v>0</v>
      </c>
      <c r="I1588" s="3">
        <v>0</v>
      </c>
      <c r="K1588" s="18" t="str">
        <f>IF($B1588="","",IF($B1588=0,"",K$1&amp;$A1588))</f>
        <v>SkillDescDetail410140501</v>
      </c>
    </row>
    <row r="1589" spans="1:11" x14ac:dyDescent="0.15">
      <c r="A1589" s="3">
        <f t="shared" si="813"/>
        <v>410140502</v>
      </c>
      <c r="B1589" s="3">
        <f t="shared" si="814"/>
        <v>4101405</v>
      </c>
      <c r="C1589" s="3">
        <f t="shared" si="815"/>
        <v>2</v>
      </c>
      <c r="D1589" s="3">
        <f>_xlfn.XLOOKUP(C1589,等级中转!$E$7:$E$11,_xlfn.XLOOKUP(INT(RIGHT(B1589,1)),等级中转!$F$5:$L$5,等级中转!$F$7:$L$11))</f>
        <v>46</v>
      </c>
      <c r="E1589" s="3" t="str">
        <f>_xlfn.XLOOKUP(A1589,中转!$D$10:$D$10006,中转!$Y$10:$Y$10006,"{}",0)</f>
        <v>{}</v>
      </c>
      <c r="F1589" s="3" t="s">
        <v>35</v>
      </c>
      <c r="G1589" s="3">
        <v>0</v>
      </c>
      <c r="H1589" s="3">
        <v>0</v>
      </c>
      <c r="I1589" s="3">
        <v>0</v>
      </c>
      <c r="K1589" s="18" t="str">
        <f>IF($B1589="","",IF($B1589=0,"",K$1&amp;$A1589))</f>
        <v>SkillDescDetail410140502</v>
      </c>
    </row>
    <row r="1590" spans="1:11" x14ac:dyDescent="0.15">
      <c r="A1590" s="3">
        <f t="shared" si="813"/>
        <v>410140503</v>
      </c>
      <c r="B1590" s="3">
        <f t="shared" si="814"/>
        <v>4101405</v>
      </c>
      <c r="C1590" s="3">
        <f t="shared" si="815"/>
        <v>3</v>
      </c>
      <c r="D1590" s="3">
        <f>_xlfn.XLOOKUP(C1590,等级中转!$E$7:$E$11,_xlfn.XLOOKUP(INT(RIGHT(B1590,1)),等级中转!$F$5:$L$5,等级中转!$F$7:$L$11))</f>
        <v>86</v>
      </c>
      <c r="E1590" s="3" t="str">
        <f>_xlfn.XLOOKUP(A1590,中转!$D$10:$D$10006,中转!$Y$10:$Y$10006,"{}",0)</f>
        <v>{}</v>
      </c>
      <c r="F1590" s="3" t="s">
        <v>35</v>
      </c>
      <c r="G1590" s="3">
        <v>0</v>
      </c>
      <c r="H1590" s="3">
        <v>0</v>
      </c>
      <c r="I1590" s="3">
        <v>0</v>
      </c>
      <c r="K1590" s="18" t="str">
        <f>IF($B1590="","",IF($B1590=0,"",K$1&amp;$A1590))</f>
        <v>SkillDescDetail410140503</v>
      </c>
    </row>
    <row r="1591" spans="1:11" x14ac:dyDescent="0.15">
      <c r="A1591" s="3">
        <f t="shared" si="813"/>
        <v>410140504</v>
      </c>
      <c r="B1591" s="3">
        <f t="shared" si="814"/>
        <v>4101405</v>
      </c>
      <c r="C1591" s="3">
        <f t="shared" si="815"/>
        <v>4</v>
      </c>
      <c r="D1591" s="3">
        <f>_xlfn.XLOOKUP(C1591,等级中转!$E$7:$E$11,_xlfn.XLOOKUP(INT(RIGHT(B1591,1)),等级中转!$F$5:$L$5,等级中转!$F$7:$L$11))</f>
        <v>136</v>
      </c>
      <c r="E1591" s="3" t="str">
        <f>_xlfn.XLOOKUP(A1591,中转!$D$10:$D$10006,中转!$Y$10:$Y$10006,"{}",0)</f>
        <v>{}</v>
      </c>
      <c r="F1591" s="3" t="s">
        <v>35</v>
      </c>
      <c r="G1591" s="3">
        <v>0</v>
      </c>
      <c r="H1591" s="3">
        <v>0</v>
      </c>
      <c r="I1591" s="3">
        <v>0</v>
      </c>
      <c r="K1591" s="18" t="str">
        <f>IF($B1591="","",IF($B1591=0,"",K$1&amp;$A1591))</f>
        <v>SkillDescDetail410140504</v>
      </c>
    </row>
    <row r="1592" spans="1:11" x14ac:dyDescent="0.15">
      <c r="A1592" s="3">
        <f t="shared" si="813"/>
        <v>410140505</v>
      </c>
      <c r="B1592" s="3">
        <f t="shared" si="814"/>
        <v>4101405</v>
      </c>
      <c r="C1592" s="3">
        <f t="shared" si="815"/>
        <v>5</v>
      </c>
      <c r="D1592" s="3">
        <f>_xlfn.XLOOKUP(C1592,等级中转!$E$7:$E$11,_xlfn.XLOOKUP(INT(RIGHT(B1592,1)),等级中转!$F$5:$L$5,等级中转!$F$7:$L$11))</f>
        <v>186</v>
      </c>
      <c r="E1592" s="3" t="str">
        <f>_xlfn.XLOOKUP(A1592,中转!$D$10:$D$10006,中转!$Y$10:$Y$10006,"{}",0)</f>
        <v>{}</v>
      </c>
      <c r="F1592" s="3" t="s">
        <v>35</v>
      </c>
      <c r="G1592" s="3">
        <v>0</v>
      </c>
      <c r="H1592" s="3">
        <v>0</v>
      </c>
      <c r="I1592" s="3">
        <v>0</v>
      </c>
      <c r="K1592" s="18" t="str">
        <f>IF($B1592="","",IF($B1592=0,"",K$1&amp;$A1592))</f>
        <v>SkillDescDetail410140505</v>
      </c>
    </row>
    <row r="1593" spans="1:11" s="17" customFormat="1" x14ac:dyDescent="0.15">
      <c r="A1593" s="7" t="s">
        <v>48</v>
      </c>
      <c r="B1593" s="5"/>
      <c r="C1593" s="5"/>
      <c r="D1593" s="5"/>
      <c r="E1593" s="5" t="str">
        <f>_xlfn.XLOOKUP(A1593,中转!$D$10:$D$10006,中转!$Y$10:$Y$10006,"{}",0)</f>
        <v/>
      </c>
      <c r="F1593" s="5"/>
      <c r="G1593" s="5"/>
      <c r="H1593" s="5"/>
      <c r="I1593" s="5"/>
      <c r="J1593" s="20"/>
      <c r="K1593" s="20"/>
    </row>
    <row r="1594" spans="1:11" x14ac:dyDescent="0.15">
      <c r="A1594" s="3">
        <f t="shared" ref="A1594:A1598" si="816">B1594*100+C1594</f>
        <v>410140601</v>
      </c>
      <c r="B1594" s="3">
        <f t="shared" ref="B1594:B1598" si="817">B1545+100</f>
        <v>4101406</v>
      </c>
      <c r="C1594" s="3">
        <f t="shared" ref="C1594:C1598" si="818">C1588</f>
        <v>1</v>
      </c>
      <c r="D1594" s="3">
        <f>_xlfn.XLOOKUP(C1594,等级中转!$E$7:$E$11,_xlfn.XLOOKUP(INT(RIGHT(B1594,1)),等级中转!$F$5:$L$5,等级中转!$F$7:$L$11))</f>
        <v>1</v>
      </c>
      <c r="E1594" s="3" t="str">
        <f>_xlfn.XLOOKUP(A1594,中转!$D$10:$D$10006,中转!$Y$10:$Y$10006,"{}",0)</f>
        <v>{}</v>
      </c>
      <c r="F1594" s="3" t="s">
        <v>35</v>
      </c>
      <c r="G1594" s="3">
        <v>0</v>
      </c>
      <c r="H1594" s="3">
        <v>0</v>
      </c>
      <c r="I1594" s="3">
        <v>0</v>
      </c>
      <c r="K1594" s="18" t="str">
        <f>IF($B1594="","",IF($B1594=0,"",K$1&amp;$A1594))</f>
        <v>SkillDescDetail410140601</v>
      </c>
    </row>
    <row r="1595" spans="1:11" x14ac:dyDescent="0.15">
      <c r="A1595" s="3">
        <f t="shared" si="816"/>
        <v>410140602</v>
      </c>
      <c r="B1595" s="3">
        <f t="shared" si="817"/>
        <v>4101406</v>
      </c>
      <c r="C1595" s="3">
        <f t="shared" si="818"/>
        <v>2</v>
      </c>
      <c r="D1595" s="3">
        <f>_xlfn.XLOOKUP(C1595,等级中转!$E$7:$E$11,_xlfn.XLOOKUP(INT(RIGHT(B1595,1)),等级中转!$F$5:$L$5,等级中转!$F$7:$L$11))</f>
        <v>63</v>
      </c>
      <c r="E1595" s="3" t="str">
        <f>_xlfn.XLOOKUP(A1595,中转!$D$10:$D$10006,中转!$Y$10:$Y$10006,"{}",0)</f>
        <v>{}</v>
      </c>
      <c r="F1595" s="3" t="s">
        <v>35</v>
      </c>
      <c r="G1595" s="3">
        <v>0</v>
      </c>
      <c r="H1595" s="3">
        <v>0</v>
      </c>
      <c r="I1595" s="3">
        <v>0</v>
      </c>
      <c r="K1595" s="18" t="str">
        <f>IF($B1595="","",IF($B1595=0,"",K$1&amp;$A1595))</f>
        <v>SkillDescDetail410140602</v>
      </c>
    </row>
    <row r="1596" spans="1:11" x14ac:dyDescent="0.15">
      <c r="A1596" s="3">
        <f t="shared" si="816"/>
        <v>410140603</v>
      </c>
      <c r="B1596" s="3">
        <f t="shared" si="817"/>
        <v>4101406</v>
      </c>
      <c r="C1596" s="3">
        <f t="shared" si="818"/>
        <v>3</v>
      </c>
      <c r="D1596" s="3">
        <f>_xlfn.XLOOKUP(C1596,等级中转!$E$7:$E$11,_xlfn.XLOOKUP(INT(RIGHT(B1596,1)),等级中转!$F$5:$L$5,等级中转!$F$7:$L$11))</f>
        <v>103</v>
      </c>
      <c r="E1596" s="3" t="str">
        <f>_xlfn.XLOOKUP(A1596,中转!$D$10:$D$10006,中转!$Y$10:$Y$10006,"{}",0)</f>
        <v>{}</v>
      </c>
      <c r="F1596" s="3" t="s">
        <v>35</v>
      </c>
      <c r="G1596" s="3">
        <v>0</v>
      </c>
      <c r="H1596" s="3">
        <v>0</v>
      </c>
      <c r="I1596" s="3">
        <v>0</v>
      </c>
      <c r="K1596" s="18" t="str">
        <f>IF($B1596="","",IF($B1596=0,"",K$1&amp;$A1596))</f>
        <v>SkillDescDetail410140603</v>
      </c>
    </row>
    <row r="1597" spans="1:11" x14ac:dyDescent="0.15">
      <c r="A1597" s="3">
        <f t="shared" si="816"/>
        <v>410140604</v>
      </c>
      <c r="B1597" s="3">
        <f t="shared" si="817"/>
        <v>4101406</v>
      </c>
      <c r="C1597" s="3">
        <f t="shared" si="818"/>
        <v>4</v>
      </c>
      <c r="D1597" s="3">
        <f>_xlfn.XLOOKUP(C1597,等级中转!$E$7:$E$11,_xlfn.XLOOKUP(INT(RIGHT(B1597,1)),等级中转!$F$5:$L$5,等级中转!$F$7:$L$11))</f>
        <v>153</v>
      </c>
      <c r="E1597" s="3" t="str">
        <f>_xlfn.XLOOKUP(A1597,中转!$D$10:$D$10006,中转!$Y$10:$Y$10006,"{}",0)</f>
        <v>{}</v>
      </c>
      <c r="F1597" s="3" t="s">
        <v>35</v>
      </c>
      <c r="G1597" s="3">
        <v>0</v>
      </c>
      <c r="H1597" s="3">
        <v>0</v>
      </c>
      <c r="I1597" s="3">
        <v>0</v>
      </c>
      <c r="K1597" s="18" t="str">
        <f>IF($B1597="","",IF($B1597=0,"",K$1&amp;$A1597))</f>
        <v>SkillDescDetail410140604</v>
      </c>
    </row>
    <row r="1598" spans="1:11" x14ac:dyDescent="0.15">
      <c r="A1598" s="3">
        <f t="shared" si="816"/>
        <v>410140605</v>
      </c>
      <c r="B1598" s="3">
        <f t="shared" si="817"/>
        <v>4101406</v>
      </c>
      <c r="C1598" s="3">
        <f t="shared" si="818"/>
        <v>5</v>
      </c>
      <c r="D1598" s="3">
        <f>_xlfn.XLOOKUP(C1598,等级中转!$E$7:$E$11,_xlfn.XLOOKUP(INT(RIGHT(B1598,1)),等级中转!$F$5:$L$5,等级中转!$F$7:$L$11))</f>
        <v>203</v>
      </c>
      <c r="E1598" s="3" t="str">
        <f>_xlfn.XLOOKUP(A1598,中转!$D$10:$D$10006,中转!$Y$10:$Y$10006,"{}",0)</f>
        <v>{}</v>
      </c>
      <c r="F1598" s="3" t="s">
        <v>35</v>
      </c>
      <c r="G1598" s="3">
        <v>0</v>
      </c>
      <c r="H1598" s="3">
        <v>0</v>
      </c>
      <c r="I1598" s="3">
        <v>0</v>
      </c>
      <c r="K1598" s="18" t="str">
        <f>IF($B1598="","",IF($B1598=0,"",K$1&amp;$A1598))</f>
        <v>SkillDescDetail410140605</v>
      </c>
    </row>
    <row r="1599" spans="1:11" s="17" customFormat="1" x14ac:dyDescent="0.15">
      <c r="A1599" s="7" t="s">
        <v>49</v>
      </c>
      <c r="B1599" s="5"/>
      <c r="C1599" s="5"/>
      <c r="D1599" s="5"/>
      <c r="E1599" s="5" t="str">
        <f>_xlfn.XLOOKUP(A1599,中转!$D$10:$D$10006,中转!$Y$10:$Y$10006,"{}",0)</f>
        <v/>
      </c>
      <c r="F1599" s="5"/>
      <c r="G1599" s="5"/>
      <c r="H1599" s="5"/>
      <c r="I1599" s="5"/>
      <c r="J1599" s="20"/>
      <c r="K1599" s="20"/>
    </row>
    <row r="1600" spans="1:11" x14ac:dyDescent="0.15">
      <c r="A1600" s="3">
        <f t="shared" ref="A1600:A1604" si="819">B1600*100+C1600</f>
        <v>410140701</v>
      </c>
      <c r="B1600" s="3">
        <f t="shared" ref="B1600:B1604" si="820">B1551+100</f>
        <v>4101407</v>
      </c>
      <c r="C1600" s="3">
        <f t="shared" ref="C1600:C1604" si="821">C1594</f>
        <v>1</v>
      </c>
      <c r="D1600" s="3">
        <f>_xlfn.XLOOKUP(C1600,等级中转!$E$7:$E$11,_xlfn.XLOOKUP(INT(RIGHT(B1600,1)),等级中转!$F$5:$L$5,等级中转!$F$7:$L$11))</f>
        <v>1</v>
      </c>
      <c r="E1600" s="3" t="str">
        <f>_xlfn.XLOOKUP(A1600,中转!$D$10:$D$10006,中转!$Y$10:$Y$10006,"{}",0)</f>
        <v>{"AtkPower":0.15,"BuffPower":1}</v>
      </c>
      <c r="F1600" s="3" t="s">
        <v>167</v>
      </c>
      <c r="G1600" s="3">
        <v>0</v>
      </c>
      <c r="H1600" s="3">
        <v>0</v>
      </c>
      <c r="I1600" s="3">
        <v>0</v>
      </c>
      <c r="K1600" s="18" t="str">
        <f>IF($B1600="","",IF($B1600=0,"",K$1&amp;$A1600))</f>
        <v>SkillDescDetail410140701</v>
      </c>
    </row>
    <row r="1601" spans="1:11" x14ac:dyDescent="0.15">
      <c r="A1601" s="3">
        <f t="shared" si="819"/>
        <v>410140702</v>
      </c>
      <c r="B1601" s="3">
        <f t="shared" si="820"/>
        <v>4101407</v>
      </c>
      <c r="C1601" s="3">
        <f t="shared" si="821"/>
        <v>2</v>
      </c>
      <c r="D1601" s="3">
        <f>_xlfn.XLOOKUP(C1601,等级中转!$E$7:$E$11,_xlfn.XLOOKUP(INT(RIGHT(B1601,1)),等级中转!$F$5:$L$5,等级中转!$F$7:$L$11))</f>
        <v>51</v>
      </c>
      <c r="E1601" s="3" t="str">
        <f>_xlfn.XLOOKUP(A1601,中转!$D$10:$D$10006,中转!$Y$10:$Y$10006,"{}",0)</f>
        <v>{"BuffPower":1}</v>
      </c>
      <c r="F1601" s="3" t="s">
        <v>167</v>
      </c>
      <c r="G1601" s="3">
        <v>0</v>
      </c>
      <c r="H1601" s="3">
        <v>0</v>
      </c>
      <c r="I1601" s="3">
        <v>0</v>
      </c>
      <c r="K1601" s="18" t="str">
        <f>IF($B1601="","",IF($B1601=0,"",K$1&amp;$A1601))</f>
        <v>SkillDescDetail410140702</v>
      </c>
    </row>
    <row r="1602" spans="1:11" x14ac:dyDescent="0.15">
      <c r="A1602" s="3">
        <f t="shared" si="819"/>
        <v>410140703</v>
      </c>
      <c r="B1602" s="3">
        <f t="shared" si="820"/>
        <v>4101407</v>
      </c>
      <c r="C1602" s="3">
        <f t="shared" si="821"/>
        <v>3</v>
      </c>
      <c r="D1602" s="3">
        <f>_xlfn.XLOOKUP(C1602,等级中转!$E$7:$E$11,_xlfn.XLOOKUP(INT(RIGHT(B1602,1)),等级中转!$F$5:$L$5,等级中转!$F$7:$L$11))</f>
        <v>91</v>
      </c>
      <c r="E1602" s="3" t="str">
        <f>_xlfn.XLOOKUP(A1602,中转!$D$10:$D$10006,中转!$Y$10:$Y$10006,"{}",0)</f>
        <v>{"BuffPower":1}</v>
      </c>
      <c r="F1602" s="3" t="s">
        <v>167</v>
      </c>
      <c r="G1602" s="3">
        <v>0</v>
      </c>
      <c r="H1602" s="3">
        <v>0</v>
      </c>
      <c r="I1602" s="3">
        <v>0</v>
      </c>
      <c r="K1602" s="18" t="str">
        <f>IF($B1602="","",IF($B1602=0,"",K$1&amp;$A1602))</f>
        <v>SkillDescDetail410140703</v>
      </c>
    </row>
    <row r="1603" spans="1:11" x14ac:dyDescent="0.15">
      <c r="A1603" s="3">
        <f t="shared" si="819"/>
        <v>410140704</v>
      </c>
      <c r="B1603" s="3">
        <f t="shared" si="820"/>
        <v>4101407</v>
      </c>
      <c r="C1603" s="3">
        <f t="shared" si="821"/>
        <v>4</v>
      </c>
      <c r="D1603" s="3">
        <f>_xlfn.XLOOKUP(C1603,等级中转!$E$7:$E$11,_xlfn.XLOOKUP(INT(RIGHT(B1603,1)),等级中转!$F$5:$L$5,等级中转!$F$7:$L$11))</f>
        <v>151</v>
      </c>
      <c r="E1603" s="3" t="str">
        <f>_xlfn.XLOOKUP(A1603,中转!$D$10:$D$10006,中转!$Y$10:$Y$10006,"{}",0)</f>
        <v>{"BuffPower":1}</v>
      </c>
      <c r="F1603" s="3" t="s">
        <v>167</v>
      </c>
      <c r="G1603" s="3">
        <v>0</v>
      </c>
      <c r="H1603" s="3">
        <v>0</v>
      </c>
      <c r="I1603" s="3">
        <v>0</v>
      </c>
      <c r="K1603" s="18" t="str">
        <f>IF($B1603="","",IF($B1603=0,"",K$1&amp;$A1603))</f>
        <v>SkillDescDetail410140704</v>
      </c>
    </row>
    <row r="1604" spans="1:11" x14ac:dyDescent="0.15">
      <c r="A1604" s="3">
        <f t="shared" si="819"/>
        <v>410140705</v>
      </c>
      <c r="B1604" s="3">
        <f t="shared" si="820"/>
        <v>4101407</v>
      </c>
      <c r="C1604" s="3">
        <f t="shared" si="821"/>
        <v>5</v>
      </c>
      <c r="D1604" s="3">
        <f>_xlfn.XLOOKUP(C1604,等级中转!$E$7:$E$11,_xlfn.XLOOKUP(INT(RIGHT(B1604,1)),等级中转!$F$5:$L$5,等级中转!$F$7:$L$11))</f>
        <v>211</v>
      </c>
      <c r="E1604" s="3" t="str">
        <f>_xlfn.XLOOKUP(A1604,中转!$D$10:$D$10006,中转!$Y$10:$Y$10006,"{}",0)</f>
        <v>{"BuffPower":1}</v>
      </c>
      <c r="F1604" s="3" t="s">
        <v>167</v>
      </c>
      <c r="G1604" s="3">
        <v>0</v>
      </c>
      <c r="H1604" s="3">
        <v>0</v>
      </c>
      <c r="I1604" s="3">
        <v>0</v>
      </c>
      <c r="K1604" s="18" t="str">
        <f>IF($B1604="","",IF($B1604=0,"",K$1&amp;$A1604))</f>
        <v>SkillDescDetail410140705</v>
      </c>
    </row>
    <row r="1605" spans="1:11" s="17" customFormat="1" x14ac:dyDescent="0.15">
      <c r="A1605" s="7" t="s">
        <v>168</v>
      </c>
      <c r="B1605" s="5"/>
      <c r="C1605" s="5"/>
      <c r="D1605" s="5"/>
      <c r="E1605" s="5" t="str">
        <f>_xlfn.XLOOKUP(A1605,中转!$D$10:$D$10006,中转!$Y$10:$Y$10006,"{}",0)</f>
        <v/>
      </c>
      <c r="F1605" s="5"/>
      <c r="G1605" s="5"/>
      <c r="H1605" s="5"/>
      <c r="I1605" s="5"/>
      <c r="J1605" s="20"/>
      <c r="K1605" s="20"/>
    </row>
    <row r="1606" spans="1:11" x14ac:dyDescent="0.15">
      <c r="A1606" s="3">
        <f t="shared" ref="A1606:A1610" si="822">B1606*100+C1606</f>
        <v>410140801</v>
      </c>
      <c r="B1606" s="3">
        <f t="shared" ref="B1606:B1610" si="823">B1557+100</f>
        <v>4101408</v>
      </c>
      <c r="C1606" s="3">
        <f t="shared" ref="C1606:C1610" si="824">C1600</f>
        <v>1</v>
      </c>
      <c r="D1606" s="3">
        <f>D1582</f>
        <v>1</v>
      </c>
      <c r="E1606" s="3" t="str">
        <f ca="1">_xlfn.XLOOKUP(A1606,中转!$D$10:$D$10006,中转!$Y$10:$Y$10006,"{}",0)</f>
        <v>{"AtkPower":4.55}</v>
      </c>
      <c r="F1606" s="3" t="s">
        <v>35</v>
      </c>
      <c r="G1606" s="3">
        <f>G1564</f>
        <v>158</v>
      </c>
      <c r="H1606" s="3">
        <v>0</v>
      </c>
      <c r="I1606" s="3">
        <v>0</v>
      </c>
      <c r="J1606" s="18" t="str">
        <f>"Skill"&amp;B1606</f>
        <v>Skill4101408</v>
      </c>
    </row>
    <row r="1607" spans="1:11" x14ac:dyDescent="0.15">
      <c r="A1607" s="3">
        <f t="shared" si="822"/>
        <v>410140802</v>
      </c>
      <c r="B1607" s="3">
        <f t="shared" si="823"/>
        <v>4101408</v>
      </c>
      <c r="C1607" s="3">
        <f t="shared" si="824"/>
        <v>2</v>
      </c>
      <c r="D1607" s="3">
        <f>D1583</f>
        <v>31</v>
      </c>
      <c r="E1607" s="3" t="str">
        <f ca="1">_xlfn.XLOOKUP(A1607,中转!$D$10:$D$10006,中转!$Y$10:$Y$10006,"{}",0)</f>
        <v>{"AtkPower":4.9}</v>
      </c>
      <c r="F1607" s="3" t="s">
        <v>35</v>
      </c>
      <c r="G1607" s="3">
        <f t="shared" ref="G1607:G1610" si="825">G1606</f>
        <v>158</v>
      </c>
      <c r="H1607" s="3">
        <v>0</v>
      </c>
      <c r="I1607" s="3">
        <v>0</v>
      </c>
      <c r="J1607" s="18" t="str">
        <f>"Skill"&amp;B1607</f>
        <v>Skill4101408</v>
      </c>
    </row>
    <row r="1608" spans="1:11" x14ac:dyDescent="0.15">
      <c r="A1608" s="3">
        <f t="shared" si="822"/>
        <v>410140803</v>
      </c>
      <c r="B1608" s="3">
        <f t="shared" si="823"/>
        <v>4101408</v>
      </c>
      <c r="C1608" s="3">
        <f t="shared" si="824"/>
        <v>3</v>
      </c>
      <c r="D1608" s="3">
        <f>D1584</f>
        <v>71</v>
      </c>
      <c r="E1608" s="3" t="str">
        <f ca="1">_xlfn.XLOOKUP(A1608,中转!$D$10:$D$10006,中转!$Y$10:$Y$10006,"{}",0)</f>
        <v>{"AtkPower":5.2}</v>
      </c>
      <c r="F1608" s="3" t="s">
        <v>35</v>
      </c>
      <c r="G1608" s="3">
        <f t="shared" si="825"/>
        <v>158</v>
      </c>
      <c r="H1608" s="3">
        <v>0</v>
      </c>
      <c r="I1608" s="3">
        <v>0</v>
      </c>
      <c r="J1608" s="18" t="str">
        <f>"Skill"&amp;B1608</f>
        <v>Skill4101408</v>
      </c>
    </row>
    <row r="1609" spans="1:11" x14ac:dyDescent="0.15">
      <c r="A1609" s="3">
        <f t="shared" si="822"/>
        <v>410140804</v>
      </c>
      <c r="B1609" s="3">
        <f t="shared" si="823"/>
        <v>4101408</v>
      </c>
      <c r="C1609" s="3">
        <f t="shared" si="824"/>
        <v>4</v>
      </c>
      <c r="D1609" s="3">
        <f>D1585</f>
        <v>121</v>
      </c>
      <c r="E1609" s="3" t="str">
        <f ca="1">_xlfn.XLOOKUP(A1609,中转!$D$10:$D$10006,中转!$Y$10:$Y$10006,"{}",0)</f>
        <v>{"AtkPower":5.85}</v>
      </c>
      <c r="F1609" s="3" t="s">
        <v>35</v>
      </c>
      <c r="G1609" s="3">
        <f t="shared" si="825"/>
        <v>158</v>
      </c>
      <c r="H1609" s="3">
        <v>0</v>
      </c>
      <c r="I1609" s="3">
        <v>0</v>
      </c>
      <c r="J1609" s="18" t="str">
        <f>"Skill"&amp;B1609</f>
        <v>Skill4101408</v>
      </c>
    </row>
    <row r="1610" spans="1:11" x14ac:dyDescent="0.15">
      <c r="A1610" s="3">
        <f t="shared" si="822"/>
        <v>410140805</v>
      </c>
      <c r="B1610" s="3">
        <f t="shared" si="823"/>
        <v>4101408</v>
      </c>
      <c r="C1610" s="3">
        <f t="shared" si="824"/>
        <v>5</v>
      </c>
      <c r="D1610" s="3">
        <f>D1586</f>
        <v>171</v>
      </c>
      <c r="E1610" s="3" t="str">
        <f>_xlfn.XLOOKUP(A1610,中转!$D$10:$D$10006,中转!$Y$10:$Y$10006,"{}",0)</f>
        <v>{"AtkPower":6.5}</v>
      </c>
      <c r="F1610" s="3" t="s">
        <v>35</v>
      </c>
      <c r="G1610" s="3">
        <f t="shared" si="825"/>
        <v>158</v>
      </c>
      <c r="H1610" s="3">
        <v>0</v>
      </c>
      <c r="I1610" s="3">
        <v>0</v>
      </c>
      <c r="J1610" s="18" t="str">
        <f>"Skill"&amp;B1610</f>
        <v>Skill4101408</v>
      </c>
    </row>
    <row r="1611" spans="1:11" s="17" customFormat="1" x14ac:dyDescent="0.15">
      <c r="A1611" s="7" t="s">
        <v>169</v>
      </c>
      <c r="B1611" s="5"/>
      <c r="C1611" s="5"/>
      <c r="D1611" s="5"/>
      <c r="E1611" s="5" t="str">
        <f>_xlfn.XLOOKUP(A1611,中转!$D$10:$D$10006,中转!$Y$10:$Y$10006,"{}",0)</f>
        <v/>
      </c>
      <c r="F1611" s="5"/>
      <c r="G1611" s="5"/>
      <c r="H1611" s="5"/>
      <c r="I1611" s="5"/>
      <c r="J1611" s="20"/>
      <c r="K1611" s="20"/>
    </row>
    <row r="1612" spans="1:11" s="17" customFormat="1" x14ac:dyDescent="0.15">
      <c r="A1612" s="7" t="s">
        <v>33</v>
      </c>
      <c r="B1612" s="5"/>
      <c r="C1612" s="5"/>
      <c r="D1612" s="5"/>
      <c r="E1612" s="5" t="str">
        <f>_xlfn.XLOOKUP(A1612,中转!$D$10:$D$10006,中转!$Y$10:$Y$10006,"{}",0)</f>
        <v/>
      </c>
      <c r="F1612" s="5"/>
      <c r="G1612" s="5"/>
      <c r="H1612" s="5"/>
      <c r="I1612" s="5"/>
      <c r="J1612" s="20"/>
      <c r="K1612" s="20"/>
    </row>
    <row r="1613" spans="1:11" x14ac:dyDescent="0.15">
      <c r="A1613" s="3">
        <f t="shared" ref="A1613:A1617" si="826">B1613*100+C1613</f>
        <v>410150101</v>
      </c>
      <c r="B1613" s="3">
        <f t="shared" ref="B1613:B1617" si="827">B1564+100</f>
        <v>4101501</v>
      </c>
      <c r="C1613" s="3">
        <v>1</v>
      </c>
      <c r="D1613" s="3">
        <f>_xlfn.XLOOKUP(C1613,等级中转!$E$7:$E$11,_xlfn.XLOOKUP(INT(RIGHT(B1613,1)),等级中转!$F$5:$L$5,等级中转!$F$7:$L$11))</f>
        <v>1</v>
      </c>
      <c r="E1613" s="3" t="str">
        <f ca="1">_xlfn.XLOOKUP(A1613,中转!$D$10:$D$10006,中转!$Y$10:$Y$10006,"{}",0)</f>
        <v>{"AtkPower":0.95}</v>
      </c>
      <c r="F1613" s="3" t="s">
        <v>35</v>
      </c>
      <c r="G1613" s="3">
        <v>94</v>
      </c>
      <c r="H1613" s="3">
        <v>0</v>
      </c>
      <c r="I1613" s="3">
        <v>0</v>
      </c>
      <c r="J1613" s="18" t="str">
        <f t="shared" ref="J1613:J1617" si="828">"Skill"&amp;B1613</f>
        <v>Skill4101501</v>
      </c>
      <c r="K1613" s="18" t="str">
        <f>IF($B1613="","",IF($B1613=0,"",K$1&amp;$A1613))</f>
        <v>SkillDescDetail410150101</v>
      </c>
    </row>
    <row r="1614" spans="1:11" x14ac:dyDescent="0.15">
      <c r="A1614" s="3">
        <f t="shared" si="826"/>
        <v>410150102</v>
      </c>
      <c r="B1614" s="3">
        <f t="shared" si="827"/>
        <v>4101501</v>
      </c>
      <c r="C1614" s="3">
        <v>2</v>
      </c>
      <c r="D1614" s="3">
        <f>_xlfn.XLOOKUP(C1614,等级中转!$E$7:$E$11,_xlfn.XLOOKUP(INT(RIGHT(B1614,1)),等级中转!$F$5:$L$5,等级中转!$F$7:$L$11))</f>
        <v>21</v>
      </c>
      <c r="E1614" s="3" t="str">
        <f ca="1">_xlfn.XLOOKUP(A1614,中转!$D$10:$D$10006,中转!$Y$10:$Y$10006,"{}",0)</f>
        <v>{"AtkPower":1}</v>
      </c>
      <c r="F1614" s="3" t="s">
        <v>35</v>
      </c>
      <c r="G1614" s="3">
        <f t="shared" ref="G1614:G1617" si="829">G1613</f>
        <v>94</v>
      </c>
      <c r="H1614" s="3">
        <v>0</v>
      </c>
      <c r="I1614" s="3">
        <v>0</v>
      </c>
      <c r="J1614" s="18" t="str">
        <f t="shared" si="828"/>
        <v>Skill4101501</v>
      </c>
      <c r="K1614" s="18" t="str">
        <f>IF($B1614="","",IF($B1614=0,"",K$1&amp;$A1614))</f>
        <v>SkillDescDetail410150102</v>
      </c>
    </row>
    <row r="1615" spans="1:11" x14ac:dyDescent="0.15">
      <c r="A1615" s="3">
        <f t="shared" si="826"/>
        <v>410150103</v>
      </c>
      <c r="B1615" s="3">
        <f t="shared" si="827"/>
        <v>4101501</v>
      </c>
      <c r="C1615" s="3">
        <v>3</v>
      </c>
      <c r="D1615" s="3">
        <f>_xlfn.XLOOKUP(C1615,等级中转!$E$7:$E$11,_xlfn.XLOOKUP(INT(RIGHT(B1615,1)),等级中转!$F$5:$L$5,等级中转!$F$7:$L$11))</f>
        <v>61</v>
      </c>
      <c r="E1615" s="3" t="str">
        <f ca="1">_xlfn.XLOOKUP(A1615,中转!$D$10:$D$10006,中转!$Y$10:$Y$10006,"{}",0)</f>
        <v>{"AtkPower":1.1}</v>
      </c>
      <c r="F1615" s="3" t="s">
        <v>35</v>
      </c>
      <c r="G1615" s="3">
        <f t="shared" si="829"/>
        <v>94</v>
      </c>
      <c r="H1615" s="3">
        <v>0</v>
      </c>
      <c r="I1615" s="3">
        <v>0</v>
      </c>
      <c r="J1615" s="18" t="str">
        <f t="shared" si="828"/>
        <v>Skill4101501</v>
      </c>
      <c r="K1615" s="18" t="str">
        <f>IF($B1615="","",IF($B1615=0,"",K$1&amp;$A1615))</f>
        <v>SkillDescDetail410150103</v>
      </c>
    </row>
    <row r="1616" spans="1:11" x14ac:dyDescent="0.15">
      <c r="A1616" s="3">
        <f t="shared" si="826"/>
        <v>410150104</v>
      </c>
      <c r="B1616" s="3">
        <f t="shared" si="827"/>
        <v>4101501</v>
      </c>
      <c r="C1616" s="3">
        <v>4</v>
      </c>
      <c r="D1616" s="3">
        <f>_xlfn.XLOOKUP(C1616,等级中转!$E$7:$E$11,_xlfn.XLOOKUP(INT(RIGHT(B1616,1)),等级中转!$F$5:$L$5,等级中转!$F$7:$L$11))</f>
        <v>111</v>
      </c>
      <c r="E1616" s="3" t="str">
        <f ca="1">_xlfn.XLOOKUP(A1616,中转!$D$10:$D$10006,中转!$Y$10:$Y$10006,"{}",0)</f>
        <v>{"AtkPower":1.2}</v>
      </c>
      <c r="F1616" s="3" t="s">
        <v>35</v>
      </c>
      <c r="G1616" s="3">
        <f t="shared" si="829"/>
        <v>94</v>
      </c>
      <c r="H1616" s="3">
        <v>0</v>
      </c>
      <c r="I1616" s="3">
        <v>0</v>
      </c>
      <c r="J1616" s="18" t="str">
        <f t="shared" si="828"/>
        <v>Skill4101501</v>
      </c>
      <c r="K1616" s="18" t="str">
        <f>IF($B1616="","",IF($B1616=0,"",K$1&amp;$A1616))</f>
        <v>SkillDescDetail410150104</v>
      </c>
    </row>
    <row r="1617" spans="1:11" x14ac:dyDescent="0.15">
      <c r="A1617" s="3">
        <f t="shared" si="826"/>
        <v>410150105</v>
      </c>
      <c r="B1617" s="3">
        <f t="shared" si="827"/>
        <v>4101501</v>
      </c>
      <c r="C1617" s="3">
        <v>5</v>
      </c>
      <c r="D1617" s="3">
        <f>_xlfn.XLOOKUP(C1617,等级中转!$E$7:$E$11,_xlfn.XLOOKUP(INT(RIGHT(B1617,1)),等级中转!$F$5:$L$5,等级中转!$F$7:$L$11))</f>
        <v>161</v>
      </c>
      <c r="E1617" s="3" t="str">
        <f>_xlfn.XLOOKUP(A1617,中转!$D$10:$D$10006,中转!$Y$10:$Y$10006,"{}",0)</f>
        <v>{"AtkPower":1.35}</v>
      </c>
      <c r="F1617" s="3" t="s">
        <v>35</v>
      </c>
      <c r="G1617" s="3">
        <f t="shared" si="829"/>
        <v>94</v>
      </c>
      <c r="H1617" s="3">
        <v>0</v>
      </c>
      <c r="I1617" s="3">
        <v>0</v>
      </c>
      <c r="J1617" s="18" t="str">
        <f t="shared" si="828"/>
        <v>Skill4101501</v>
      </c>
      <c r="K1617" s="18" t="str">
        <f>IF($B1617="","",IF($B1617=0,"",K$1&amp;$A1617))</f>
        <v>SkillDescDetail410150105</v>
      </c>
    </row>
    <row r="1618" spans="1:11" s="17" customFormat="1" x14ac:dyDescent="0.15">
      <c r="A1618" s="7" t="s">
        <v>40</v>
      </c>
      <c r="B1618" s="5"/>
      <c r="C1618" s="5"/>
      <c r="D1618" s="5"/>
      <c r="E1618" s="5" t="str">
        <f>_xlfn.XLOOKUP(A1618,中转!$D$10:$D$10006,中转!$Y$10:$Y$10006,"{}",0)</f>
        <v/>
      </c>
      <c r="F1618" s="5"/>
      <c r="G1618" s="5"/>
      <c r="H1618" s="5"/>
      <c r="I1618" s="5"/>
      <c r="J1618" s="20"/>
      <c r="K1618" s="20"/>
    </row>
    <row r="1619" spans="1:11" x14ac:dyDescent="0.15">
      <c r="A1619" s="3">
        <f t="shared" ref="A1619:A1623" si="830">B1619*100+C1619</f>
        <v>410150201</v>
      </c>
      <c r="B1619" s="3">
        <f t="shared" ref="B1619:B1623" si="831">B1570+100</f>
        <v>4101502</v>
      </c>
      <c r="C1619" s="3">
        <f t="shared" ref="C1619:C1623" si="832">C1613</f>
        <v>1</v>
      </c>
      <c r="D1619" s="3">
        <f>_xlfn.XLOOKUP(C1619,等级中转!$E$7:$E$11,_xlfn.XLOOKUP(INT(RIGHT(B1619,1)),等级中转!$F$5:$L$5,等级中转!$F$7:$L$11))</f>
        <v>1</v>
      </c>
      <c r="E1619" s="3" t="str">
        <f ca="1">_xlfn.XLOOKUP(A1619,中转!$D$10:$D$10006,中转!$Y$10:$Y$10006,"{}",0)</f>
        <v>{"AtkPower":0.85}</v>
      </c>
      <c r="F1619" s="3" t="s">
        <v>35</v>
      </c>
      <c r="G1619" s="3">
        <v>0</v>
      </c>
      <c r="H1619" s="3">
        <v>0</v>
      </c>
      <c r="I1619" s="3">
        <v>1.2</v>
      </c>
      <c r="J1619" s="18" t="str">
        <f t="shared" ref="J1619:J1623" si="833">"Skill"&amp;B1619</f>
        <v>Skill4101502</v>
      </c>
      <c r="K1619" s="18" t="str">
        <f>IF($B1619="","",IF($B1619=0,"",K$1&amp;$A1619))</f>
        <v>SkillDescDetail410150201</v>
      </c>
    </row>
    <row r="1620" spans="1:11" x14ac:dyDescent="0.15">
      <c r="A1620" s="3">
        <f t="shared" si="830"/>
        <v>410150202</v>
      </c>
      <c r="B1620" s="3">
        <f t="shared" si="831"/>
        <v>4101502</v>
      </c>
      <c r="C1620" s="3">
        <f t="shared" si="832"/>
        <v>2</v>
      </c>
      <c r="D1620" s="3">
        <f>_xlfn.XLOOKUP(C1620,等级中转!$E$7:$E$11,_xlfn.XLOOKUP(INT(RIGHT(B1620,1)),等级中转!$F$5:$L$5,等级中转!$F$7:$L$11))</f>
        <v>41</v>
      </c>
      <c r="E1620" s="3" t="str">
        <f ca="1">_xlfn.XLOOKUP(A1620,中转!$D$10:$D$10006,中转!$Y$10:$Y$10006,"{}",0)</f>
        <v>{"AtkPower":0.9}</v>
      </c>
      <c r="F1620" s="3" t="s">
        <v>35</v>
      </c>
      <c r="G1620" s="3">
        <v>0</v>
      </c>
      <c r="H1620" s="3">
        <v>0</v>
      </c>
      <c r="I1620" s="3">
        <f>I1619</f>
        <v>1.2</v>
      </c>
      <c r="J1620" s="18" t="str">
        <f t="shared" si="833"/>
        <v>Skill4101502</v>
      </c>
      <c r="K1620" s="18" t="str">
        <f>IF($B1620="","",IF($B1620=0,"",K$1&amp;$A1620))</f>
        <v>SkillDescDetail410150202</v>
      </c>
    </row>
    <row r="1621" spans="1:11" x14ac:dyDescent="0.15">
      <c r="A1621" s="3">
        <f t="shared" si="830"/>
        <v>410150203</v>
      </c>
      <c r="B1621" s="3">
        <f t="shared" si="831"/>
        <v>4101502</v>
      </c>
      <c r="C1621" s="3">
        <f t="shared" si="832"/>
        <v>3</v>
      </c>
      <c r="D1621" s="3">
        <f>_xlfn.XLOOKUP(C1621,等级中转!$E$7:$E$11,_xlfn.XLOOKUP(INT(RIGHT(B1621,1)),等级中转!$F$5:$L$5,等级中转!$F$7:$L$11))</f>
        <v>81</v>
      </c>
      <c r="E1621" s="3" t="str">
        <f ca="1">_xlfn.XLOOKUP(A1621,中转!$D$10:$D$10006,中转!$Y$10:$Y$10006,"{}",0)</f>
        <v>{"AtkPower":0.95}</v>
      </c>
      <c r="F1621" s="3" t="s">
        <v>35</v>
      </c>
      <c r="G1621" s="3">
        <v>0</v>
      </c>
      <c r="H1621" s="3">
        <v>0</v>
      </c>
      <c r="I1621" s="3">
        <f t="shared" ref="I1621:I1623" si="834">I1620</f>
        <v>1.2</v>
      </c>
      <c r="J1621" s="18" t="str">
        <f t="shared" si="833"/>
        <v>Skill4101502</v>
      </c>
      <c r="K1621" s="18" t="str">
        <f>IF($B1621="","",IF($B1621=0,"",K$1&amp;$A1621))</f>
        <v>SkillDescDetail410150203</v>
      </c>
    </row>
    <row r="1622" spans="1:11" x14ac:dyDescent="0.15">
      <c r="A1622" s="3">
        <f t="shared" si="830"/>
        <v>410150204</v>
      </c>
      <c r="B1622" s="3">
        <f t="shared" si="831"/>
        <v>4101502</v>
      </c>
      <c r="C1622" s="3">
        <f t="shared" si="832"/>
        <v>4</v>
      </c>
      <c r="D1622" s="3">
        <f>_xlfn.XLOOKUP(C1622,等级中转!$E$7:$E$11,_xlfn.XLOOKUP(INT(RIGHT(B1622,1)),等级中转!$F$5:$L$5,等级中转!$F$7:$L$11))</f>
        <v>141</v>
      </c>
      <c r="E1622" s="3" t="str">
        <f ca="1">_xlfn.XLOOKUP(A1622,中转!$D$10:$D$10006,中转!$Y$10:$Y$10006,"{}",0)</f>
        <v>{"AtkPower":1.1}</v>
      </c>
      <c r="F1622" s="3" t="s">
        <v>35</v>
      </c>
      <c r="G1622" s="3">
        <v>0</v>
      </c>
      <c r="H1622" s="3">
        <v>0</v>
      </c>
      <c r="I1622" s="3">
        <f t="shared" si="834"/>
        <v>1.2</v>
      </c>
      <c r="J1622" s="18" t="str">
        <f t="shared" si="833"/>
        <v>Skill4101502</v>
      </c>
      <c r="K1622" s="18" t="str">
        <f>IF($B1622="","",IF($B1622=0,"",K$1&amp;$A1622))</f>
        <v>SkillDescDetail410150204</v>
      </c>
    </row>
    <row r="1623" spans="1:11" x14ac:dyDescent="0.15">
      <c r="A1623" s="3">
        <f t="shared" si="830"/>
        <v>410150205</v>
      </c>
      <c r="B1623" s="3">
        <f t="shared" si="831"/>
        <v>4101502</v>
      </c>
      <c r="C1623" s="3">
        <f t="shared" si="832"/>
        <v>5</v>
      </c>
      <c r="D1623" s="3">
        <f>_xlfn.XLOOKUP(C1623,等级中转!$E$7:$E$11,_xlfn.XLOOKUP(INT(RIGHT(B1623,1)),等级中转!$F$5:$L$5,等级中转!$F$7:$L$11))</f>
        <v>201</v>
      </c>
      <c r="E1623" s="3" t="str">
        <f>_xlfn.XLOOKUP(A1623,中转!$D$10:$D$10006,中转!$Y$10:$Y$10006,"{}",0)</f>
        <v>{"AtkPower":1.2}</v>
      </c>
      <c r="F1623" s="3" t="s">
        <v>35</v>
      </c>
      <c r="G1623" s="3">
        <v>0</v>
      </c>
      <c r="H1623" s="3">
        <v>0</v>
      </c>
      <c r="I1623" s="3">
        <f t="shared" si="834"/>
        <v>1.2</v>
      </c>
      <c r="J1623" s="18" t="str">
        <f t="shared" si="833"/>
        <v>Skill4101502</v>
      </c>
      <c r="K1623" s="18" t="str">
        <f>IF($B1623="","",IF($B1623=0,"",K$1&amp;$A1623))</f>
        <v>SkillDescDetail410150205</v>
      </c>
    </row>
    <row r="1624" spans="1:11" s="17" customFormat="1" x14ac:dyDescent="0.15">
      <c r="A1624" s="7" t="s">
        <v>45</v>
      </c>
      <c r="B1624" s="5"/>
      <c r="C1624" s="5"/>
      <c r="D1624" s="5"/>
      <c r="E1624" s="5" t="str">
        <f>_xlfn.XLOOKUP(A1624,中转!$D$10:$D$10006,中转!$Y$10:$Y$10006,"{}",0)</f>
        <v/>
      </c>
      <c r="F1624" s="5"/>
      <c r="G1624" s="5"/>
      <c r="H1624" s="5"/>
      <c r="I1624" s="5"/>
      <c r="J1624" s="20"/>
      <c r="K1624" s="20"/>
    </row>
    <row r="1625" spans="1:11" x14ac:dyDescent="0.15">
      <c r="A1625" s="3">
        <f t="shared" ref="A1625:A1629" si="835">B1625*100+C1625</f>
        <v>410150301</v>
      </c>
      <c r="B1625" s="3">
        <f t="shared" ref="B1625:B1629" si="836">B1576+100</f>
        <v>4101503</v>
      </c>
      <c r="C1625" s="3">
        <f t="shared" ref="C1625:C1629" si="837">C1619</f>
        <v>1</v>
      </c>
      <c r="D1625" s="3">
        <f>_xlfn.XLOOKUP(C1625,等级中转!$E$7:$E$11,_xlfn.XLOOKUP(INT(RIGHT(B1625,1)),等级中转!$F$5:$L$5,等级中转!$F$7:$L$11))</f>
        <v>1</v>
      </c>
      <c r="E1625" s="3" t="str">
        <f>_xlfn.XLOOKUP(A1625,中转!$D$10:$D$10006,中转!$Y$10:$Y$10006,"{}",0)</f>
        <v>{}</v>
      </c>
      <c r="F1625" s="3" t="s">
        <v>35</v>
      </c>
      <c r="G1625" s="3">
        <v>0</v>
      </c>
      <c r="H1625" s="3">
        <v>0</v>
      </c>
      <c r="I1625" s="3">
        <v>0</v>
      </c>
      <c r="K1625" s="18" t="str">
        <f>IF($B1625="","",IF($B1625=0,"",K$1&amp;$A1625))</f>
        <v>SkillDescDetail410150301</v>
      </c>
    </row>
    <row r="1626" spans="1:11" x14ac:dyDescent="0.15">
      <c r="A1626" s="3">
        <f t="shared" si="835"/>
        <v>410150302</v>
      </c>
      <c r="B1626" s="3">
        <f t="shared" si="836"/>
        <v>4101503</v>
      </c>
      <c r="C1626" s="3">
        <f t="shared" si="837"/>
        <v>2</v>
      </c>
      <c r="D1626" s="3">
        <f>_xlfn.XLOOKUP(C1626,等级中转!$E$7:$E$11,_xlfn.XLOOKUP(INT(RIGHT(B1626,1)),等级中转!$F$5:$L$5,等级中转!$F$7:$L$11))</f>
        <v>75</v>
      </c>
      <c r="E1626" s="3" t="str">
        <f>_xlfn.XLOOKUP(A1626,中转!$D$10:$D$10006,中转!$Y$10:$Y$10006,"{}",0)</f>
        <v>{}</v>
      </c>
      <c r="F1626" s="3" t="s">
        <v>35</v>
      </c>
      <c r="G1626" s="3">
        <v>0</v>
      </c>
      <c r="H1626" s="3">
        <v>0</v>
      </c>
      <c r="I1626" s="3">
        <v>0</v>
      </c>
      <c r="K1626" s="18" t="str">
        <f>IF($B1626="","",IF($B1626=0,"",K$1&amp;$A1626))</f>
        <v>SkillDescDetail410150302</v>
      </c>
    </row>
    <row r="1627" spans="1:11" x14ac:dyDescent="0.15">
      <c r="A1627" s="3">
        <f t="shared" si="835"/>
        <v>410150303</v>
      </c>
      <c r="B1627" s="3">
        <f t="shared" si="836"/>
        <v>4101503</v>
      </c>
      <c r="C1627" s="3">
        <f t="shared" si="837"/>
        <v>3</v>
      </c>
      <c r="D1627" s="3">
        <f>_xlfn.XLOOKUP(C1627,等级中转!$E$7:$E$11,_xlfn.XLOOKUP(INT(RIGHT(B1627,1)),等级中转!$F$5:$L$5,等级中转!$F$7:$L$11))</f>
        <v>125</v>
      </c>
      <c r="E1627" s="3" t="str">
        <f>_xlfn.XLOOKUP(A1627,中转!$D$10:$D$10006,中转!$Y$10:$Y$10006,"{}",0)</f>
        <v>{}</v>
      </c>
      <c r="F1627" s="3" t="s">
        <v>35</v>
      </c>
      <c r="G1627" s="3">
        <v>0</v>
      </c>
      <c r="H1627" s="3">
        <v>0</v>
      </c>
      <c r="I1627" s="3">
        <v>0</v>
      </c>
      <c r="K1627" s="18" t="str">
        <f>IF($B1627="","",IF($B1627=0,"",K$1&amp;$A1627))</f>
        <v>SkillDescDetail410150303</v>
      </c>
    </row>
    <row r="1628" spans="1:11" x14ac:dyDescent="0.15">
      <c r="A1628" s="3">
        <f t="shared" si="835"/>
        <v>410150304</v>
      </c>
      <c r="B1628" s="3">
        <f t="shared" si="836"/>
        <v>4101503</v>
      </c>
      <c r="C1628" s="3">
        <f t="shared" si="837"/>
        <v>4</v>
      </c>
      <c r="D1628" s="3">
        <f>_xlfn.XLOOKUP(C1628,等级中转!$E$7:$E$11,_xlfn.XLOOKUP(INT(RIGHT(B1628,1)),等级中转!$F$5:$L$5,等级中转!$F$7:$L$11))</f>
        <v>175</v>
      </c>
      <c r="E1628" s="3" t="str">
        <f>_xlfn.XLOOKUP(A1628,中转!$D$10:$D$10006,中转!$Y$10:$Y$10006,"{}",0)</f>
        <v>{}</v>
      </c>
      <c r="F1628" s="3" t="s">
        <v>35</v>
      </c>
      <c r="G1628" s="3">
        <v>0</v>
      </c>
      <c r="H1628" s="3">
        <v>0</v>
      </c>
      <c r="I1628" s="3">
        <v>0</v>
      </c>
      <c r="K1628" s="18" t="str">
        <f>IF($B1628="","",IF($B1628=0,"",K$1&amp;$A1628))</f>
        <v>SkillDescDetail410150304</v>
      </c>
    </row>
    <row r="1629" spans="1:11" x14ac:dyDescent="0.15">
      <c r="A1629" s="3">
        <f t="shared" si="835"/>
        <v>410150305</v>
      </c>
      <c r="B1629" s="3">
        <f t="shared" si="836"/>
        <v>4101503</v>
      </c>
      <c r="C1629" s="3">
        <f t="shared" si="837"/>
        <v>5</v>
      </c>
      <c r="D1629" s="3">
        <f>_xlfn.XLOOKUP(C1629,等级中转!$E$7:$E$11,_xlfn.XLOOKUP(INT(RIGHT(B1629,1)),等级中转!$F$5:$L$5,等级中转!$F$7:$L$11))</f>
        <v>225</v>
      </c>
      <c r="E1629" s="3" t="str">
        <f>_xlfn.XLOOKUP(A1629,中转!$D$10:$D$10006,中转!$Y$10:$Y$10006,"{}",0)</f>
        <v>{}</v>
      </c>
      <c r="F1629" s="3" t="s">
        <v>35</v>
      </c>
      <c r="G1629" s="3">
        <v>0</v>
      </c>
      <c r="H1629" s="3">
        <v>0</v>
      </c>
      <c r="I1629" s="3">
        <v>0</v>
      </c>
      <c r="K1629" s="18" t="str">
        <f>IF($B1629="","",IF($B1629=0,"",K$1&amp;$A1629))</f>
        <v>SkillDescDetail410150305</v>
      </c>
    </row>
    <row r="1630" spans="1:11" s="17" customFormat="1" x14ac:dyDescent="0.15">
      <c r="A1630" s="7" t="s">
        <v>46</v>
      </c>
      <c r="B1630" s="5"/>
      <c r="C1630" s="5"/>
      <c r="D1630" s="5"/>
      <c r="E1630" s="5" t="str">
        <f>_xlfn.XLOOKUP(A1630,中转!$D$10:$D$10006,中转!$Y$10:$Y$10006,"{}",0)</f>
        <v/>
      </c>
      <c r="F1630" s="5"/>
      <c r="G1630" s="5"/>
      <c r="H1630" s="5"/>
      <c r="I1630" s="5"/>
      <c r="J1630" s="20"/>
      <c r="K1630" s="20"/>
    </row>
    <row r="1631" spans="1:11" x14ac:dyDescent="0.15">
      <c r="A1631" s="3">
        <f t="shared" ref="A1631:A1635" si="838">B1631*100+C1631</f>
        <v>410150401</v>
      </c>
      <c r="B1631" s="3">
        <f t="shared" ref="B1631:B1635" si="839">B1582+100</f>
        <v>4101504</v>
      </c>
      <c r="C1631" s="3">
        <f t="shared" ref="C1631:C1635" si="840">C1625</f>
        <v>1</v>
      </c>
      <c r="D1631" s="3">
        <f>_xlfn.XLOOKUP(C1631,等级中转!$E$7:$E$11,_xlfn.XLOOKUP(INT(RIGHT(B1631,1)),等级中转!$F$5:$L$5,等级中转!$F$7:$L$11))</f>
        <v>1</v>
      </c>
      <c r="E1631" s="3" t="str">
        <f>_xlfn.XLOOKUP(A1631,中转!$D$10:$D$10006,中转!$Y$10:$Y$10006,"{}",0)</f>
        <v>{"AtkPower":0.01}</v>
      </c>
      <c r="F1631" s="3" t="s">
        <v>170</v>
      </c>
      <c r="G1631" s="3">
        <v>0</v>
      </c>
      <c r="H1631" s="3">
        <v>0</v>
      </c>
      <c r="I1631" s="3">
        <v>0</v>
      </c>
      <c r="K1631" s="18" t="str">
        <f>IF($B1631="","",IF($B1631=0,"",K$1&amp;$A1631))</f>
        <v>SkillDescDetail410150401</v>
      </c>
    </row>
    <row r="1632" spans="1:11" x14ac:dyDescent="0.15">
      <c r="A1632" s="3">
        <f t="shared" si="838"/>
        <v>410150402</v>
      </c>
      <c r="B1632" s="3">
        <f t="shared" si="839"/>
        <v>4101504</v>
      </c>
      <c r="C1632" s="3">
        <f t="shared" si="840"/>
        <v>2</v>
      </c>
      <c r="D1632" s="3">
        <f>_xlfn.XLOOKUP(C1632,等级中转!$E$7:$E$11,_xlfn.XLOOKUP(INT(RIGHT(B1632,1)),等级中转!$F$5:$L$5,等级中转!$F$7:$L$11))</f>
        <v>31</v>
      </c>
      <c r="E1632" s="3" t="str">
        <f>_xlfn.XLOOKUP(A1632,中转!$D$10:$D$10006,中转!$Y$10:$Y$10006,"{}",0)</f>
        <v>{"AtkPower":0.02}</v>
      </c>
      <c r="F1632" s="3" t="s">
        <v>170</v>
      </c>
      <c r="G1632" s="3">
        <v>0</v>
      </c>
      <c r="H1632" s="3">
        <v>0</v>
      </c>
      <c r="I1632" s="3">
        <v>0</v>
      </c>
      <c r="K1632" s="18" t="str">
        <f>IF($B1632="","",IF($B1632=0,"",K$1&amp;$A1632))</f>
        <v>SkillDescDetail410150402</v>
      </c>
    </row>
    <row r="1633" spans="1:11" x14ac:dyDescent="0.15">
      <c r="A1633" s="3">
        <f t="shared" si="838"/>
        <v>410150403</v>
      </c>
      <c r="B1633" s="3">
        <f t="shared" si="839"/>
        <v>4101504</v>
      </c>
      <c r="C1633" s="3">
        <f t="shared" si="840"/>
        <v>3</v>
      </c>
      <c r="D1633" s="3">
        <f>_xlfn.XLOOKUP(C1633,等级中转!$E$7:$E$11,_xlfn.XLOOKUP(INT(RIGHT(B1633,1)),等级中转!$F$5:$L$5,等级中转!$F$7:$L$11))</f>
        <v>71</v>
      </c>
      <c r="E1633" s="3" t="str">
        <f>_xlfn.XLOOKUP(A1633,中转!$D$10:$D$10006,中转!$Y$10:$Y$10006,"{}",0)</f>
        <v>{"AtkPower":0.03}</v>
      </c>
      <c r="F1633" s="3" t="s">
        <v>170</v>
      </c>
      <c r="G1633" s="3">
        <v>0</v>
      </c>
      <c r="H1633" s="3">
        <v>0</v>
      </c>
      <c r="I1633" s="3">
        <v>0</v>
      </c>
      <c r="K1633" s="18" t="str">
        <f>IF($B1633="","",IF($B1633=0,"",K$1&amp;$A1633))</f>
        <v>SkillDescDetail410150403</v>
      </c>
    </row>
    <row r="1634" spans="1:11" x14ac:dyDescent="0.15">
      <c r="A1634" s="3">
        <f t="shared" si="838"/>
        <v>410150404</v>
      </c>
      <c r="B1634" s="3">
        <f t="shared" si="839"/>
        <v>4101504</v>
      </c>
      <c r="C1634" s="3">
        <f t="shared" si="840"/>
        <v>4</v>
      </c>
      <c r="D1634" s="3">
        <f>_xlfn.XLOOKUP(C1634,等级中转!$E$7:$E$11,_xlfn.XLOOKUP(INT(RIGHT(B1634,1)),等级中转!$F$5:$L$5,等级中转!$F$7:$L$11))</f>
        <v>121</v>
      </c>
      <c r="E1634" s="3" t="str">
        <f>_xlfn.XLOOKUP(A1634,中转!$D$10:$D$10006,中转!$Y$10:$Y$10006,"{}",0)</f>
        <v>{"AtkPower":0.04}</v>
      </c>
      <c r="F1634" s="3" t="s">
        <v>170</v>
      </c>
      <c r="G1634" s="3">
        <v>0</v>
      </c>
      <c r="H1634" s="3">
        <v>0</v>
      </c>
      <c r="I1634" s="3">
        <v>0</v>
      </c>
      <c r="K1634" s="18" t="str">
        <f>IF($B1634="","",IF($B1634=0,"",K$1&amp;$A1634))</f>
        <v>SkillDescDetail410150404</v>
      </c>
    </row>
    <row r="1635" spans="1:11" x14ac:dyDescent="0.15">
      <c r="A1635" s="3">
        <f t="shared" si="838"/>
        <v>410150405</v>
      </c>
      <c r="B1635" s="3">
        <f t="shared" si="839"/>
        <v>4101504</v>
      </c>
      <c r="C1635" s="3">
        <f t="shared" si="840"/>
        <v>5</v>
      </c>
      <c r="D1635" s="3">
        <f>_xlfn.XLOOKUP(C1635,等级中转!$E$7:$E$11,_xlfn.XLOOKUP(INT(RIGHT(B1635,1)),等级中转!$F$5:$L$5,等级中转!$F$7:$L$11))</f>
        <v>171</v>
      </c>
      <c r="E1635" s="3" t="str">
        <f>_xlfn.XLOOKUP(A1635,中转!$D$10:$D$10006,中转!$Y$10:$Y$10006,"{}",0)</f>
        <v>{"AtkPower":0.05}</v>
      </c>
      <c r="F1635" s="3" t="s">
        <v>170</v>
      </c>
      <c r="G1635" s="3">
        <v>0</v>
      </c>
      <c r="H1635" s="3">
        <v>0</v>
      </c>
      <c r="I1635" s="3">
        <v>0</v>
      </c>
      <c r="K1635" s="18" t="str">
        <f>IF($B1635="","",IF($B1635=0,"",K$1&amp;$A1635))</f>
        <v>SkillDescDetail410150405</v>
      </c>
    </row>
    <row r="1636" spans="1:11" s="17" customFormat="1" x14ac:dyDescent="0.15">
      <c r="A1636" s="7" t="s">
        <v>47</v>
      </c>
      <c r="B1636" s="5"/>
      <c r="C1636" s="5"/>
      <c r="D1636" s="5"/>
      <c r="E1636" s="5" t="str">
        <f>_xlfn.XLOOKUP(A1636,中转!$D$10:$D$10006,中转!$Y$10:$Y$10006,"{}",0)</f>
        <v/>
      </c>
      <c r="F1636" s="5"/>
      <c r="G1636" s="5"/>
      <c r="H1636" s="5"/>
      <c r="I1636" s="5"/>
      <c r="J1636" s="20"/>
      <c r="K1636" s="20"/>
    </row>
    <row r="1637" spans="1:11" x14ac:dyDescent="0.15">
      <c r="A1637" s="3">
        <f t="shared" ref="A1637:A1641" si="841">B1637*100+C1637</f>
        <v>410150501</v>
      </c>
      <c r="B1637" s="3">
        <f t="shared" ref="B1637:B1641" si="842">B1588+100</f>
        <v>4101505</v>
      </c>
      <c r="C1637" s="3">
        <f t="shared" ref="C1637:C1641" si="843">C1631</f>
        <v>1</v>
      </c>
      <c r="D1637" s="3">
        <f>_xlfn.XLOOKUP(C1637,等级中转!$E$7:$E$11,_xlfn.XLOOKUP(INT(RIGHT(B1637,1)),等级中转!$F$5:$L$5,等级中转!$F$7:$L$11))</f>
        <v>1</v>
      </c>
      <c r="E1637" s="3" t="str">
        <f>_xlfn.XLOOKUP(A1637,中转!$D$10:$D$10006,中转!$Y$10:$Y$10006,"{}",0)</f>
        <v>{}</v>
      </c>
      <c r="F1637" s="3" t="s">
        <v>35</v>
      </c>
      <c r="G1637" s="3">
        <v>0</v>
      </c>
      <c r="H1637" s="3">
        <v>0</v>
      </c>
      <c r="I1637" s="3">
        <v>0</v>
      </c>
      <c r="K1637" s="18" t="str">
        <f>IF($B1637="","",IF($B1637=0,"",K$1&amp;$A1637))</f>
        <v>SkillDescDetail410150501</v>
      </c>
    </row>
    <row r="1638" spans="1:11" x14ac:dyDescent="0.15">
      <c r="A1638" s="3">
        <f t="shared" si="841"/>
        <v>410150502</v>
      </c>
      <c r="B1638" s="3">
        <f t="shared" si="842"/>
        <v>4101505</v>
      </c>
      <c r="C1638" s="3">
        <f t="shared" si="843"/>
        <v>2</v>
      </c>
      <c r="D1638" s="3">
        <f>_xlfn.XLOOKUP(C1638,等级中转!$E$7:$E$11,_xlfn.XLOOKUP(INT(RIGHT(B1638,1)),等级中转!$F$5:$L$5,等级中转!$F$7:$L$11))</f>
        <v>46</v>
      </c>
      <c r="E1638" s="3" t="str">
        <f>_xlfn.XLOOKUP(A1638,中转!$D$10:$D$10006,中转!$Y$10:$Y$10006,"{}",0)</f>
        <v>{}</v>
      </c>
      <c r="F1638" s="3" t="s">
        <v>35</v>
      </c>
      <c r="G1638" s="3">
        <v>0</v>
      </c>
      <c r="H1638" s="3">
        <v>0</v>
      </c>
      <c r="I1638" s="3">
        <v>0</v>
      </c>
      <c r="K1638" s="18" t="str">
        <f>IF($B1638="","",IF($B1638=0,"",K$1&amp;$A1638))</f>
        <v>SkillDescDetail410150502</v>
      </c>
    </row>
    <row r="1639" spans="1:11" x14ac:dyDescent="0.15">
      <c r="A1639" s="3">
        <f t="shared" si="841"/>
        <v>410150503</v>
      </c>
      <c r="B1639" s="3">
        <f t="shared" si="842"/>
        <v>4101505</v>
      </c>
      <c r="C1639" s="3">
        <f t="shared" si="843"/>
        <v>3</v>
      </c>
      <c r="D1639" s="3">
        <f>_xlfn.XLOOKUP(C1639,等级中转!$E$7:$E$11,_xlfn.XLOOKUP(INT(RIGHT(B1639,1)),等级中转!$F$5:$L$5,等级中转!$F$7:$L$11))</f>
        <v>86</v>
      </c>
      <c r="E1639" s="3" t="str">
        <f>_xlfn.XLOOKUP(A1639,中转!$D$10:$D$10006,中转!$Y$10:$Y$10006,"{}",0)</f>
        <v>{}</v>
      </c>
      <c r="F1639" s="3" t="s">
        <v>35</v>
      </c>
      <c r="G1639" s="3">
        <v>0</v>
      </c>
      <c r="H1639" s="3">
        <v>0</v>
      </c>
      <c r="I1639" s="3">
        <v>0</v>
      </c>
      <c r="K1639" s="18" t="str">
        <f>IF($B1639="","",IF($B1639=0,"",K$1&amp;$A1639))</f>
        <v>SkillDescDetail410150503</v>
      </c>
    </row>
    <row r="1640" spans="1:11" x14ac:dyDescent="0.15">
      <c r="A1640" s="3">
        <f t="shared" si="841"/>
        <v>410150504</v>
      </c>
      <c r="B1640" s="3">
        <f t="shared" si="842"/>
        <v>4101505</v>
      </c>
      <c r="C1640" s="3">
        <f t="shared" si="843"/>
        <v>4</v>
      </c>
      <c r="D1640" s="3">
        <f>_xlfn.XLOOKUP(C1640,等级中转!$E$7:$E$11,_xlfn.XLOOKUP(INT(RIGHT(B1640,1)),等级中转!$F$5:$L$5,等级中转!$F$7:$L$11))</f>
        <v>136</v>
      </c>
      <c r="E1640" s="3" t="str">
        <f>_xlfn.XLOOKUP(A1640,中转!$D$10:$D$10006,中转!$Y$10:$Y$10006,"{}",0)</f>
        <v>{}</v>
      </c>
      <c r="F1640" s="3" t="s">
        <v>35</v>
      </c>
      <c r="G1640" s="3">
        <v>0</v>
      </c>
      <c r="H1640" s="3">
        <v>0</v>
      </c>
      <c r="I1640" s="3">
        <v>0</v>
      </c>
      <c r="K1640" s="18" t="str">
        <f>IF($B1640="","",IF($B1640=0,"",K$1&amp;$A1640))</f>
        <v>SkillDescDetail410150504</v>
      </c>
    </row>
    <row r="1641" spans="1:11" x14ac:dyDescent="0.15">
      <c r="A1641" s="3">
        <f t="shared" si="841"/>
        <v>410150505</v>
      </c>
      <c r="B1641" s="3">
        <f t="shared" si="842"/>
        <v>4101505</v>
      </c>
      <c r="C1641" s="3">
        <f t="shared" si="843"/>
        <v>5</v>
      </c>
      <c r="D1641" s="3">
        <f>_xlfn.XLOOKUP(C1641,等级中转!$E$7:$E$11,_xlfn.XLOOKUP(INT(RIGHT(B1641,1)),等级中转!$F$5:$L$5,等级中转!$F$7:$L$11))</f>
        <v>186</v>
      </c>
      <c r="E1641" s="3" t="str">
        <f>_xlfn.XLOOKUP(A1641,中转!$D$10:$D$10006,中转!$Y$10:$Y$10006,"{}",0)</f>
        <v>{}</v>
      </c>
      <c r="F1641" s="3" t="s">
        <v>35</v>
      </c>
      <c r="G1641" s="3">
        <v>0</v>
      </c>
      <c r="H1641" s="3">
        <v>0</v>
      </c>
      <c r="I1641" s="3">
        <v>0</v>
      </c>
      <c r="K1641" s="18" t="str">
        <f>IF($B1641="","",IF($B1641=0,"",K$1&amp;$A1641))</f>
        <v>SkillDescDetail410150505</v>
      </c>
    </row>
    <row r="1642" spans="1:11" s="17" customFormat="1" x14ac:dyDescent="0.15">
      <c r="A1642" s="7" t="s">
        <v>48</v>
      </c>
      <c r="B1642" s="5"/>
      <c r="C1642" s="5"/>
      <c r="D1642" s="5"/>
      <c r="E1642" s="5" t="str">
        <f>_xlfn.XLOOKUP(A1642,中转!$D$10:$D$10006,中转!$Y$10:$Y$10006,"{}",0)</f>
        <v/>
      </c>
      <c r="F1642" s="5"/>
      <c r="G1642" s="5"/>
      <c r="H1642" s="5"/>
      <c r="I1642" s="5"/>
      <c r="J1642" s="20"/>
      <c r="K1642" s="20"/>
    </row>
    <row r="1643" spans="1:11" x14ac:dyDescent="0.15">
      <c r="A1643" s="3">
        <f t="shared" ref="A1643:A1647" si="844">B1643*100+C1643</f>
        <v>410150601</v>
      </c>
      <c r="B1643" s="3">
        <f t="shared" ref="B1643:B1647" si="845">B1594+100</f>
        <v>4101506</v>
      </c>
      <c r="C1643" s="3">
        <f t="shared" ref="C1643:C1647" si="846">C1637</f>
        <v>1</v>
      </c>
      <c r="D1643" s="3">
        <f>_xlfn.XLOOKUP(C1643,等级中转!$E$7:$E$11,_xlfn.XLOOKUP(INT(RIGHT(B1643,1)),等级中转!$F$5:$L$5,等级中转!$F$7:$L$11))</f>
        <v>1</v>
      </c>
      <c r="E1643" s="3" t="str">
        <f>_xlfn.XLOOKUP(A1643,中转!$D$10:$D$10006,中转!$Y$10:$Y$10006,"{}",0)</f>
        <v>{}</v>
      </c>
      <c r="F1643" s="3" t="s">
        <v>35</v>
      </c>
      <c r="G1643" s="3">
        <v>0</v>
      </c>
      <c r="H1643" s="3">
        <v>0</v>
      </c>
      <c r="I1643" s="3">
        <v>0</v>
      </c>
      <c r="K1643" s="18" t="str">
        <f>IF($B1643="","",IF($B1643=0,"",K$1&amp;$A1643))</f>
        <v>SkillDescDetail410150601</v>
      </c>
    </row>
    <row r="1644" spans="1:11" x14ac:dyDescent="0.15">
      <c r="A1644" s="3">
        <f t="shared" si="844"/>
        <v>410150602</v>
      </c>
      <c r="B1644" s="3">
        <f t="shared" si="845"/>
        <v>4101506</v>
      </c>
      <c r="C1644" s="3">
        <f t="shared" si="846"/>
        <v>2</v>
      </c>
      <c r="D1644" s="3">
        <f>_xlfn.XLOOKUP(C1644,等级中转!$E$7:$E$11,_xlfn.XLOOKUP(INT(RIGHT(B1644,1)),等级中转!$F$5:$L$5,等级中转!$F$7:$L$11))</f>
        <v>63</v>
      </c>
      <c r="E1644" s="3" t="str">
        <f>_xlfn.XLOOKUP(A1644,中转!$D$10:$D$10006,中转!$Y$10:$Y$10006,"{}",0)</f>
        <v>{}</v>
      </c>
      <c r="F1644" s="3" t="s">
        <v>35</v>
      </c>
      <c r="G1644" s="3">
        <v>0</v>
      </c>
      <c r="H1644" s="3">
        <v>0</v>
      </c>
      <c r="I1644" s="3">
        <v>0</v>
      </c>
      <c r="K1644" s="18" t="str">
        <f>IF($B1644="","",IF($B1644=0,"",K$1&amp;$A1644))</f>
        <v>SkillDescDetail410150602</v>
      </c>
    </row>
    <row r="1645" spans="1:11" x14ac:dyDescent="0.15">
      <c r="A1645" s="3">
        <f t="shared" si="844"/>
        <v>410150603</v>
      </c>
      <c r="B1645" s="3">
        <f t="shared" si="845"/>
        <v>4101506</v>
      </c>
      <c r="C1645" s="3">
        <f t="shared" si="846"/>
        <v>3</v>
      </c>
      <c r="D1645" s="3">
        <f>_xlfn.XLOOKUP(C1645,等级中转!$E$7:$E$11,_xlfn.XLOOKUP(INT(RIGHT(B1645,1)),等级中转!$F$5:$L$5,等级中转!$F$7:$L$11))</f>
        <v>103</v>
      </c>
      <c r="E1645" s="3" t="str">
        <f>_xlfn.XLOOKUP(A1645,中转!$D$10:$D$10006,中转!$Y$10:$Y$10006,"{}",0)</f>
        <v>{}</v>
      </c>
      <c r="F1645" s="3" t="s">
        <v>35</v>
      </c>
      <c r="G1645" s="3">
        <v>0</v>
      </c>
      <c r="H1645" s="3">
        <v>0</v>
      </c>
      <c r="I1645" s="3">
        <v>0</v>
      </c>
      <c r="K1645" s="18" t="str">
        <f>IF($B1645="","",IF($B1645=0,"",K$1&amp;$A1645))</f>
        <v>SkillDescDetail410150603</v>
      </c>
    </row>
    <row r="1646" spans="1:11" x14ac:dyDescent="0.15">
      <c r="A1646" s="3">
        <f t="shared" si="844"/>
        <v>410150604</v>
      </c>
      <c r="B1646" s="3">
        <f t="shared" si="845"/>
        <v>4101506</v>
      </c>
      <c r="C1646" s="3">
        <f t="shared" si="846"/>
        <v>4</v>
      </c>
      <c r="D1646" s="3">
        <f>_xlfn.XLOOKUP(C1646,等级中转!$E$7:$E$11,_xlfn.XLOOKUP(INT(RIGHT(B1646,1)),等级中转!$F$5:$L$5,等级中转!$F$7:$L$11))</f>
        <v>153</v>
      </c>
      <c r="E1646" s="3" t="str">
        <f>_xlfn.XLOOKUP(A1646,中转!$D$10:$D$10006,中转!$Y$10:$Y$10006,"{}",0)</f>
        <v>{}</v>
      </c>
      <c r="F1646" s="3" t="s">
        <v>35</v>
      </c>
      <c r="G1646" s="3">
        <v>0</v>
      </c>
      <c r="H1646" s="3">
        <v>0</v>
      </c>
      <c r="I1646" s="3">
        <v>0</v>
      </c>
      <c r="K1646" s="18" t="str">
        <f>IF($B1646="","",IF($B1646=0,"",K$1&amp;$A1646))</f>
        <v>SkillDescDetail410150604</v>
      </c>
    </row>
    <row r="1647" spans="1:11" x14ac:dyDescent="0.15">
      <c r="A1647" s="3">
        <f t="shared" si="844"/>
        <v>410150605</v>
      </c>
      <c r="B1647" s="3">
        <f t="shared" si="845"/>
        <v>4101506</v>
      </c>
      <c r="C1647" s="3">
        <f t="shared" si="846"/>
        <v>5</v>
      </c>
      <c r="D1647" s="3">
        <f>_xlfn.XLOOKUP(C1647,等级中转!$E$7:$E$11,_xlfn.XLOOKUP(INT(RIGHT(B1647,1)),等级中转!$F$5:$L$5,等级中转!$F$7:$L$11))</f>
        <v>203</v>
      </c>
      <c r="E1647" s="3" t="str">
        <f>_xlfn.XLOOKUP(A1647,中转!$D$10:$D$10006,中转!$Y$10:$Y$10006,"{}",0)</f>
        <v>{}</v>
      </c>
      <c r="F1647" s="3" t="s">
        <v>35</v>
      </c>
      <c r="G1647" s="3">
        <v>0</v>
      </c>
      <c r="H1647" s="3">
        <v>0</v>
      </c>
      <c r="I1647" s="3">
        <v>0</v>
      </c>
      <c r="K1647" s="18" t="str">
        <f>IF($B1647="","",IF($B1647=0,"",K$1&amp;$A1647))</f>
        <v>SkillDescDetail410150605</v>
      </c>
    </row>
    <row r="1648" spans="1:11" s="17" customFormat="1" x14ac:dyDescent="0.15">
      <c r="A1648" s="7" t="s">
        <v>49</v>
      </c>
      <c r="B1648" s="5"/>
      <c r="C1648" s="5"/>
      <c r="D1648" s="5"/>
      <c r="E1648" s="5" t="str">
        <f>_xlfn.XLOOKUP(A1648,中转!$D$10:$D$10006,中转!$Y$10:$Y$10006,"{}",0)</f>
        <v/>
      </c>
      <c r="F1648" s="5"/>
      <c r="G1648" s="5"/>
      <c r="H1648" s="5"/>
      <c r="I1648" s="5"/>
      <c r="J1648" s="20"/>
      <c r="K1648" s="20"/>
    </row>
    <row r="1649" spans="1:11" x14ac:dyDescent="0.15">
      <c r="A1649" s="3">
        <f t="shared" ref="A1649:A1653" si="847">B1649*100+C1649</f>
        <v>410150701</v>
      </c>
      <c r="B1649" s="3">
        <f t="shared" ref="B1649:B1653" si="848">B1600+100</f>
        <v>4101507</v>
      </c>
      <c r="C1649" s="3">
        <f t="shared" ref="C1649:C1653" si="849">C1643</f>
        <v>1</v>
      </c>
      <c r="D1649" s="3">
        <f>_xlfn.XLOOKUP(C1649,等级中转!$E$7:$E$11,_xlfn.XLOOKUP(INT(RIGHT(B1649,1)),等级中转!$F$5:$L$5,等级中转!$F$7:$L$11))</f>
        <v>1</v>
      </c>
      <c r="E1649" s="3" t="str">
        <f>_xlfn.XLOOKUP(A1649,中转!$D$10:$D$10006,中转!$Y$10:$Y$10006,"{}",0)</f>
        <v>{"AtkPower":0.4,"BuffPower":1}</v>
      </c>
      <c r="F1649" s="3" t="s">
        <v>171</v>
      </c>
      <c r="G1649" s="3">
        <v>0</v>
      </c>
      <c r="H1649" s="3">
        <v>0</v>
      </c>
      <c r="I1649" s="3">
        <v>0</v>
      </c>
      <c r="K1649" s="18" t="str">
        <f>IF($B1649="","",IF($B1649=0,"",K$1&amp;$A1649))</f>
        <v>SkillDescDetail410150701</v>
      </c>
    </row>
    <row r="1650" spans="1:11" x14ac:dyDescent="0.15">
      <c r="A1650" s="3">
        <f t="shared" si="847"/>
        <v>410150702</v>
      </c>
      <c r="B1650" s="3">
        <f t="shared" si="848"/>
        <v>4101507</v>
      </c>
      <c r="C1650" s="3">
        <f t="shared" si="849"/>
        <v>2</v>
      </c>
      <c r="D1650" s="3">
        <f>_xlfn.XLOOKUP(C1650,等级中转!$E$7:$E$11,_xlfn.XLOOKUP(INT(RIGHT(B1650,1)),等级中转!$F$5:$L$5,等级中转!$F$7:$L$11))</f>
        <v>51</v>
      </c>
      <c r="E1650" s="3" t="str">
        <f>_xlfn.XLOOKUP(A1650,中转!$D$10:$D$10006,中转!$Y$10:$Y$10006,"{}",0)</f>
        <v>{"BuffPower":1}</v>
      </c>
      <c r="F1650" s="3" t="s">
        <v>171</v>
      </c>
      <c r="G1650" s="3">
        <v>0</v>
      </c>
      <c r="H1650" s="3">
        <v>0</v>
      </c>
      <c r="I1650" s="3">
        <v>0</v>
      </c>
      <c r="K1650" s="18" t="str">
        <f>IF($B1650="","",IF($B1650=0,"",K$1&amp;$A1650))</f>
        <v>SkillDescDetail410150702</v>
      </c>
    </row>
    <row r="1651" spans="1:11" x14ac:dyDescent="0.15">
      <c r="A1651" s="3">
        <f t="shared" si="847"/>
        <v>410150703</v>
      </c>
      <c r="B1651" s="3">
        <f t="shared" si="848"/>
        <v>4101507</v>
      </c>
      <c r="C1651" s="3">
        <f t="shared" si="849"/>
        <v>3</v>
      </c>
      <c r="D1651" s="3">
        <f>_xlfn.XLOOKUP(C1651,等级中转!$E$7:$E$11,_xlfn.XLOOKUP(INT(RIGHT(B1651,1)),等级中转!$F$5:$L$5,等级中转!$F$7:$L$11))</f>
        <v>91</v>
      </c>
      <c r="E1651" s="3" t="str">
        <f>_xlfn.XLOOKUP(A1651,中转!$D$10:$D$10006,中转!$Y$10:$Y$10006,"{}",0)</f>
        <v>{"BuffPower":1}</v>
      </c>
      <c r="F1651" s="3" t="s">
        <v>171</v>
      </c>
      <c r="G1651" s="3">
        <v>0</v>
      </c>
      <c r="H1651" s="3">
        <v>0</v>
      </c>
      <c r="I1651" s="3">
        <v>0</v>
      </c>
      <c r="K1651" s="18" t="str">
        <f>IF($B1651="","",IF($B1651=0,"",K$1&amp;$A1651))</f>
        <v>SkillDescDetail410150703</v>
      </c>
    </row>
    <row r="1652" spans="1:11" x14ac:dyDescent="0.15">
      <c r="A1652" s="3">
        <f t="shared" si="847"/>
        <v>410150704</v>
      </c>
      <c r="B1652" s="3">
        <f t="shared" si="848"/>
        <v>4101507</v>
      </c>
      <c r="C1652" s="3">
        <f t="shared" si="849"/>
        <v>4</v>
      </c>
      <c r="D1652" s="3">
        <f>_xlfn.XLOOKUP(C1652,等级中转!$E$7:$E$11,_xlfn.XLOOKUP(INT(RIGHT(B1652,1)),等级中转!$F$5:$L$5,等级中转!$F$7:$L$11))</f>
        <v>151</v>
      </c>
      <c r="E1652" s="3" t="str">
        <f>_xlfn.XLOOKUP(A1652,中转!$D$10:$D$10006,中转!$Y$10:$Y$10006,"{}",0)</f>
        <v>{"BuffPower":1}</v>
      </c>
      <c r="F1652" s="3" t="s">
        <v>171</v>
      </c>
      <c r="G1652" s="3">
        <v>0</v>
      </c>
      <c r="H1652" s="3">
        <v>0</v>
      </c>
      <c r="I1652" s="3">
        <v>0</v>
      </c>
      <c r="K1652" s="18" t="str">
        <f>IF($B1652="","",IF($B1652=0,"",K$1&amp;$A1652))</f>
        <v>SkillDescDetail410150704</v>
      </c>
    </row>
    <row r="1653" spans="1:11" x14ac:dyDescent="0.15">
      <c r="A1653" s="3">
        <f t="shared" si="847"/>
        <v>410150705</v>
      </c>
      <c r="B1653" s="3">
        <f t="shared" si="848"/>
        <v>4101507</v>
      </c>
      <c r="C1653" s="3">
        <f t="shared" si="849"/>
        <v>5</v>
      </c>
      <c r="D1653" s="3">
        <f>_xlfn.XLOOKUP(C1653,等级中转!$E$7:$E$11,_xlfn.XLOOKUP(INT(RIGHT(B1653,1)),等级中转!$F$5:$L$5,等级中转!$F$7:$L$11))</f>
        <v>211</v>
      </c>
      <c r="E1653" s="3" t="str">
        <f>_xlfn.XLOOKUP(A1653,中转!$D$10:$D$10006,中转!$Y$10:$Y$10006,"{}",0)</f>
        <v>{"BuffPower":1}</v>
      </c>
      <c r="F1653" s="3" t="s">
        <v>171</v>
      </c>
      <c r="G1653" s="3">
        <v>0</v>
      </c>
      <c r="H1653" s="3">
        <v>0</v>
      </c>
      <c r="I1653" s="3">
        <v>0</v>
      </c>
      <c r="K1653" s="18" t="str">
        <f>IF($B1653="","",IF($B1653=0,"",K$1&amp;$A1653))</f>
        <v>SkillDescDetail410150705</v>
      </c>
    </row>
    <row r="1654" spans="1:11" s="17" customFormat="1" x14ac:dyDescent="0.15">
      <c r="A1654" s="7" t="s">
        <v>172</v>
      </c>
      <c r="B1654" s="5"/>
      <c r="C1654" s="5"/>
      <c r="D1654" s="5"/>
      <c r="E1654" s="5" t="str">
        <f>_xlfn.XLOOKUP(A1654,中转!$D$10:$D$10006,中转!$Y$10:$Y$10006,"{}",0)</f>
        <v/>
      </c>
      <c r="F1654" s="5"/>
      <c r="G1654" s="5"/>
      <c r="H1654" s="5"/>
      <c r="I1654" s="5"/>
      <c r="J1654" s="20"/>
      <c r="K1654" s="20"/>
    </row>
    <row r="1655" spans="1:11" s="17" customFormat="1" x14ac:dyDescent="0.15">
      <c r="A1655" s="7" t="s">
        <v>33</v>
      </c>
      <c r="B1655" s="5"/>
      <c r="C1655" s="5"/>
      <c r="D1655" s="5"/>
      <c r="E1655" s="5" t="str">
        <f>_xlfn.XLOOKUP(A1655,中转!$D$10:$D$10006,中转!$Y$10:$Y$10006,"{}",0)</f>
        <v/>
      </c>
      <c r="F1655" s="5"/>
      <c r="G1655" s="5"/>
      <c r="H1655" s="5"/>
      <c r="I1655" s="5"/>
      <c r="J1655" s="20"/>
      <c r="K1655" s="20"/>
    </row>
    <row r="1656" spans="1:11" x14ac:dyDescent="0.15">
      <c r="A1656" s="3">
        <f t="shared" ref="A1656:A1660" si="850">B1656*100+C1656</f>
        <v>410160101</v>
      </c>
      <c r="B1656" s="3">
        <f t="shared" ref="B1656:B1660" si="851">B1613+100</f>
        <v>4101601</v>
      </c>
      <c r="C1656" s="3">
        <v>1</v>
      </c>
      <c r="D1656" s="3">
        <f>_xlfn.XLOOKUP(C1656,等级中转!$E$7:$E$11,_xlfn.XLOOKUP(INT(RIGHT(B1656,1)),等级中转!$F$5:$L$5,等级中转!$F$7:$L$11))</f>
        <v>1</v>
      </c>
      <c r="E1656" s="3" t="str">
        <f ca="1">_xlfn.XLOOKUP(A1656,中转!$D$10:$D$10006,中转!$Y$10:$Y$10006,"{}",0)</f>
        <v>{"AtkPower":1.15}</v>
      </c>
      <c r="F1656" s="3" t="s">
        <v>35</v>
      </c>
      <c r="G1656" s="3">
        <v>115</v>
      </c>
      <c r="H1656" s="3">
        <v>0</v>
      </c>
      <c r="I1656" s="3">
        <v>0</v>
      </c>
      <c r="J1656" s="18" t="str">
        <f t="shared" ref="J1656:J1660" si="852">"Skill"&amp;B1656</f>
        <v>Skill4101601</v>
      </c>
      <c r="K1656" s="18" t="str">
        <f>IF($B1656="","",IF($B1656=0,"",K$1&amp;$A1656))</f>
        <v>SkillDescDetail410160101</v>
      </c>
    </row>
    <row r="1657" spans="1:11" x14ac:dyDescent="0.15">
      <c r="A1657" s="3">
        <f t="shared" si="850"/>
        <v>410160102</v>
      </c>
      <c r="B1657" s="3">
        <f t="shared" si="851"/>
        <v>4101601</v>
      </c>
      <c r="C1657" s="3">
        <v>2</v>
      </c>
      <c r="D1657" s="3">
        <f>_xlfn.XLOOKUP(C1657,等级中转!$E$7:$E$11,_xlfn.XLOOKUP(INT(RIGHT(B1657,1)),等级中转!$F$5:$L$5,等级中转!$F$7:$L$11))</f>
        <v>21</v>
      </c>
      <c r="E1657" s="3" t="str">
        <f ca="1">_xlfn.XLOOKUP(A1657,中转!$D$10:$D$10006,中转!$Y$10:$Y$10006,"{}",0)</f>
        <v>{"AtkPower":1.25}</v>
      </c>
      <c r="F1657" s="3" t="s">
        <v>35</v>
      </c>
      <c r="G1657" s="3">
        <f t="shared" ref="G1657:G1660" si="853">G1656</f>
        <v>115</v>
      </c>
      <c r="H1657" s="3">
        <v>0</v>
      </c>
      <c r="I1657" s="3">
        <v>0</v>
      </c>
      <c r="J1657" s="18" t="str">
        <f t="shared" si="852"/>
        <v>Skill4101601</v>
      </c>
      <c r="K1657" s="18" t="str">
        <f>IF($B1657="","",IF($B1657=0,"",K$1&amp;$A1657))</f>
        <v>SkillDescDetail410160102</v>
      </c>
    </row>
    <row r="1658" spans="1:11" x14ac:dyDescent="0.15">
      <c r="A1658" s="3">
        <f t="shared" si="850"/>
        <v>410160103</v>
      </c>
      <c r="B1658" s="3">
        <f t="shared" si="851"/>
        <v>4101601</v>
      </c>
      <c r="C1658" s="3">
        <v>3</v>
      </c>
      <c r="D1658" s="3">
        <f>_xlfn.XLOOKUP(C1658,等级中转!$E$7:$E$11,_xlfn.XLOOKUP(INT(RIGHT(B1658,1)),等级中转!$F$5:$L$5,等级中转!$F$7:$L$11))</f>
        <v>61</v>
      </c>
      <c r="E1658" s="3" t="str">
        <f ca="1">_xlfn.XLOOKUP(A1658,中转!$D$10:$D$10006,中转!$Y$10:$Y$10006,"{}",0)</f>
        <v>{"AtkPower":1.3}</v>
      </c>
      <c r="F1658" s="3" t="s">
        <v>35</v>
      </c>
      <c r="G1658" s="3">
        <f t="shared" si="853"/>
        <v>115</v>
      </c>
      <c r="H1658" s="3">
        <v>0</v>
      </c>
      <c r="I1658" s="3">
        <v>0</v>
      </c>
      <c r="J1658" s="18" t="str">
        <f t="shared" si="852"/>
        <v>Skill4101601</v>
      </c>
      <c r="K1658" s="18" t="str">
        <f>IF($B1658="","",IF($B1658=0,"",K$1&amp;$A1658))</f>
        <v>SkillDescDetail410160103</v>
      </c>
    </row>
    <row r="1659" spans="1:11" x14ac:dyDescent="0.15">
      <c r="A1659" s="3">
        <f t="shared" si="850"/>
        <v>410160104</v>
      </c>
      <c r="B1659" s="3">
        <f t="shared" si="851"/>
        <v>4101601</v>
      </c>
      <c r="C1659" s="3">
        <v>4</v>
      </c>
      <c r="D1659" s="3">
        <f>_xlfn.XLOOKUP(C1659,等级中转!$E$7:$E$11,_xlfn.XLOOKUP(INT(RIGHT(B1659,1)),等级中转!$F$5:$L$5,等级中转!$F$7:$L$11))</f>
        <v>111</v>
      </c>
      <c r="E1659" s="3" t="str">
        <f ca="1">_xlfn.XLOOKUP(A1659,中转!$D$10:$D$10006,中转!$Y$10:$Y$10006,"{}",0)</f>
        <v>{"AtkPower":1.5}</v>
      </c>
      <c r="F1659" s="3" t="s">
        <v>35</v>
      </c>
      <c r="G1659" s="3">
        <f t="shared" si="853"/>
        <v>115</v>
      </c>
      <c r="H1659" s="3">
        <v>0</v>
      </c>
      <c r="I1659" s="3">
        <v>0</v>
      </c>
      <c r="J1659" s="18" t="str">
        <f t="shared" si="852"/>
        <v>Skill4101601</v>
      </c>
      <c r="K1659" s="18" t="str">
        <f>IF($B1659="","",IF($B1659=0,"",K$1&amp;$A1659))</f>
        <v>SkillDescDetail410160104</v>
      </c>
    </row>
    <row r="1660" spans="1:11" x14ac:dyDescent="0.15">
      <c r="A1660" s="3">
        <f t="shared" si="850"/>
        <v>410160105</v>
      </c>
      <c r="B1660" s="3">
        <f t="shared" si="851"/>
        <v>4101601</v>
      </c>
      <c r="C1660" s="3">
        <v>5</v>
      </c>
      <c r="D1660" s="3">
        <f>_xlfn.XLOOKUP(C1660,等级中转!$E$7:$E$11,_xlfn.XLOOKUP(INT(RIGHT(B1660,1)),等级中转!$F$5:$L$5,等级中转!$F$7:$L$11))</f>
        <v>161</v>
      </c>
      <c r="E1660" s="3" t="str">
        <f>_xlfn.XLOOKUP(A1660,中转!$D$10:$D$10006,中转!$Y$10:$Y$10006,"{}",0)</f>
        <v>{"AtkPower":1.65}</v>
      </c>
      <c r="F1660" s="3" t="s">
        <v>35</v>
      </c>
      <c r="G1660" s="3">
        <f t="shared" si="853"/>
        <v>115</v>
      </c>
      <c r="H1660" s="3">
        <v>0</v>
      </c>
      <c r="I1660" s="3">
        <v>0</v>
      </c>
      <c r="J1660" s="18" t="str">
        <f t="shared" si="852"/>
        <v>Skill4101601</v>
      </c>
      <c r="K1660" s="18" t="str">
        <f>IF($B1660="","",IF($B1660=0,"",K$1&amp;$A1660))</f>
        <v>SkillDescDetail410160105</v>
      </c>
    </row>
    <row r="1661" spans="1:11" s="17" customFormat="1" x14ac:dyDescent="0.15">
      <c r="A1661" s="7" t="s">
        <v>40</v>
      </c>
      <c r="B1661" s="5"/>
      <c r="C1661" s="5"/>
      <c r="D1661" s="5"/>
      <c r="E1661" s="5" t="str">
        <f>_xlfn.XLOOKUP(A1661,中转!$D$10:$D$10006,中转!$Y$10:$Y$10006,"{}",0)</f>
        <v/>
      </c>
      <c r="F1661" s="5"/>
      <c r="G1661" s="5"/>
      <c r="H1661" s="5"/>
      <c r="I1661" s="5"/>
      <c r="J1661" s="20"/>
      <c r="K1661" s="20"/>
    </row>
    <row r="1662" spans="1:11" x14ac:dyDescent="0.15">
      <c r="A1662" s="3">
        <f t="shared" ref="A1662:A1666" si="854">B1662*100+C1662</f>
        <v>410160201</v>
      </c>
      <c r="B1662" s="3">
        <f t="shared" ref="B1662:B1666" si="855">B1619+100</f>
        <v>4101602</v>
      </c>
      <c r="C1662" s="3">
        <f t="shared" ref="C1662:C1666" si="856">C1656</f>
        <v>1</v>
      </c>
      <c r="D1662" s="3">
        <f>_xlfn.XLOOKUP(C1662,等级中转!$E$7:$E$11,_xlfn.XLOOKUP(INT(RIGHT(B1662,1)),等级中转!$F$5:$L$5,等级中转!$F$7:$L$11))</f>
        <v>1</v>
      </c>
      <c r="E1662" s="3" t="str">
        <f ca="1">_xlfn.XLOOKUP(A1662,中转!$D$10:$D$10006,中转!$Y$10:$Y$10006,"{}",0)</f>
        <v>{"AtkPower":0.85}</v>
      </c>
      <c r="F1662" s="3" t="s">
        <v>35</v>
      </c>
      <c r="G1662" s="3">
        <v>0</v>
      </c>
      <c r="H1662" s="3">
        <v>0</v>
      </c>
      <c r="I1662" s="3">
        <v>2</v>
      </c>
      <c r="J1662" s="18" t="str">
        <f t="shared" ref="J1662:J1666" si="857">"Skill"&amp;B1662</f>
        <v>Skill4101602</v>
      </c>
      <c r="K1662" s="18" t="str">
        <f>IF($B1662="","",IF($B1662=0,"",K$1&amp;$A1662))</f>
        <v>SkillDescDetail410160201</v>
      </c>
    </row>
    <row r="1663" spans="1:11" x14ac:dyDescent="0.15">
      <c r="A1663" s="3">
        <f t="shared" si="854"/>
        <v>410160202</v>
      </c>
      <c r="B1663" s="3">
        <f t="shared" si="855"/>
        <v>4101602</v>
      </c>
      <c r="C1663" s="3">
        <f t="shared" si="856"/>
        <v>2</v>
      </c>
      <c r="D1663" s="3">
        <f>_xlfn.XLOOKUP(C1663,等级中转!$E$7:$E$11,_xlfn.XLOOKUP(INT(RIGHT(B1663,1)),等级中转!$F$5:$L$5,等级中转!$F$7:$L$11))</f>
        <v>41</v>
      </c>
      <c r="E1663" s="3" t="str">
        <f ca="1">_xlfn.XLOOKUP(A1663,中转!$D$10:$D$10006,中转!$Y$10:$Y$10006,"{}",0)</f>
        <v>{"AtkPower":0.9}</v>
      </c>
      <c r="F1663" s="3" t="s">
        <v>35</v>
      </c>
      <c r="G1663" s="3">
        <v>0</v>
      </c>
      <c r="H1663" s="3">
        <v>0</v>
      </c>
      <c r="I1663" s="3">
        <f>I1662</f>
        <v>2</v>
      </c>
      <c r="J1663" s="18" t="str">
        <f t="shared" si="857"/>
        <v>Skill4101602</v>
      </c>
      <c r="K1663" s="18" t="str">
        <f>IF($B1663="","",IF($B1663=0,"",K$1&amp;$A1663))</f>
        <v>SkillDescDetail410160202</v>
      </c>
    </row>
    <row r="1664" spans="1:11" x14ac:dyDescent="0.15">
      <c r="A1664" s="3">
        <f t="shared" si="854"/>
        <v>410160203</v>
      </c>
      <c r="B1664" s="3">
        <f t="shared" si="855"/>
        <v>4101602</v>
      </c>
      <c r="C1664" s="3">
        <f t="shared" si="856"/>
        <v>3</v>
      </c>
      <c r="D1664" s="3">
        <f>_xlfn.XLOOKUP(C1664,等级中转!$E$7:$E$11,_xlfn.XLOOKUP(INT(RIGHT(B1664,1)),等级中转!$F$5:$L$5,等级中转!$F$7:$L$11))</f>
        <v>81</v>
      </c>
      <c r="E1664" s="3" t="str">
        <f ca="1">_xlfn.XLOOKUP(A1664,中转!$D$10:$D$10006,中转!$Y$10:$Y$10006,"{}",0)</f>
        <v>{"AtkPower":0.95}</v>
      </c>
      <c r="F1664" s="3" t="s">
        <v>35</v>
      </c>
      <c r="G1664" s="3">
        <v>0</v>
      </c>
      <c r="H1664" s="3">
        <v>0</v>
      </c>
      <c r="I1664" s="3">
        <f t="shared" ref="I1664:I1666" si="858">I1663</f>
        <v>2</v>
      </c>
      <c r="J1664" s="18" t="str">
        <f t="shared" si="857"/>
        <v>Skill4101602</v>
      </c>
      <c r="K1664" s="18" t="str">
        <f>IF($B1664="","",IF($B1664=0,"",K$1&amp;$A1664))</f>
        <v>SkillDescDetail410160203</v>
      </c>
    </row>
    <row r="1665" spans="1:11" x14ac:dyDescent="0.15">
      <c r="A1665" s="3">
        <f t="shared" si="854"/>
        <v>410160204</v>
      </c>
      <c r="B1665" s="3">
        <f t="shared" si="855"/>
        <v>4101602</v>
      </c>
      <c r="C1665" s="3">
        <f t="shared" si="856"/>
        <v>4</v>
      </c>
      <c r="D1665" s="3">
        <f>_xlfn.XLOOKUP(C1665,等级中转!$E$7:$E$11,_xlfn.XLOOKUP(INT(RIGHT(B1665,1)),等级中转!$F$5:$L$5,等级中转!$F$7:$L$11))</f>
        <v>141</v>
      </c>
      <c r="E1665" s="3" t="str">
        <f ca="1">_xlfn.XLOOKUP(A1665,中转!$D$10:$D$10006,中转!$Y$10:$Y$10006,"{}",0)</f>
        <v>{"AtkPower":1.1}</v>
      </c>
      <c r="F1665" s="3" t="s">
        <v>35</v>
      </c>
      <c r="G1665" s="3">
        <v>0</v>
      </c>
      <c r="H1665" s="3">
        <v>0</v>
      </c>
      <c r="I1665" s="3">
        <f t="shared" si="858"/>
        <v>2</v>
      </c>
      <c r="J1665" s="18" t="str">
        <f t="shared" si="857"/>
        <v>Skill4101602</v>
      </c>
      <c r="K1665" s="18" t="str">
        <f>IF($B1665="","",IF($B1665=0,"",K$1&amp;$A1665))</f>
        <v>SkillDescDetail410160204</v>
      </c>
    </row>
    <row r="1666" spans="1:11" x14ac:dyDescent="0.15">
      <c r="A1666" s="3">
        <f t="shared" si="854"/>
        <v>410160205</v>
      </c>
      <c r="B1666" s="3">
        <f t="shared" si="855"/>
        <v>4101602</v>
      </c>
      <c r="C1666" s="3">
        <f t="shared" si="856"/>
        <v>5</v>
      </c>
      <c r="D1666" s="3">
        <f>_xlfn.XLOOKUP(C1666,等级中转!$E$7:$E$11,_xlfn.XLOOKUP(INT(RIGHT(B1666,1)),等级中转!$F$5:$L$5,等级中转!$F$7:$L$11))</f>
        <v>201</v>
      </c>
      <c r="E1666" s="3" t="str">
        <f>_xlfn.XLOOKUP(A1666,中转!$D$10:$D$10006,中转!$Y$10:$Y$10006,"{}",0)</f>
        <v>{"AtkPower":1.2}</v>
      </c>
      <c r="F1666" s="3" t="s">
        <v>35</v>
      </c>
      <c r="G1666" s="3">
        <v>0</v>
      </c>
      <c r="H1666" s="3">
        <v>0</v>
      </c>
      <c r="I1666" s="3">
        <f t="shared" si="858"/>
        <v>2</v>
      </c>
      <c r="J1666" s="18" t="str">
        <f t="shared" si="857"/>
        <v>Skill4101602</v>
      </c>
      <c r="K1666" s="18" t="str">
        <f>IF($B1666="","",IF($B1666=0,"",K$1&amp;$A1666))</f>
        <v>SkillDescDetail410160205</v>
      </c>
    </row>
    <row r="1667" spans="1:11" s="17" customFormat="1" x14ac:dyDescent="0.15">
      <c r="A1667" s="7" t="s">
        <v>45</v>
      </c>
      <c r="B1667" s="5"/>
      <c r="C1667" s="5"/>
      <c r="D1667" s="5"/>
      <c r="E1667" s="5" t="str">
        <f>_xlfn.XLOOKUP(A1667,中转!$D$10:$D$10006,中转!$Y$10:$Y$10006,"{}",0)</f>
        <v/>
      </c>
      <c r="F1667" s="5"/>
      <c r="G1667" s="5"/>
      <c r="H1667" s="5"/>
      <c r="I1667" s="5"/>
      <c r="J1667" s="20"/>
      <c r="K1667" s="20"/>
    </row>
    <row r="1668" spans="1:11" x14ac:dyDescent="0.15">
      <c r="A1668" s="3">
        <f t="shared" ref="A1668:A1672" si="859">B1668*100+C1668</f>
        <v>410160301</v>
      </c>
      <c r="B1668" s="3">
        <f t="shared" ref="B1668:B1672" si="860">B1625+100</f>
        <v>4101603</v>
      </c>
      <c r="C1668" s="3">
        <f t="shared" ref="C1668:C1672" si="861">C1662</f>
        <v>1</v>
      </c>
      <c r="D1668" s="3">
        <f>_xlfn.XLOOKUP(C1668,等级中转!$E$7:$E$11,_xlfn.XLOOKUP(INT(RIGHT(B1668,1)),等级中转!$F$5:$L$5,等级中转!$F$7:$L$11))</f>
        <v>1</v>
      </c>
      <c r="E1668" s="3" t="str">
        <f>_xlfn.XLOOKUP(A1668,中转!$D$10:$D$10006,中转!$Y$10:$Y$10006,"{}",0)</f>
        <v>{}</v>
      </c>
      <c r="F1668" s="3" t="s">
        <v>35</v>
      </c>
      <c r="G1668" s="3">
        <v>0</v>
      </c>
      <c r="H1668" s="3">
        <v>0</v>
      </c>
      <c r="I1668" s="3">
        <v>0</v>
      </c>
      <c r="K1668" s="18" t="str">
        <f>IF($B1668="","",IF($B1668=0,"",K$1&amp;$A1668))</f>
        <v>SkillDescDetail410160301</v>
      </c>
    </row>
    <row r="1669" spans="1:11" x14ac:dyDescent="0.15">
      <c r="A1669" s="3">
        <f t="shared" si="859"/>
        <v>410160302</v>
      </c>
      <c r="B1669" s="3">
        <f t="shared" si="860"/>
        <v>4101603</v>
      </c>
      <c r="C1669" s="3">
        <f t="shared" si="861"/>
        <v>2</v>
      </c>
      <c r="D1669" s="3">
        <f>_xlfn.XLOOKUP(C1669,等级中转!$E$7:$E$11,_xlfn.XLOOKUP(INT(RIGHT(B1669,1)),等级中转!$F$5:$L$5,等级中转!$F$7:$L$11))</f>
        <v>75</v>
      </c>
      <c r="E1669" s="3" t="str">
        <f>_xlfn.XLOOKUP(A1669,中转!$D$10:$D$10006,中转!$Y$10:$Y$10006,"{}",0)</f>
        <v>{}</v>
      </c>
      <c r="F1669" s="3" t="s">
        <v>35</v>
      </c>
      <c r="G1669" s="3">
        <v>0</v>
      </c>
      <c r="H1669" s="3">
        <v>0</v>
      </c>
      <c r="I1669" s="3">
        <v>0</v>
      </c>
      <c r="K1669" s="18" t="str">
        <f>IF($B1669="","",IF($B1669=0,"",K$1&amp;$A1669))</f>
        <v>SkillDescDetail410160302</v>
      </c>
    </row>
    <row r="1670" spans="1:11" x14ac:dyDescent="0.15">
      <c r="A1670" s="3">
        <f t="shared" si="859"/>
        <v>410160303</v>
      </c>
      <c r="B1670" s="3">
        <f t="shared" si="860"/>
        <v>4101603</v>
      </c>
      <c r="C1670" s="3">
        <f t="shared" si="861"/>
        <v>3</v>
      </c>
      <c r="D1670" s="3">
        <f>_xlfn.XLOOKUP(C1670,等级中转!$E$7:$E$11,_xlfn.XLOOKUP(INT(RIGHT(B1670,1)),等级中转!$F$5:$L$5,等级中转!$F$7:$L$11))</f>
        <v>125</v>
      </c>
      <c r="E1670" s="3" t="str">
        <f>_xlfn.XLOOKUP(A1670,中转!$D$10:$D$10006,中转!$Y$10:$Y$10006,"{}",0)</f>
        <v>{}</v>
      </c>
      <c r="F1670" s="3" t="s">
        <v>35</v>
      </c>
      <c r="G1670" s="3">
        <v>0</v>
      </c>
      <c r="H1670" s="3">
        <v>0</v>
      </c>
      <c r="I1670" s="3">
        <v>0</v>
      </c>
      <c r="K1670" s="18" t="str">
        <f>IF($B1670="","",IF($B1670=0,"",K$1&amp;$A1670))</f>
        <v>SkillDescDetail410160303</v>
      </c>
    </row>
    <row r="1671" spans="1:11" x14ac:dyDescent="0.15">
      <c r="A1671" s="3">
        <f t="shared" si="859"/>
        <v>410160304</v>
      </c>
      <c r="B1671" s="3">
        <f t="shared" si="860"/>
        <v>4101603</v>
      </c>
      <c r="C1671" s="3">
        <f t="shared" si="861"/>
        <v>4</v>
      </c>
      <c r="D1671" s="3">
        <f>_xlfn.XLOOKUP(C1671,等级中转!$E$7:$E$11,_xlfn.XLOOKUP(INT(RIGHT(B1671,1)),等级中转!$F$5:$L$5,等级中转!$F$7:$L$11))</f>
        <v>175</v>
      </c>
      <c r="E1671" s="3" t="str">
        <f>_xlfn.XLOOKUP(A1671,中转!$D$10:$D$10006,中转!$Y$10:$Y$10006,"{}",0)</f>
        <v>{}</v>
      </c>
      <c r="F1671" s="3" t="s">
        <v>35</v>
      </c>
      <c r="G1671" s="3">
        <v>0</v>
      </c>
      <c r="H1671" s="3">
        <v>0</v>
      </c>
      <c r="I1671" s="3">
        <v>0</v>
      </c>
      <c r="K1671" s="18" t="str">
        <f>IF($B1671="","",IF($B1671=0,"",K$1&amp;$A1671))</f>
        <v>SkillDescDetail410160304</v>
      </c>
    </row>
    <row r="1672" spans="1:11" x14ac:dyDescent="0.15">
      <c r="A1672" s="3">
        <f t="shared" si="859"/>
        <v>410160305</v>
      </c>
      <c r="B1672" s="3">
        <f t="shared" si="860"/>
        <v>4101603</v>
      </c>
      <c r="C1672" s="3">
        <f t="shared" si="861"/>
        <v>5</v>
      </c>
      <c r="D1672" s="3">
        <f>_xlfn.XLOOKUP(C1672,等级中转!$E$7:$E$11,_xlfn.XLOOKUP(INT(RIGHT(B1672,1)),等级中转!$F$5:$L$5,等级中转!$F$7:$L$11))</f>
        <v>225</v>
      </c>
      <c r="E1672" s="3" t="str">
        <f>_xlfn.XLOOKUP(A1672,中转!$D$10:$D$10006,中转!$Y$10:$Y$10006,"{}",0)</f>
        <v>{}</v>
      </c>
      <c r="F1672" s="3" t="s">
        <v>35</v>
      </c>
      <c r="G1672" s="3">
        <v>0</v>
      </c>
      <c r="H1672" s="3">
        <v>0</v>
      </c>
      <c r="I1672" s="3">
        <v>0</v>
      </c>
      <c r="K1672" s="18" t="str">
        <f>IF($B1672="","",IF($B1672=0,"",K$1&amp;$A1672))</f>
        <v>SkillDescDetail410160305</v>
      </c>
    </row>
    <row r="1673" spans="1:11" s="17" customFormat="1" x14ac:dyDescent="0.15">
      <c r="A1673" s="7" t="s">
        <v>46</v>
      </c>
      <c r="B1673" s="5"/>
      <c r="C1673" s="5"/>
      <c r="D1673" s="5"/>
      <c r="E1673" s="5" t="str">
        <f>_xlfn.XLOOKUP(A1673,中转!$D$10:$D$10006,中转!$Y$10:$Y$10006,"{}",0)</f>
        <v/>
      </c>
      <c r="F1673" s="5"/>
      <c r="G1673" s="5"/>
      <c r="H1673" s="5"/>
      <c r="I1673" s="5"/>
      <c r="J1673" s="20"/>
      <c r="K1673" s="20"/>
    </row>
    <row r="1674" spans="1:11" x14ac:dyDescent="0.15">
      <c r="A1674" s="3">
        <f t="shared" ref="A1674:A1678" si="862">B1674*100+C1674</f>
        <v>410160401</v>
      </c>
      <c r="B1674" s="3">
        <f t="shared" ref="B1674:B1678" si="863">B1631+100</f>
        <v>4101604</v>
      </c>
      <c r="C1674" s="3">
        <f t="shared" ref="C1674:C1678" si="864">C1668</f>
        <v>1</v>
      </c>
      <c r="D1674" s="3">
        <f>_xlfn.XLOOKUP(C1674,等级中转!$E$7:$E$11,_xlfn.XLOOKUP(INT(RIGHT(B1674,1)),等级中转!$F$5:$L$5,等级中转!$F$7:$L$11))</f>
        <v>1</v>
      </c>
      <c r="E1674" s="3" t="str">
        <f ca="1">_xlfn.XLOOKUP(A1674,中转!$D$10:$D$10006,中转!$Y$10:$Y$10006,"{}",0)</f>
        <v>{"AtkPower":0.85}</v>
      </c>
      <c r="F1674" s="3" t="s">
        <v>173</v>
      </c>
      <c r="G1674" s="3">
        <v>0</v>
      </c>
      <c r="H1674" s="3">
        <v>0</v>
      </c>
      <c r="I1674" s="3">
        <v>0</v>
      </c>
      <c r="K1674" s="18" t="str">
        <f>IF($B1674="","",IF($B1674=0,"",K$1&amp;$A1674))</f>
        <v>SkillDescDetail410160401</v>
      </c>
    </row>
    <row r="1675" spans="1:11" x14ac:dyDescent="0.15">
      <c r="A1675" s="3">
        <f t="shared" si="862"/>
        <v>410160402</v>
      </c>
      <c r="B1675" s="3">
        <f t="shared" si="863"/>
        <v>4101604</v>
      </c>
      <c r="C1675" s="3">
        <f t="shared" si="864"/>
        <v>2</v>
      </c>
      <c r="D1675" s="3">
        <f>_xlfn.XLOOKUP(C1675,等级中转!$E$7:$E$11,_xlfn.XLOOKUP(INT(RIGHT(B1675,1)),等级中转!$F$5:$L$5,等级中转!$F$7:$L$11))</f>
        <v>31</v>
      </c>
      <c r="E1675" s="3" t="str">
        <f ca="1">_xlfn.XLOOKUP(A1675,中转!$D$10:$D$10006,中转!$Y$10:$Y$10006,"{}",0)</f>
        <v>{"AtkPower":0.9}</v>
      </c>
      <c r="F1675" s="3" t="s">
        <v>173</v>
      </c>
      <c r="G1675" s="3">
        <v>0</v>
      </c>
      <c r="H1675" s="3">
        <v>0</v>
      </c>
      <c r="I1675" s="3">
        <v>0</v>
      </c>
      <c r="K1675" s="18" t="str">
        <f>IF($B1675="","",IF($B1675=0,"",K$1&amp;$A1675))</f>
        <v>SkillDescDetail410160402</v>
      </c>
    </row>
    <row r="1676" spans="1:11" x14ac:dyDescent="0.15">
      <c r="A1676" s="3">
        <f t="shared" si="862"/>
        <v>410160403</v>
      </c>
      <c r="B1676" s="3">
        <f t="shared" si="863"/>
        <v>4101604</v>
      </c>
      <c r="C1676" s="3">
        <f t="shared" si="864"/>
        <v>3</v>
      </c>
      <c r="D1676" s="3">
        <f>_xlfn.XLOOKUP(C1676,等级中转!$E$7:$E$11,_xlfn.XLOOKUP(INT(RIGHT(B1676,1)),等级中转!$F$5:$L$5,等级中转!$F$7:$L$11))</f>
        <v>71</v>
      </c>
      <c r="E1676" s="3" t="str">
        <f ca="1">_xlfn.XLOOKUP(A1676,中转!$D$10:$D$10006,中转!$Y$10:$Y$10006,"{}",0)</f>
        <v>{"AtkPower":0.95}</v>
      </c>
      <c r="F1676" s="3" t="s">
        <v>173</v>
      </c>
      <c r="G1676" s="3">
        <v>0</v>
      </c>
      <c r="H1676" s="3">
        <v>0</v>
      </c>
      <c r="I1676" s="3">
        <v>0</v>
      </c>
      <c r="K1676" s="18" t="str">
        <f>IF($B1676="","",IF($B1676=0,"",K$1&amp;$A1676))</f>
        <v>SkillDescDetail410160403</v>
      </c>
    </row>
    <row r="1677" spans="1:11" x14ac:dyDescent="0.15">
      <c r="A1677" s="3">
        <f t="shared" si="862"/>
        <v>410160404</v>
      </c>
      <c r="B1677" s="3">
        <f t="shared" si="863"/>
        <v>4101604</v>
      </c>
      <c r="C1677" s="3">
        <f t="shared" si="864"/>
        <v>4</v>
      </c>
      <c r="D1677" s="3">
        <f>_xlfn.XLOOKUP(C1677,等级中转!$E$7:$E$11,_xlfn.XLOOKUP(INT(RIGHT(B1677,1)),等级中转!$F$5:$L$5,等级中转!$F$7:$L$11))</f>
        <v>121</v>
      </c>
      <c r="E1677" s="3" t="str">
        <f ca="1">_xlfn.XLOOKUP(A1677,中转!$D$10:$D$10006,中转!$Y$10:$Y$10006,"{}",0)</f>
        <v>{"AtkPower":1.1}</v>
      </c>
      <c r="F1677" s="3" t="s">
        <v>173</v>
      </c>
      <c r="G1677" s="3">
        <v>0</v>
      </c>
      <c r="H1677" s="3">
        <v>0</v>
      </c>
      <c r="I1677" s="3">
        <v>0</v>
      </c>
      <c r="K1677" s="18" t="str">
        <f>IF($B1677="","",IF($B1677=0,"",K$1&amp;$A1677))</f>
        <v>SkillDescDetail410160404</v>
      </c>
    </row>
    <row r="1678" spans="1:11" x14ac:dyDescent="0.15">
      <c r="A1678" s="3">
        <f t="shared" si="862"/>
        <v>410160405</v>
      </c>
      <c r="B1678" s="3">
        <f t="shared" si="863"/>
        <v>4101604</v>
      </c>
      <c r="C1678" s="3">
        <f t="shared" si="864"/>
        <v>5</v>
      </c>
      <c r="D1678" s="3">
        <f>_xlfn.XLOOKUP(C1678,等级中转!$E$7:$E$11,_xlfn.XLOOKUP(INT(RIGHT(B1678,1)),等级中转!$F$5:$L$5,等级中转!$F$7:$L$11))</f>
        <v>171</v>
      </c>
      <c r="E1678" s="3" t="str">
        <f>_xlfn.XLOOKUP(A1678,中转!$D$10:$D$10006,中转!$Y$10:$Y$10006,"{}",0)</f>
        <v>{"AtkPower":1.2}</v>
      </c>
      <c r="F1678" s="3" t="s">
        <v>173</v>
      </c>
      <c r="G1678" s="3">
        <v>0</v>
      </c>
      <c r="H1678" s="3">
        <v>0</v>
      </c>
      <c r="I1678" s="3">
        <v>0</v>
      </c>
      <c r="K1678" s="18" t="str">
        <f>IF($B1678="","",IF($B1678=0,"",K$1&amp;$A1678))</f>
        <v>SkillDescDetail410160405</v>
      </c>
    </row>
    <row r="1679" spans="1:11" s="17" customFormat="1" x14ac:dyDescent="0.15">
      <c r="A1679" s="7" t="s">
        <v>47</v>
      </c>
      <c r="B1679" s="5"/>
      <c r="C1679" s="5"/>
      <c r="D1679" s="5"/>
      <c r="E1679" s="5" t="str">
        <f>_xlfn.XLOOKUP(A1679,中转!$D$10:$D$10006,中转!$Y$10:$Y$10006,"{}",0)</f>
        <v/>
      </c>
      <c r="F1679" s="5"/>
      <c r="G1679" s="5"/>
      <c r="H1679" s="5"/>
      <c r="I1679" s="5"/>
      <c r="J1679" s="20"/>
      <c r="K1679" s="20"/>
    </row>
    <row r="1680" spans="1:11" x14ac:dyDescent="0.15">
      <c r="A1680" s="3">
        <f t="shared" ref="A1680:A1684" si="865">B1680*100+C1680</f>
        <v>410160501</v>
      </c>
      <c r="B1680" s="3">
        <f t="shared" ref="B1680:B1684" si="866">B1637+100</f>
        <v>4101605</v>
      </c>
      <c r="C1680" s="3">
        <f t="shared" ref="C1680:C1684" si="867">C1674</f>
        <v>1</v>
      </c>
      <c r="D1680" s="3">
        <f>_xlfn.XLOOKUP(C1680,等级中转!$E$7:$E$11,_xlfn.XLOOKUP(INT(RIGHT(B1680,1)),等级中转!$F$5:$L$5,等级中转!$F$7:$L$11))</f>
        <v>1</v>
      </c>
      <c r="E1680" s="3" t="str">
        <f>_xlfn.XLOOKUP(A1680,中转!$D$10:$D$10006,中转!$Y$10:$Y$10006,"{}",0)</f>
        <v>{}</v>
      </c>
      <c r="F1680" s="3" t="s">
        <v>35</v>
      </c>
      <c r="G1680" s="3">
        <v>0</v>
      </c>
      <c r="H1680" s="3">
        <v>0</v>
      </c>
      <c r="I1680" s="3">
        <v>0</v>
      </c>
      <c r="K1680" s="18" t="str">
        <f>IF($B1680="","",IF($B1680=0,"",K$1&amp;$A1680))</f>
        <v>SkillDescDetail410160501</v>
      </c>
    </row>
    <row r="1681" spans="1:11" x14ac:dyDescent="0.15">
      <c r="A1681" s="3">
        <f t="shared" si="865"/>
        <v>410160502</v>
      </c>
      <c r="B1681" s="3">
        <f t="shared" si="866"/>
        <v>4101605</v>
      </c>
      <c r="C1681" s="3">
        <f t="shared" si="867"/>
        <v>2</v>
      </c>
      <c r="D1681" s="3">
        <f>_xlfn.XLOOKUP(C1681,等级中转!$E$7:$E$11,_xlfn.XLOOKUP(INT(RIGHT(B1681,1)),等级中转!$F$5:$L$5,等级中转!$F$7:$L$11))</f>
        <v>46</v>
      </c>
      <c r="E1681" s="3" t="str">
        <f>_xlfn.XLOOKUP(A1681,中转!$D$10:$D$10006,中转!$Y$10:$Y$10006,"{}",0)</f>
        <v>{}</v>
      </c>
      <c r="F1681" s="3" t="s">
        <v>35</v>
      </c>
      <c r="G1681" s="3">
        <v>0</v>
      </c>
      <c r="H1681" s="3">
        <v>0</v>
      </c>
      <c r="I1681" s="3">
        <v>0</v>
      </c>
      <c r="K1681" s="18" t="str">
        <f>IF($B1681="","",IF($B1681=0,"",K$1&amp;$A1681))</f>
        <v>SkillDescDetail410160502</v>
      </c>
    </row>
    <row r="1682" spans="1:11" x14ac:dyDescent="0.15">
      <c r="A1682" s="3">
        <f t="shared" si="865"/>
        <v>410160503</v>
      </c>
      <c r="B1682" s="3">
        <f t="shared" si="866"/>
        <v>4101605</v>
      </c>
      <c r="C1682" s="3">
        <f t="shared" si="867"/>
        <v>3</v>
      </c>
      <c r="D1682" s="3">
        <f>_xlfn.XLOOKUP(C1682,等级中转!$E$7:$E$11,_xlfn.XLOOKUP(INT(RIGHT(B1682,1)),等级中转!$F$5:$L$5,等级中转!$F$7:$L$11))</f>
        <v>86</v>
      </c>
      <c r="E1682" s="3" t="str">
        <f>_xlfn.XLOOKUP(A1682,中转!$D$10:$D$10006,中转!$Y$10:$Y$10006,"{}",0)</f>
        <v>{}</v>
      </c>
      <c r="F1682" s="3" t="s">
        <v>35</v>
      </c>
      <c r="G1682" s="3">
        <v>0</v>
      </c>
      <c r="H1682" s="3">
        <v>0</v>
      </c>
      <c r="I1682" s="3">
        <v>0</v>
      </c>
      <c r="K1682" s="18" t="str">
        <f>IF($B1682="","",IF($B1682=0,"",K$1&amp;$A1682))</f>
        <v>SkillDescDetail410160503</v>
      </c>
    </row>
    <row r="1683" spans="1:11" x14ac:dyDescent="0.15">
      <c r="A1683" s="3">
        <f t="shared" si="865"/>
        <v>410160504</v>
      </c>
      <c r="B1683" s="3">
        <f t="shared" si="866"/>
        <v>4101605</v>
      </c>
      <c r="C1683" s="3">
        <f t="shared" si="867"/>
        <v>4</v>
      </c>
      <c r="D1683" s="3">
        <f>_xlfn.XLOOKUP(C1683,等级中转!$E$7:$E$11,_xlfn.XLOOKUP(INT(RIGHT(B1683,1)),等级中转!$F$5:$L$5,等级中转!$F$7:$L$11))</f>
        <v>136</v>
      </c>
      <c r="E1683" s="3" t="str">
        <f>_xlfn.XLOOKUP(A1683,中转!$D$10:$D$10006,中转!$Y$10:$Y$10006,"{}",0)</f>
        <v>{}</v>
      </c>
      <c r="F1683" s="3" t="s">
        <v>35</v>
      </c>
      <c r="G1683" s="3">
        <v>0</v>
      </c>
      <c r="H1683" s="3">
        <v>0</v>
      </c>
      <c r="I1683" s="3">
        <v>0</v>
      </c>
      <c r="K1683" s="18" t="str">
        <f>IF($B1683="","",IF($B1683=0,"",K$1&amp;$A1683))</f>
        <v>SkillDescDetail410160504</v>
      </c>
    </row>
    <row r="1684" spans="1:11" x14ac:dyDescent="0.15">
      <c r="A1684" s="3">
        <f t="shared" si="865"/>
        <v>410160505</v>
      </c>
      <c r="B1684" s="3">
        <f t="shared" si="866"/>
        <v>4101605</v>
      </c>
      <c r="C1684" s="3">
        <f t="shared" si="867"/>
        <v>5</v>
      </c>
      <c r="D1684" s="3">
        <f>_xlfn.XLOOKUP(C1684,等级中转!$E$7:$E$11,_xlfn.XLOOKUP(INT(RIGHT(B1684,1)),等级中转!$F$5:$L$5,等级中转!$F$7:$L$11))</f>
        <v>186</v>
      </c>
      <c r="E1684" s="3" t="str">
        <f>_xlfn.XLOOKUP(A1684,中转!$D$10:$D$10006,中转!$Y$10:$Y$10006,"{}",0)</f>
        <v>{}</v>
      </c>
      <c r="F1684" s="3" t="s">
        <v>35</v>
      </c>
      <c r="G1684" s="3">
        <v>0</v>
      </c>
      <c r="H1684" s="3">
        <v>0</v>
      </c>
      <c r="I1684" s="3">
        <v>0</v>
      </c>
      <c r="K1684" s="18" t="str">
        <f>IF($B1684="","",IF($B1684=0,"",K$1&amp;$A1684))</f>
        <v>SkillDescDetail410160505</v>
      </c>
    </row>
    <row r="1685" spans="1:11" s="17" customFormat="1" x14ac:dyDescent="0.15">
      <c r="A1685" s="7" t="s">
        <v>48</v>
      </c>
      <c r="B1685" s="5"/>
      <c r="C1685" s="5"/>
      <c r="D1685" s="5"/>
      <c r="E1685" s="5" t="str">
        <f>_xlfn.XLOOKUP(A1685,中转!$D$10:$D$10006,中转!$Y$10:$Y$10006,"{}",0)</f>
        <v/>
      </c>
      <c r="F1685" s="5"/>
      <c r="G1685" s="5"/>
      <c r="H1685" s="5"/>
      <c r="I1685" s="5"/>
      <c r="J1685" s="20"/>
      <c r="K1685" s="20"/>
    </row>
    <row r="1686" spans="1:11" x14ac:dyDescent="0.15">
      <c r="A1686" s="3">
        <f t="shared" ref="A1686:A1690" si="868">B1686*100+C1686</f>
        <v>410160601</v>
      </c>
      <c r="B1686" s="3">
        <f t="shared" ref="B1686:B1690" si="869">B1643+100</f>
        <v>4101606</v>
      </c>
      <c r="C1686" s="3">
        <f t="shared" ref="C1686:C1690" si="870">C1680</f>
        <v>1</v>
      </c>
      <c r="D1686" s="3">
        <f>_xlfn.XLOOKUP(C1686,等级中转!$E$7:$E$11,_xlfn.XLOOKUP(INT(RIGHT(B1686,1)),等级中转!$F$5:$L$5,等级中转!$F$7:$L$11))</f>
        <v>1</v>
      </c>
      <c r="E1686" s="3" t="str">
        <f>_xlfn.XLOOKUP(A1686,中转!$D$10:$D$10006,中转!$Y$10:$Y$10006,"{}",0)</f>
        <v>{}</v>
      </c>
      <c r="F1686" s="3" t="s">
        <v>35</v>
      </c>
      <c r="G1686" s="3">
        <v>0</v>
      </c>
      <c r="H1686" s="3">
        <v>0</v>
      </c>
      <c r="I1686" s="3">
        <v>0</v>
      </c>
      <c r="K1686" s="18" t="str">
        <f>IF($B1686="","",IF($B1686=0,"",K$1&amp;$A1686))</f>
        <v>SkillDescDetail410160601</v>
      </c>
    </row>
    <row r="1687" spans="1:11" x14ac:dyDescent="0.15">
      <c r="A1687" s="3">
        <f t="shared" si="868"/>
        <v>410160602</v>
      </c>
      <c r="B1687" s="3">
        <f t="shared" si="869"/>
        <v>4101606</v>
      </c>
      <c r="C1687" s="3">
        <f t="shared" si="870"/>
        <v>2</v>
      </c>
      <c r="D1687" s="3">
        <f>_xlfn.XLOOKUP(C1687,等级中转!$E$7:$E$11,_xlfn.XLOOKUP(INT(RIGHT(B1687,1)),等级中转!$F$5:$L$5,等级中转!$F$7:$L$11))</f>
        <v>63</v>
      </c>
      <c r="E1687" s="3" t="str">
        <f>_xlfn.XLOOKUP(A1687,中转!$D$10:$D$10006,中转!$Y$10:$Y$10006,"{}",0)</f>
        <v>{}</v>
      </c>
      <c r="F1687" s="3" t="s">
        <v>35</v>
      </c>
      <c r="G1687" s="3">
        <v>0</v>
      </c>
      <c r="H1687" s="3">
        <v>0</v>
      </c>
      <c r="I1687" s="3">
        <v>0</v>
      </c>
      <c r="K1687" s="18" t="str">
        <f>IF($B1687="","",IF($B1687=0,"",K$1&amp;$A1687))</f>
        <v>SkillDescDetail410160602</v>
      </c>
    </row>
    <row r="1688" spans="1:11" x14ac:dyDescent="0.15">
      <c r="A1688" s="3">
        <f t="shared" si="868"/>
        <v>410160603</v>
      </c>
      <c r="B1688" s="3">
        <f t="shared" si="869"/>
        <v>4101606</v>
      </c>
      <c r="C1688" s="3">
        <f t="shared" si="870"/>
        <v>3</v>
      </c>
      <c r="D1688" s="3">
        <f>_xlfn.XLOOKUP(C1688,等级中转!$E$7:$E$11,_xlfn.XLOOKUP(INT(RIGHT(B1688,1)),等级中转!$F$5:$L$5,等级中转!$F$7:$L$11))</f>
        <v>103</v>
      </c>
      <c r="E1688" s="3" t="str">
        <f>_xlfn.XLOOKUP(A1688,中转!$D$10:$D$10006,中转!$Y$10:$Y$10006,"{}",0)</f>
        <v>{}</v>
      </c>
      <c r="F1688" s="3" t="s">
        <v>35</v>
      </c>
      <c r="G1688" s="3">
        <v>0</v>
      </c>
      <c r="H1688" s="3">
        <v>0</v>
      </c>
      <c r="I1688" s="3">
        <v>0</v>
      </c>
      <c r="K1688" s="18" t="str">
        <f>IF($B1688="","",IF($B1688=0,"",K$1&amp;$A1688))</f>
        <v>SkillDescDetail410160603</v>
      </c>
    </row>
    <row r="1689" spans="1:11" x14ac:dyDescent="0.15">
      <c r="A1689" s="3">
        <f t="shared" si="868"/>
        <v>410160604</v>
      </c>
      <c r="B1689" s="3">
        <f t="shared" si="869"/>
        <v>4101606</v>
      </c>
      <c r="C1689" s="3">
        <f t="shared" si="870"/>
        <v>4</v>
      </c>
      <c r="D1689" s="3">
        <f>_xlfn.XLOOKUP(C1689,等级中转!$E$7:$E$11,_xlfn.XLOOKUP(INT(RIGHT(B1689,1)),等级中转!$F$5:$L$5,等级中转!$F$7:$L$11))</f>
        <v>153</v>
      </c>
      <c r="E1689" s="3" t="str">
        <f>_xlfn.XLOOKUP(A1689,中转!$D$10:$D$10006,中转!$Y$10:$Y$10006,"{}",0)</f>
        <v>{}</v>
      </c>
      <c r="F1689" s="3" t="s">
        <v>35</v>
      </c>
      <c r="G1689" s="3">
        <v>0</v>
      </c>
      <c r="H1689" s="3">
        <v>0</v>
      </c>
      <c r="I1689" s="3">
        <v>0</v>
      </c>
      <c r="K1689" s="18" t="str">
        <f>IF($B1689="","",IF($B1689=0,"",K$1&amp;$A1689))</f>
        <v>SkillDescDetail410160604</v>
      </c>
    </row>
    <row r="1690" spans="1:11" x14ac:dyDescent="0.15">
      <c r="A1690" s="3">
        <f t="shared" si="868"/>
        <v>410160605</v>
      </c>
      <c r="B1690" s="3">
        <f t="shared" si="869"/>
        <v>4101606</v>
      </c>
      <c r="C1690" s="3">
        <f t="shared" si="870"/>
        <v>5</v>
      </c>
      <c r="D1690" s="3">
        <f>_xlfn.XLOOKUP(C1690,等级中转!$E$7:$E$11,_xlfn.XLOOKUP(INT(RIGHT(B1690,1)),等级中转!$F$5:$L$5,等级中转!$F$7:$L$11))</f>
        <v>203</v>
      </c>
      <c r="E1690" s="3" t="str">
        <f>_xlfn.XLOOKUP(A1690,中转!$D$10:$D$10006,中转!$Y$10:$Y$10006,"{}",0)</f>
        <v>{}</v>
      </c>
      <c r="F1690" s="3" t="s">
        <v>35</v>
      </c>
      <c r="G1690" s="3">
        <v>0</v>
      </c>
      <c r="H1690" s="3">
        <v>0</v>
      </c>
      <c r="I1690" s="3">
        <v>0</v>
      </c>
      <c r="K1690" s="18" t="str">
        <f>IF($B1690="","",IF($B1690=0,"",K$1&amp;$A1690))</f>
        <v>SkillDescDetail410160605</v>
      </c>
    </row>
    <row r="1691" spans="1:11" s="17" customFormat="1" x14ac:dyDescent="0.15">
      <c r="A1691" s="7" t="s">
        <v>49</v>
      </c>
      <c r="B1691" s="5"/>
      <c r="C1691" s="5"/>
      <c r="D1691" s="5"/>
      <c r="E1691" s="5" t="str">
        <f>_xlfn.XLOOKUP(A1691,中转!$D$10:$D$10006,中转!$Y$10:$Y$10006,"{}",0)</f>
        <v/>
      </c>
      <c r="F1691" s="5"/>
      <c r="G1691" s="5"/>
      <c r="H1691" s="5"/>
      <c r="I1691" s="5"/>
      <c r="J1691" s="20"/>
      <c r="K1691" s="20"/>
    </row>
    <row r="1692" spans="1:11" x14ac:dyDescent="0.15">
      <c r="A1692" s="3">
        <f t="shared" ref="A1692:A1696" si="871">B1692*100+C1692</f>
        <v>410160701</v>
      </c>
      <c r="B1692" s="3">
        <f t="shared" ref="B1692:B1696" si="872">B1649+100</f>
        <v>4101607</v>
      </c>
      <c r="C1692" s="3">
        <f t="shared" ref="C1692:C1696" si="873">C1686</f>
        <v>1</v>
      </c>
      <c r="D1692" s="3">
        <f>_xlfn.XLOOKUP(C1692,等级中转!$E$7:$E$11,_xlfn.XLOOKUP(INT(RIGHT(B1692,1)),等级中转!$F$5:$L$5,等级中转!$F$7:$L$11))</f>
        <v>1</v>
      </c>
      <c r="E1692" s="3" t="str">
        <f>_xlfn.XLOOKUP(A1692,中转!$D$10:$D$10006,中转!$Y$10:$Y$10006,"{}",0)</f>
        <v>{"AtkPower":0.3}</v>
      </c>
      <c r="F1692" s="3" t="s">
        <v>174</v>
      </c>
      <c r="G1692" s="3">
        <v>0</v>
      </c>
      <c r="H1692" s="3">
        <v>0</v>
      </c>
      <c r="I1692" s="3">
        <v>0</v>
      </c>
      <c r="K1692" s="18" t="str">
        <f>IF($B1692="","",IF($B1692=0,"",K$1&amp;$A1692))</f>
        <v>SkillDescDetail410160701</v>
      </c>
    </row>
    <row r="1693" spans="1:11" x14ac:dyDescent="0.15">
      <c r="A1693" s="3">
        <f t="shared" si="871"/>
        <v>410160702</v>
      </c>
      <c r="B1693" s="3">
        <f t="shared" si="872"/>
        <v>4101607</v>
      </c>
      <c r="C1693" s="3">
        <f t="shared" si="873"/>
        <v>2</v>
      </c>
      <c r="D1693" s="3">
        <f>_xlfn.XLOOKUP(C1693,等级中转!$E$7:$E$11,_xlfn.XLOOKUP(INT(RIGHT(B1693,1)),等级中转!$F$5:$L$5,等级中转!$F$7:$L$11))</f>
        <v>51</v>
      </c>
      <c r="E1693" s="3" t="str">
        <f>_xlfn.XLOOKUP(A1693,中转!$D$10:$D$10006,中转!$Y$10:$Y$10006,"{}",0)</f>
        <v>{}</v>
      </c>
      <c r="F1693" s="3" t="s">
        <v>174</v>
      </c>
      <c r="G1693" s="3">
        <v>0</v>
      </c>
      <c r="H1693" s="3">
        <v>0</v>
      </c>
      <c r="I1693" s="3">
        <v>0</v>
      </c>
      <c r="K1693" s="18" t="str">
        <f>IF($B1693="","",IF($B1693=0,"",K$1&amp;$A1693))</f>
        <v>SkillDescDetail410160702</v>
      </c>
    </row>
    <row r="1694" spans="1:11" x14ac:dyDescent="0.15">
      <c r="A1694" s="3">
        <f t="shared" si="871"/>
        <v>410160703</v>
      </c>
      <c r="B1694" s="3">
        <f t="shared" si="872"/>
        <v>4101607</v>
      </c>
      <c r="C1694" s="3">
        <f t="shared" si="873"/>
        <v>3</v>
      </c>
      <c r="D1694" s="3">
        <f>_xlfn.XLOOKUP(C1694,等级中转!$E$7:$E$11,_xlfn.XLOOKUP(INT(RIGHT(B1694,1)),等级中转!$F$5:$L$5,等级中转!$F$7:$L$11))</f>
        <v>91</v>
      </c>
      <c r="E1694" s="3" t="str">
        <f>_xlfn.XLOOKUP(A1694,中转!$D$10:$D$10006,中转!$Y$10:$Y$10006,"{}",0)</f>
        <v>{}</v>
      </c>
      <c r="F1694" s="3" t="s">
        <v>174</v>
      </c>
      <c r="G1694" s="3">
        <v>0</v>
      </c>
      <c r="H1694" s="3">
        <v>0</v>
      </c>
      <c r="I1694" s="3">
        <v>0</v>
      </c>
      <c r="K1694" s="18" t="str">
        <f>IF($B1694="","",IF($B1694=0,"",K$1&amp;$A1694))</f>
        <v>SkillDescDetail410160703</v>
      </c>
    </row>
    <row r="1695" spans="1:11" x14ac:dyDescent="0.15">
      <c r="A1695" s="3">
        <f t="shared" si="871"/>
        <v>410160704</v>
      </c>
      <c r="B1695" s="3">
        <f t="shared" si="872"/>
        <v>4101607</v>
      </c>
      <c r="C1695" s="3">
        <f t="shared" si="873"/>
        <v>4</v>
      </c>
      <c r="D1695" s="3">
        <f>_xlfn.XLOOKUP(C1695,等级中转!$E$7:$E$11,_xlfn.XLOOKUP(INT(RIGHT(B1695,1)),等级中转!$F$5:$L$5,等级中转!$F$7:$L$11))</f>
        <v>151</v>
      </c>
      <c r="E1695" s="3" t="str">
        <f>_xlfn.XLOOKUP(A1695,中转!$D$10:$D$10006,中转!$Y$10:$Y$10006,"{}",0)</f>
        <v>{}</v>
      </c>
      <c r="F1695" s="3" t="s">
        <v>174</v>
      </c>
      <c r="G1695" s="3">
        <v>0</v>
      </c>
      <c r="H1695" s="3">
        <v>0</v>
      </c>
      <c r="I1695" s="3">
        <v>0</v>
      </c>
      <c r="K1695" s="18" t="str">
        <f>IF($B1695="","",IF($B1695=0,"",K$1&amp;$A1695))</f>
        <v>SkillDescDetail410160704</v>
      </c>
    </row>
    <row r="1696" spans="1:11" x14ac:dyDescent="0.15">
      <c r="A1696" s="3">
        <f t="shared" si="871"/>
        <v>410160705</v>
      </c>
      <c r="B1696" s="3">
        <f t="shared" si="872"/>
        <v>4101607</v>
      </c>
      <c r="C1696" s="3">
        <f t="shared" si="873"/>
        <v>5</v>
      </c>
      <c r="D1696" s="3">
        <f>_xlfn.XLOOKUP(C1696,等级中转!$E$7:$E$11,_xlfn.XLOOKUP(INT(RIGHT(B1696,1)),等级中转!$F$5:$L$5,等级中转!$F$7:$L$11))</f>
        <v>211</v>
      </c>
      <c r="E1696" s="3" t="str">
        <f>_xlfn.XLOOKUP(A1696,中转!$D$10:$D$10006,中转!$Y$10:$Y$10006,"{}",0)</f>
        <v>{}</v>
      </c>
      <c r="F1696" s="3" t="s">
        <v>174</v>
      </c>
      <c r="G1696" s="3">
        <v>0</v>
      </c>
      <c r="H1696" s="3">
        <v>0</v>
      </c>
      <c r="I1696" s="3">
        <v>0</v>
      </c>
      <c r="K1696" s="18" t="str">
        <f>IF($B1696="","",IF($B1696=0,"",K$1&amp;$A1696))</f>
        <v>SkillDescDetail410160705</v>
      </c>
    </row>
    <row r="1697" spans="1:11" s="17" customFormat="1" x14ac:dyDescent="0.15">
      <c r="A1697" s="7" t="s">
        <v>74</v>
      </c>
      <c r="B1697" s="5"/>
      <c r="C1697" s="5"/>
      <c r="D1697" s="5"/>
      <c r="E1697" s="5" t="str">
        <f>_xlfn.XLOOKUP(A1697,中转!$D$10:$D$10006,中转!$Y$10:$Y$10006,"{}",0)</f>
        <v/>
      </c>
      <c r="F1697" s="5"/>
      <c r="G1697" s="5"/>
      <c r="H1697" s="5"/>
      <c r="I1697" s="5"/>
      <c r="J1697" s="20"/>
      <c r="K1697" s="20"/>
    </row>
    <row r="1698" spans="1:11" x14ac:dyDescent="0.15">
      <c r="A1698" s="3">
        <f t="shared" ref="A1698:A1702" si="874">B1698*100+C1698</f>
        <v>410160801</v>
      </c>
      <c r="B1698" s="3">
        <v>4101608</v>
      </c>
      <c r="C1698" s="3">
        <f t="shared" ref="C1698:C1702" si="875">C1686</f>
        <v>1</v>
      </c>
      <c r="D1698" s="3">
        <f>D1674</f>
        <v>1</v>
      </c>
      <c r="E1698" s="3" t="str">
        <f>_xlfn.XLOOKUP(A1698,中转!$D$10:$D$10006,中转!$Y$10:$Y$10006,"{}",0)</f>
        <v>{}</v>
      </c>
      <c r="F1698" s="3" t="s">
        <v>35</v>
      </c>
      <c r="G1698" s="3">
        <v>0</v>
      </c>
      <c r="H1698" s="3">
        <v>0</v>
      </c>
      <c r="I1698" s="3">
        <v>0</v>
      </c>
      <c r="J1698" s="18" t="str">
        <f>"Skill"&amp;B1698</f>
        <v>Skill4101608</v>
      </c>
    </row>
    <row r="1699" spans="1:11" x14ac:dyDescent="0.15">
      <c r="A1699" s="3">
        <f t="shared" si="874"/>
        <v>410160802</v>
      </c>
      <c r="B1699" s="3">
        <v>4101608</v>
      </c>
      <c r="C1699" s="3">
        <f t="shared" si="875"/>
        <v>2</v>
      </c>
      <c r="D1699" s="3">
        <f>D1675</f>
        <v>31</v>
      </c>
      <c r="E1699" s="3" t="str">
        <f>_xlfn.XLOOKUP(A1699,中转!$D$10:$D$10006,中转!$Y$10:$Y$10006,"{}",0)</f>
        <v>{}</v>
      </c>
      <c r="F1699" s="3" t="s">
        <v>35</v>
      </c>
      <c r="G1699" s="3">
        <v>0</v>
      </c>
      <c r="H1699" s="3">
        <v>0</v>
      </c>
      <c r="I1699" s="3">
        <v>0</v>
      </c>
      <c r="J1699" s="18" t="str">
        <f>"Skill"&amp;B1699</f>
        <v>Skill4101608</v>
      </c>
    </row>
    <row r="1700" spans="1:11" x14ac:dyDescent="0.15">
      <c r="A1700" s="3">
        <f t="shared" si="874"/>
        <v>410160803</v>
      </c>
      <c r="B1700" s="3">
        <v>4101608</v>
      </c>
      <c r="C1700" s="3">
        <f t="shared" si="875"/>
        <v>3</v>
      </c>
      <c r="D1700" s="3">
        <f>D1676</f>
        <v>71</v>
      </c>
      <c r="E1700" s="3" t="str">
        <f>_xlfn.XLOOKUP(A1700,中转!$D$10:$D$10006,中转!$Y$10:$Y$10006,"{}",0)</f>
        <v>{}</v>
      </c>
      <c r="F1700" s="3" t="s">
        <v>35</v>
      </c>
      <c r="G1700" s="3">
        <v>0</v>
      </c>
      <c r="H1700" s="3">
        <v>0</v>
      </c>
      <c r="I1700" s="3">
        <v>0</v>
      </c>
      <c r="J1700" s="18" t="str">
        <f>"Skill"&amp;B1700</f>
        <v>Skill4101608</v>
      </c>
    </row>
    <row r="1701" spans="1:11" x14ac:dyDescent="0.15">
      <c r="A1701" s="3">
        <f t="shared" si="874"/>
        <v>410160804</v>
      </c>
      <c r="B1701" s="3">
        <v>4101608</v>
      </c>
      <c r="C1701" s="3">
        <f t="shared" si="875"/>
        <v>4</v>
      </c>
      <c r="D1701" s="3">
        <f>D1677</f>
        <v>121</v>
      </c>
      <c r="E1701" s="3" t="str">
        <f>_xlfn.XLOOKUP(A1701,中转!$D$10:$D$10006,中转!$Y$10:$Y$10006,"{}",0)</f>
        <v>{}</v>
      </c>
      <c r="F1701" s="3" t="s">
        <v>35</v>
      </c>
      <c r="G1701" s="3">
        <v>0</v>
      </c>
      <c r="H1701" s="3">
        <v>0</v>
      </c>
      <c r="I1701" s="3">
        <v>0</v>
      </c>
      <c r="J1701" s="18" t="str">
        <f>"Skill"&amp;B1701</f>
        <v>Skill4101608</v>
      </c>
    </row>
    <row r="1702" spans="1:11" x14ac:dyDescent="0.15">
      <c r="A1702" s="3">
        <f t="shared" si="874"/>
        <v>410160805</v>
      </c>
      <c r="B1702" s="3">
        <v>4101608</v>
      </c>
      <c r="C1702" s="3">
        <f t="shared" si="875"/>
        <v>5</v>
      </c>
      <c r="D1702" s="3">
        <f>D1678</f>
        <v>171</v>
      </c>
      <c r="E1702" s="3" t="str">
        <f>_xlfn.XLOOKUP(A1702,中转!$D$10:$D$10006,中转!$Y$10:$Y$10006,"{}",0)</f>
        <v>{}</v>
      </c>
      <c r="F1702" s="3" t="s">
        <v>35</v>
      </c>
      <c r="G1702" s="3">
        <v>0</v>
      </c>
      <c r="H1702" s="3">
        <v>0</v>
      </c>
      <c r="I1702" s="3">
        <v>0</v>
      </c>
      <c r="J1702" s="18" t="str">
        <f>"Skill"&amp;B1702</f>
        <v>Skill4101608</v>
      </c>
    </row>
    <row r="1703" spans="1:11" s="17" customFormat="1" x14ac:dyDescent="0.15">
      <c r="A1703" s="7" t="s">
        <v>175</v>
      </c>
      <c r="B1703" s="5"/>
      <c r="C1703" s="5"/>
      <c r="D1703" s="5"/>
      <c r="E1703" s="5" t="str">
        <f>_xlfn.XLOOKUP(A1703,中转!$D$10:$D$10006,中转!$Y$10:$Y$10006,"{}",0)</f>
        <v/>
      </c>
      <c r="F1703" s="5"/>
      <c r="G1703" s="5"/>
      <c r="H1703" s="5"/>
      <c r="I1703" s="5"/>
      <c r="J1703" s="20"/>
      <c r="K1703" s="20"/>
    </row>
    <row r="1704" spans="1:11" s="17" customFormat="1" x14ac:dyDescent="0.15">
      <c r="A1704" s="7" t="s">
        <v>33</v>
      </c>
      <c r="B1704" s="5"/>
      <c r="C1704" s="5"/>
      <c r="D1704" s="5"/>
      <c r="E1704" s="5" t="str">
        <f>_xlfn.XLOOKUP(A1704,中转!$D$10:$D$10006,中转!$Y$10:$Y$10006,"{}",0)</f>
        <v/>
      </c>
      <c r="F1704" s="5"/>
      <c r="G1704" s="5"/>
      <c r="H1704" s="5"/>
      <c r="I1704" s="5"/>
      <c r="J1704" s="20"/>
      <c r="K1704" s="20"/>
    </row>
    <row r="1705" spans="1:11" x14ac:dyDescent="0.15">
      <c r="A1705" s="3">
        <f t="shared" ref="A1705:A1709" si="876">B1705*100+C1705</f>
        <v>410170101</v>
      </c>
      <c r="B1705" s="3">
        <f>B1656+100</f>
        <v>4101701</v>
      </c>
      <c r="C1705" s="3">
        <v>1</v>
      </c>
      <c r="D1705" s="3">
        <f>_xlfn.XLOOKUP(C1705,等级中转!$E$7:$E$11,_xlfn.XLOOKUP(INT(RIGHT(B1705,1)),等级中转!$F$5:$L$5,等级中转!$F$7:$L$11))</f>
        <v>1</v>
      </c>
      <c r="E1705" s="3" t="str">
        <f ca="1">_xlfn.XLOOKUP(A1705,中转!$D$10:$D$10006,中转!$Y$10:$Y$10006,"{}",0)</f>
        <v>{"AtkPower":0.5}</v>
      </c>
      <c r="F1705" s="3" t="s">
        <v>35</v>
      </c>
      <c r="G1705" s="3">
        <v>50</v>
      </c>
      <c r="H1705" s="3">
        <v>0</v>
      </c>
      <c r="I1705" s="3">
        <v>0</v>
      </c>
      <c r="J1705" s="18" t="str">
        <f t="shared" ref="J1705:J1709" si="877">"Skill"&amp;B1705</f>
        <v>Skill4101701</v>
      </c>
      <c r="K1705" s="18" t="str">
        <f>IF($B1705="","",IF($B1705=0,"",K$1&amp;$A1705))</f>
        <v>SkillDescDetail410170101</v>
      </c>
    </row>
    <row r="1706" spans="1:11" x14ac:dyDescent="0.15">
      <c r="A1706" s="3">
        <f t="shared" si="876"/>
        <v>410170102</v>
      </c>
      <c r="B1706" s="3">
        <f t="shared" ref="B1706:B1709" si="878">B1657+100</f>
        <v>4101701</v>
      </c>
      <c r="C1706" s="3">
        <v>2</v>
      </c>
      <c r="D1706" s="3">
        <f>_xlfn.XLOOKUP(C1706,等级中转!$E$7:$E$11,_xlfn.XLOOKUP(INT(RIGHT(B1706,1)),等级中转!$F$5:$L$5,等级中转!$F$7:$L$11))</f>
        <v>21</v>
      </c>
      <c r="E1706" s="3" t="str">
        <f ca="1">_xlfn.XLOOKUP(A1706,中转!$D$10:$D$10006,中转!$Y$10:$Y$10006,"{}",0)</f>
        <v>{"AtkPower":0.55}</v>
      </c>
      <c r="F1706" s="3" t="s">
        <v>35</v>
      </c>
      <c r="G1706" s="3">
        <f t="shared" ref="G1706:G1709" si="879">G1705</f>
        <v>50</v>
      </c>
      <c r="H1706" s="3">
        <v>0</v>
      </c>
      <c r="I1706" s="3">
        <v>0</v>
      </c>
      <c r="J1706" s="18" t="str">
        <f t="shared" si="877"/>
        <v>Skill4101701</v>
      </c>
      <c r="K1706" s="18" t="str">
        <f>IF($B1706="","",IF($B1706=0,"",K$1&amp;$A1706))</f>
        <v>SkillDescDetail410170102</v>
      </c>
    </row>
    <row r="1707" spans="1:11" x14ac:dyDescent="0.15">
      <c r="A1707" s="3">
        <f t="shared" si="876"/>
        <v>410170103</v>
      </c>
      <c r="B1707" s="3">
        <f t="shared" si="878"/>
        <v>4101701</v>
      </c>
      <c r="C1707" s="3">
        <v>3</v>
      </c>
      <c r="D1707" s="3">
        <f>_xlfn.XLOOKUP(C1707,等级中转!$E$7:$E$11,_xlfn.XLOOKUP(INT(RIGHT(B1707,1)),等级中转!$F$5:$L$5,等级中转!$F$7:$L$11))</f>
        <v>61</v>
      </c>
      <c r="E1707" s="3" t="str">
        <f>_xlfn.XLOOKUP(A1707,中转!$D$10:$D$10006,中转!$Y$10:$Y$10006,"{}",0)</f>
        <v>{"AtkPower":0.6}</v>
      </c>
      <c r="F1707" s="3" t="s">
        <v>35</v>
      </c>
      <c r="G1707" s="3">
        <f t="shared" si="879"/>
        <v>50</v>
      </c>
      <c r="H1707" s="3">
        <v>0</v>
      </c>
      <c r="I1707" s="3">
        <v>0</v>
      </c>
      <c r="J1707" s="18" t="str">
        <f t="shared" si="877"/>
        <v>Skill4101701</v>
      </c>
      <c r="K1707" s="18" t="str">
        <f>IF($B1707="","",IF($B1707=0,"",K$1&amp;$A1707))</f>
        <v>SkillDescDetail410170103</v>
      </c>
    </row>
    <row r="1708" spans="1:11" x14ac:dyDescent="0.15">
      <c r="A1708" s="3">
        <f t="shared" si="876"/>
        <v>410170104</v>
      </c>
      <c r="B1708" s="3">
        <f t="shared" si="878"/>
        <v>4101701</v>
      </c>
      <c r="C1708" s="3">
        <v>4</v>
      </c>
      <c r="D1708" s="3">
        <f>_xlfn.XLOOKUP(C1708,等级中转!$E$7:$E$11,_xlfn.XLOOKUP(INT(RIGHT(B1708,1)),等级中转!$F$5:$L$5,等级中转!$F$7:$L$11))</f>
        <v>111</v>
      </c>
      <c r="E1708" s="3" t="str">
        <f ca="1">_xlfn.XLOOKUP(A1708,中转!$D$10:$D$10006,中转!$Y$10:$Y$10006,"{}",0)</f>
        <v>{"AtkPower":0.65}</v>
      </c>
      <c r="F1708" s="3" t="s">
        <v>35</v>
      </c>
      <c r="G1708" s="3">
        <f t="shared" si="879"/>
        <v>50</v>
      </c>
      <c r="H1708" s="3">
        <v>0</v>
      </c>
      <c r="I1708" s="3">
        <v>0</v>
      </c>
      <c r="J1708" s="18" t="str">
        <f t="shared" si="877"/>
        <v>Skill4101701</v>
      </c>
      <c r="K1708" s="18" t="str">
        <f>IF($B1708="","",IF($B1708=0,"",K$1&amp;$A1708))</f>
        <v>SkillDescDetail410170104</v>
      </c>
    </row>
    <row r="1709" spans="1:11" x14ac:dyDescent="0.15">
      <c r="A1709" s="3">
        <f t="shared" si="876"/>
        <v>410170105</v>
      </c>
      <c r="B1709" s="3">
        <f t="shared" si="878"/>
        <v>4101701</v>
      </c>
      <c r="C1709" s="3">
        <v>5</v>
      </c>
      <c r="D1709" s="3">
        <f>_xlfn.XLOOKUP(C1709,等级中转!$E$7:$E$11,_xlfn.XLOOKUP(INT(RIGHT(B1709,1)),等级中转!$F$5:$L$5,等级中转!$F$7:$L$11))</f>
        <v>161</v>
      </c>
      <c r="E1709" s="3" t="str">
        <f>_xlfn.XLOOKUP(A1709,中转!$D$10:$D$10006,中转!$Y$10:$Y$10006,"{}",0)</f>
        <v>{"AtkPower":0.7}</v>
      </c>
      <c r="F1709" s="3" t="s">
        <v>35</v>
      </c>
      <c r="G1709" s="3">
        <f t="shared" si="879"/>
        <v>50</v>
      </c>
      <c r="H1709" s="3">
        <v>0</v>
      </c>
      <c r="I1709" s="3">
        <v>0</v>
      </c>
      <c r="J1709" s="18" t="str">
        <f t="shared" si="877"/>
        <v>Skill4101701</v>
      </c>
      <c r="K1709" s="18" t="str">
        <f>IF($B1709="","",IF($B1709=0,"",K$1&amp;$A1709))</f>
        <v>SkillDescDetail410170105</v>
      </c>
    </row>
    <row r="1710" spans="1:11" s="17" customFormat="1" x14ac:dyDescent="0.15">
      <c r="A1710" s="7" t="s">
        <v>40</v>
      </c>
      <c r="B1710" s="5"/>
      <c r="C1710" s="5"/>
      <c r="D1710" s="5"/>
      <c r="E1710" s="5" t="str">
        <f>_xlfn.XLOOKUP(A1710,中转!$D$10:$D$10006,中转!$Y$10:$Y$10006,"{}",0)</f>
        <v/>
      </c>
      <c r="F1710" s="5"/>
      <c r="G1710" s="5"/>
      <c r="H1710" s="5"/>
      <c r="I1710" s="5"/>
      <c r="J1710" s="20"/>
      <c r="K1710" s="20"/>
    </row>
    <row r="1711" spans="1:11" x14ac:dyDescent="0.15">
      <c r="A1711" s="3">
        <f t="shared" ref="A1711:A1715" si="880">B1711*100+C1711</f>
        <v>410170201</v>
      </c>
      <c r="B1711" s="3">
        <f t="shared" ref="B1711:B1715" si="881">B1662+100</f>
        <v>4101702</v>
      </c>
      <c r="C1711" s="3">
        <f t="shared" ref="C1711:C1715" si="882">C1705</f>
        <v>1</v>
      </c>
      <c r="D1711" s="3">
        <f>_xlfn.XLOOKUP(C1711,等级中转!$E$7:$E$11,_xlfn.XLOOKUP(INT(RIGHT(B1711,1)),等级中转!$F$5:$L$5,等级中转!$F$7:$L$11))</f>
        <v>1</v>
      </c>
      <c r="E1711" s="3" t="str">
        <f ca="1">_xlfn.XLOOKUP(A1711,中转!$D$10:$D$10006,中转!$Y$10:$Y$10006,"{}",0)</f>
        <v>{"AtkPower":2.1}</v>
      </c>
      <c r="F1711" s="3" t="s">
        <v>35</v>
      </c>
      <c r="G1711" s="3">
        <v>0</v>
      </c>
      <c r="H1711" s="3">
        <v>0</v>
      </c>
      <c r="I1711" s="3">
        <v>1.35</v>
      </c>
      <c r="J1711" s="18" t="str">
        <f t="shared" ref="J1711:J1715" si="883">"Skill"&amp;B1711</f>
        <v>Skill4101702</v>
      </c>
      <c r="K1711" s="18" t="str">
        <f>K1753</f>
        <v>SkillDescDetail410170901</v>
      </c>
    </row>
    <row r="1712" spans="1:11" x14ac:dyDescent="0.15">
      <c r="A1712" s="3">
        <f t="shared" si="880"/>
        <v>410170202</v>
      </c>
      <c r="B1712" s="3">
        <f t="shared" si="881"/>
        <v>4101702</v>
      </c>
      <c r="C1712" s="3">
        <f t="shared" si="882"/>
        <v>2</v>
      </c>
      <c r="D1712" s="3">
        <f>_xlfn.XLOOKUP(C1712,等级中转!$E$7:$E$11,_xlfn.XLOOKUP(INT(RIGHT(B1712,1)),等级中转!$F$5:$L$5,等级中转!$F$7:$L$11))</f>
        <v>41</v>
      </c>
      <c r="E1712" s="3" t="str">
        <f ca="1">_xlfn.XLOOKUP(A1712,中转!$D$10:$D$10006,中转!$Y$10:$Y$10006,"{}",0)</f>
        <v>{"AtkPower":2.25}</v>
      </c>
      <c r="F1712" s="3" t="s">
        <v>35</v>
      </c>
      <c r="G1712" s="3">
        <v>0</v>
      </c>
      <c r="H1712" s="3">
        <v>0</v>
      </c>
      <c r="I1712" s="3">
        <f>I1711</f>
        <v>1.35</v>
      </c>
      <c r="J1712" s="18" t="str">
        <f t="shared" si="883"/>
        <v>Skill4101702</v>
      </c>
      <c r="K1712" s="18" t="str">
        <f>K1754</f>
        <v>SkillDescDetail410170902</v>
      </c>
    </row>
    <row r="1713" spans="1:11" x14ac:dyDescent="0.15">
      <c r="A1713" s="3">
        <f t="shared" si="880"/>
        <v>410170203</v>
      </c>
      <c r="B1713" s="3">
        <f t="shared" si="881"/>
        <v>4101702</v>
      </c>
      <c r="C1713" s="3">
        <f t="shared" si="882"/>
        <v>3</v>
      </c>
      <c r="D1713" s="3">
        <f>_xlfn.XLOOKUP(C1713,等级中转!$E$7:$E$11,_xlfn.XLOOKUP(INT(RIGHT(B1713,1)),等级中转!$F$5:$L$5,等级中转!$F$7:$L$11))</f>
        <v>81</v>
      </c>
      <c r="E1713" s="3" t="str">
        <f ca="1">_xlfn.XLOOKUP(A1713,中转!$D$10:$D$10006,中转!$Y$10:$Y$10006,"{}",0)</f>
        <v>{"AtkPower":2.4}</v>
      </c>
      <c r="F1713" s="3" t="s">
        <v>35</v>
      </c>
      <c r="G1713" s="3">
        <v>0</v>
      </c>
      <c r="H1713" s="3">
        <v>0</v>
      </c>
      <c r="I1713" s="3">
        <f t="shared" ref="I1713:I1715" si="884">I1712</f>
        <v>1.35</v>
      </c>
      <c r="J1713" s="18" t="str">
        <f t="shared" si="883"/>
        <v>Skill4101702</v>
      </c>
      <c r="K1713" s="18" t="str">
        <f>K1755</f>
        <v>SkillDescDetail410170903</v>
      </c>
    </row>
    <row r="1714" spans="1:11" x14ac:dyDescent="0.15">
      <c r="A1714" s="3">
        <f t="shared" si="880"/>
        <v>410170204</v>
      </c>
      <c r="B1714" s="3">
        <f t="shared" si="881"/>
        <v>4101702</v>
      </c>
      <c r="C1714" s="3">
        <f t="shared" si="882"/>
        <v>4</v>
      </c>
      <c r="D1714" s="3">
        <f>_xlfn.XLOOKUP(C1714,等级中转!$E$7:$E$11,_xlfn.XLOOKUP(INT(RIGHT(B1714,1)),等级中转!$F$5:$L$5,等级中转!$F$7:$L$11))</f>
        <v>141</v>
      </c>
      <c r="E1714" s="3" t="str">
        <f ca="1">_xlfn.XLOOKUP(A1714,中转!$D$10:$D$10006,中转!$Y$10:$Y$10006,"{}",0)</f>
        <v>{"AtkPower":2.7}</v>
      </c>
      <c r="F1714" s="3" t="s">
        <v>35</v>
      </c>
      <c r="G1714" s="3">
        <v>0</v>
      </c>
      <c r="H1714" s="3">
        <v>0</v>
      </c>
      <c r="I1714" s="3">
        <f t="shared" si="884"/>
        <v>1.35</v>
      </c>
      <c r="J1714" s="18" t="str">
        <f t="shared" si="883"/>
        <v>Skill4101702</v>
      </c>
      <c r="K1714" s="18" t="str">
        <f>K1756</f>
        <v>SkillDescDetail410170904</v>
      </c>
    </row>
    <row r="1715" spans="1:11" x14ac:dyDescent="0.15">
      <c r="A1715" s="3">
        <f t="shared" si="880"/>
        <v>410170205</v>
      </c>
      <c r="B1715" s="3">
        <f t="shared" si="881"/>
        <v>4101702</v>
      </c>
      <c r="C1715" s="3">
        <f t="shared" si="882"/>
        <v>5</v>
      </c>
      <c r="D1715" s="3">
        <f>_xlfn.XLOOKUP(C1715,等级中转!$E$7:$E$11,_xlfn.XLOOKUP(INT(RIGHT(B1715,1)),等级中转!$F$5:$L$5,等级中转!$F$7:$L$11))</f>
        <v>201</v>
      </c>
      <c r="E1715" s="3" t="str">
        <f>_xlfn.XLOOKUP(A1715,中转!$D$10:$D$10006,中转!$Y$10:$Y$10006,"{}",0)</f>
        <v>{"AtkPower":3}</v>
      </c>
      <c r="F1715" s="3" t="s">
        <v>35</v>
      </c>
      <c r="G1715" s="3">
        <v>0</v>
      </c>
      <c r="H1715" s="3">
        <v>0</v>
      </c>
      <c r="I1715" s="3">
        <f t="shared" si="884"/>
        <v>1.35</v>
      </c>
      <c r="J1715" s="18" t="str">
        <f t="shared" si="883"/>
        <v>Skill4101702</v>
      </c>
      <c r="K1715" s="18" t="str">
        <f>K1757</f>
        <v>SkillDescDetail410170905</v>
      </c>
    </row>
    <row r="1716" spans="1:11" s="17" customFormat="1" x14ac:dyDescent="0.15">
      <c r="A1716" s="7" t="s">
        <v>45</v>
      </c>
      <c r="B1716" s="5"/>
      <c r="C1716" s="5"/>
      <c r="D1716" s="5"/>
      <c r="E1716" s="5" t="str">
        <f>_xlfn.XLOOKUP(A1716,中转!$D$10:$D$10006,中转!$Y$10:$Y$10006,"{}",0)</f>
        <v/>
      </c>
      <c r="F1716" s="5"/>
      <c r="G1716" s="5"/>
      <c r="H1716" s="5"/>
      <c r="I1716" s="5"/>
      <c r="J1716" s="20"/>
      <c r="K1716" s="20"/>
    </row>
    <row r="1717" spans="1:11" x14ac:dyDescent="0.15">
      <c r="A1717" s="3">
        <f t="shared" ref="A1717:A1721" si="885">B1717*100+C1717</f>
        <v>410170301</v>
      </c>
      <c r="B1717" s="3">
        <f t="shared" ref="B1717:B1721" si="886">B1668+100</f>
        <v>4101703</v>
      </c>
      <c r="C1717" s="3">
        <f t="shared" ref="C1717:C1721" si="887">C1711</f>
        <v>1</v>
      </c>
      <c r="D1717" s="3">
        <f>_xlfn.XLOOKUP(C1717,等级中转!$E$7:$E$11,_xlfn.XLOOKUP(INT(RIGHT(B1717,1)),等级中转!$F$5:$L$5,等级中转!$F$7:$L$11))</f>
        <v>1</v>
      </c>
      <c r="E1717" s="3" t="str">
        <f>_xlfn.XLOOKUP(A1717,中转!$D$10:$D$10006,中转!$Y$10:$Y$10006,"{}",0)</f>
        <v>{}</v>
      </c>
      <c r="F1717" s="3" t="s">
        <v>35</v>
      </c>
      <c r="G1717" s="3">
        <v>0</v>
      </c>
      <c r="H1717" s="3">
        <v>0</v>
      </c>
      <c r="I1717" s="3">
        <v>0</v>
      </c>
      <c r="K1717" s="18" t="str">
        <f>IF($B1717="","",IF($B1717=0,"",K$1&amp;$A1717))</f>
        <v>SkillDescDetail410170301</v>
      </c>
    </row>
    <row r="1718" spans="1:11" x14ac:dyDescent="0.15">
      <c r="A1718" s="3">
        <f t="shared" si="885"/>
        <v>410170302</v>
      </c>
      <c r="B1718" s="3">
        <f t="shared" si="886"/>
        <v>4101703</v>
      </c>
      <c r="C1718" s="3">
        <f t="shared" si="887"/>
        <v>2</v>
      </c>
      <c r="D1718" s="3">
        <f>_xlfn.XLOOKUP(C1718,等级中转!$E$7:$E$11,_xlfn.XLOOKUP(INT(RIGHT(B1718,1)),等级中转!$F$5:$L$5,等级中转!$F$7:$L$11))</f>
        <v>75</v>
      </c>
      <c r="E1718" s="3" t="str">
        <f>_xlfn.XLOOKUP(A1718,中转!$D$10:$D$10006,中转!$Y$10:$Y$10006,"{}",0)</f>
        <v>{}</v>
      </c>
      <c r="F1718" s="3" t="s">
        <v>35</v>
      </c>
      <c r="G1718" s="3">
        <v>0</v>
      </c>
      <c r="H1718" s="3">
        <v>0</v>
      </c>
      <c r="I1718" s="3">
        <v>0</v>
      </c>
      <c r="K1718" s="18" t="str">
        <f>IF($B1718="","",IF($B1718=0,"",K$1&amp;$A1718))</f>
        <v>SkillDescDetail410170302</v>
      </c>
    </row>
    <row r="1719" spans="1:11" x14ac:dyDescent="0.15">
      <c r="A1719" s="3">
        <f t="shared" si="885"/>
        <v>410170303</v>
      </c>
      <c r="B1719" s="3">
        <f t="shared" si="886"/>
        <v>4101703</v>
      </c>
      <c r="C1719" s="3">
        <f t="shared" si="887"/>
        <v>3</v>
      </c>
      <c r="D1719" s="3">
        <f>_xlfn.XLOOKUP(C1719,等级中转!$E$7:$E$11,_xlfn.XLOOKUP(INT(RIGHT(B1719,1)),等级中转!$F$5:$L$5,等级中转!$F$7:$L$11))</f>
        <v>125</v>
      </c>
      <c r="E1719" s="3" t="str">
        <f>_xlfn.XLOOKUP(A1719,中转!$D$10:$D$10006,中转!$Y$10:$Y$10006,"{}",0)</f>
        <v>{}</v>
      </c>
      <c r="F1719" s="3" t="s">
        <v>35</v>
      </c>
      <c r="G1719" s="3">
        <v>0</v>
      </c>
      <c r="H1719" s="3">
        <v>0</v>
      </c>
      <c r="I1719" s="3">
        <v>0</v>
      </c>
      <c r="K1719" s="18" t="str">
        <f>IF($B1719="","",IF($B1719=0,"",K$1&amp;$A1719))</f>
        <v>SkillDescDetail410170303</v>
      </c>
    </row>
    <row r="1720" spans="1:11" x14ac:dyDescent="0.15">
      <c r="A1720" s="3">
        <f t="shared" si="885"/>
        <v>410170304</v>
      </c>
      <c r="B1720" s="3">
        <f t="shared" si="886"/>
        <v>4101703</v>
      </c>
      <c r="C1720" s="3">
        <f t="shared" si="887"/>
        <v>4</v>
      </c>
      <c r="D1720" s="3">
        <f>_xlfn.XLOOKUP(C1720,等级中转!$E$7:$E$11,_xlfn.XLOOKUP(INT(RIGHT(B1720,1)),等级中转!$F$5:$L$5,等级中转!$F$7:$L$11))</f>
        <v>175</v>
      </c>
      <c r="E1720" s="3" t="str">
        <f>_xlfn.XLOOKUP(A1720,中转!$D$10:$D$10006,中转!$Y$10:$Y$10006,"{}",0)</f>
        <v>{}</v>
      </c>
      <c r="F1720" s="3" t="s">
        <v>35</v>
      </c>
      <c r="G1720" s="3">
        <v>0</v>
      </c>
      <c r="H1720" s="3">
        <v>0</v>
      </c>
      <c r="I1720" s="3">
        <v>0</v>
      </c>
      <c r="K1720" s="18" t="str">
        <f>IF($B1720="","",IF($B1720=0,"",K$1&amp;$A1720))</f>
        <v>SkillDescDetail410170304</v>
      </c>
    </row>
    <row r="1721" spans="1:11" x14ac:dyDescent="0.15">
      <c r="A1721" s="3">
        <f t="shared" si="885"/>
        <v>410170305</v>
      </c>
      <c r="B1721" s="3">
        <f t="shared" si="886"/>
        <v>4101703</v>
      </c>
      <c r="C1721" s="3">
        <f t="shared" si="887"/>
        <v>5</v>
      </c>
      <c r="D1721" s="3">
        <f>_xlfn.XLOOKUP(C1721,等级中转!$E$7:$E$11,_xlfn.XLOOKUP(INT(RIGHT(B1721,1)),等级中转!$F$5:$L$5,等级中转!$F$7:$L$11))</f>
        <v>225</v>
      </c>
      <c r="E1721" s="3" t="str">
        <f>_xlfn.XLOOKUP(A1721,中转!$D$10:$D$10006,中转!$Y$10:$Y$10006,"{}",0)</f>
        <v>{}</v>
      </c>
      <c r="F1721" s="3" t="s">
        <v>35</v>
      </c>
      <c r="G1721" s="3">
        <v>0</v>
      </c>
      <c r="H1721" s="3">
        <v>0</v>
      </c>
      <c r="I1721" s="3">
        <v>0</v>
      </c>
      <c r="K1721" s="18" t="str">
        <f>IF($B1721="","",IF($B1721=0,"",K$1&amp;$A1721))</f>
        <v>SkillDescDetail410170305</v>
      </c>
    </row>
    <row r="1722" spans="1:11" s="17" customFormat="1" x14ac:dyDescent="0.15">
      <c r="A1722" s="7" t="s">
        <v>46</v>
      </c>
      <c r="B1722" s="5"/>
      <c r="C1722" s="5"/>
      <c r="D1722" s="5"/>
      <c r="E1722" s="5" t="str">
        <f>_xlfn.XLOOKUP(A1722,中转!$D$10:$D$10006,中转!$Y$10:$Y$10006,"{}",0)</f>
        <v/>
      </c>
      <c r="F1722" s="5"/>
      <c r="G1722" s="5"/>
      <c r="H1722" s="5"/>
      <c r="I1722" s="5"/>
      <c r="J1722" s="20"/>
      <c r="K1722" s="20"/>
    </row>
    <row r="1723" spans="1:11" x14ac:dyDescent="0.15">
      <c r="A1723" s="3">
        <f t="shared" ref="A1723:A1727" si="888">B1723*100+C1723</f>
        <v>410170401</v>
      </c>
      <c r="B1723" s="3">
        <f t="shared" ref="B1723:B1727" si="889">B1674+100</f>
        <v>4101704</v>
      </c>
      <c r="C1723" s="3">
        <f t="shared" ref="C1723:C1727" si="890">C1717</f>
        <v>1</v>
      </c>
      <c r="D1723" s="3">
        <f>_xlfn.XLOOKUP(C1723,等级中转!$E$7:$E$11,_xlfn.XLOOKUP(INT(RIGHT(B1723,1)),等级中转!$F$5:$L$5,等级中转!$F$7:$L$11))</f>
        <v>1</v>
      </c>
      <c r="E1723" s="3" t="str">
        <f ca="1">_xlfn.XLOOKUP(A1723,中转!$D$10:$D$10006,中转!$Y$10:$Y$10006,"{}",0)</f>
        <v>{"AtkPower":2.1}</v>
      </c>
      <c r="F1723" s="3" t="s">
        <v>176</v>
      </c>
      <c r="G1723" s="3">
        <v>0</v>
      </c>
      <c r="H1723" s="3">
        <v>0</v>
      </c>
      <c r="I1723" s="3">
        <v>0</v>
      </c>
      <c r="K1723" s="18" t="str">
        <f>IF($B1723="","",IF($B1723=0,"",K$1&amp;$A1723))</f>
        <v>SkillDescDetail410170401</v>
      </c>
    </row>
    <row r="1724" spans="1:11" x14ac:dyDescent="0.15">
      <c r="A1724" s="3">
        <f t="shared" si="888"/>
        <v>410170402</v>
      </c>
      <c r="B1724" s="3">
        <f t="shared" si="889"/>
        <v>4101704</v>
      </c>
      <c r="C1724" s="3">
        <f t="shared" si="890"/>
        <v>2</v>
      </c>
      <c r="D1724" s="3">
        <f>_xlfn.XLOOKUP(C1724,等级中转!$E$7:$E$11,_xlfn.XLOOKUP(INT(RIGHT(B1724,1)),等级中转!$F$5:$L$5,等级中转!$F$7:$L$11))</f>
        <v>31</v>
      </c>
      <c r="E1724" s="3" t="str">
        <f ca="1">_xlfn.XLOOKUP(A1724,中转!$D$10:$D$10006,中转!$Y$10:$Y$10006,"{}",0)</f>
        <v>{"AtkPower":2.25}</v>
      </c>
      <c r="F1724" s="3" t="s">
        <v>176</v>
      </c>
      <c r="G1724" s="3">
        <v>0</v>
      </c>
      <c r="H1724" s="3">
        <v>0</v>
      </c>
      <c r="I1724" s="3">
        <v>0</v>
      </c>
      <c r="K1724" s="18" t="str">
        <f>IF($B1724="","",IF($B1724=0,"",K$1&amp;$A1724))</f>
        <v>SkillDescDetail410170402</v>
      </c>
    </row>
    <row r="1725" spans="1:11" x14ac:dyDescent="0.15">
      <c r="A1725" s="3">
        <f t="shared" si="888"/>
        <v>410170403</v>
      </c>
      <c r="B1725" s="3">
        <f t="shared" si="889"/>
        <v>4101704</v>
      </c>
      <c r="C1725" s="3">
        <f t="shared" si="890"/>
        <v>3</v>
      </c>
      <c r="D1725" s="3">
        <f>_xlfn.XLOOKUP(C1725,等级中转!$E$7:$E$11,_xlfn.XLOOKUP(INT(RIGHT(B1725,1)),等级中转!$F$5:$L$5,等级中转!$F$7:$L$11))</f>
        <v>71</v>
      </c>
      <c r="E1725" s="3" t="str">
        <f ca="1">_xlfn.XLOOKUP(A1725,中转!$D$10:$D$10006,中转!$Y$10:$Y$10006,"{}",0)</f>
        <v>{"AtkPower":2.4}</v>
      </c>
      <c r="F1725" s="3" t="s">
        <v>176</v>
      </c>
      <c r="G1725" s="3">
        <v>0</v>
      </c>
      <c r="H1725" s="3">
        <v>0</v>
      </c>
      <c r="I1725" s="3">
        <v>0</v>
      </c>
      <c r="K1725" s="18" t="str">
        <f>IF($B1725="","",IF($B1725=0,"",K$1&amp;$A1725))</f>
        <v>SkillDescDetail410170403</v>
      </c>
    </row>
    <row r="1726" spans="1:11" x14ac:dyDescent="0.15">
      <c r="A1726" s="3">
        <f t="shared" si="888"/>
        <v>410170404</v>
      </c>
      <c r="B1726" s="3">
        <f t="shared" si="889"/>
        <v>4101704</v>
      </c>
      <c r="C1726" s="3">
        <f t="shared" si="890"/>
        <v>4</v>
      </c>
      <c r="D1726" s="3">
        <f>_xlfn.XLOOKUP(C1726,等级中转!$E$7:$E$11,_xlfn.XLOOKUP(INT(RIGHT(B1726,1)),等级中转!$F$5:$L$5,等级中转!$F$7:$L$11))</f>
        <v>121</v>
      </c>
      <c r="E1726" s="3" t="str">
        <f ca="1">_xlfn.XLOOKUP(A1726,中转!$D$10:$D$10006,中转!$Y$10:$Y$10006,"{}",0)</f>
        <v>{"AtkPower":2.7}</v>
      </c>
      <c r="F1726" s="3" t="s">
        <v>176</v>
      </c>
      <c r="G1726" s="3">
        <v>0</v>
      </c>
      <c r="H1726" s="3">
        <v>0</v>
      </c>
      <c r="I1726" s="3">
        <v>0</v>
      </c>
      <c r="K1726" s="18" t="str">
        <f>IF($B1726="","",IF($B1726=0,"",K$1&amp;$A1726))</f>
        <v>SkillDescDetail410170404</v>
      </c>
    </row>
    <row r="1727" spans="1:11" x14ac:dyDescent="0.15">
      <c r="A1727" s="3">
        <f t="shared" si="888"/>
        <v>410170405</v>
      </c>
      <c r="B1727" s="3">
        <f t="shared" si="889"/>
        <v>4101704</v>
      </c>
      <c r="C1727" s="3">
        <f t="shared" si="890"/>
        <v>5</v>
      </c>
      <c r="D1727" s="3">
        <f>_xlfn.XLOOKUP(C1727,等级中转!$E$7:$E$11,_xlfn.XLOOKUP(INT(RIGHT(B1727,1)),等级中转!$F$5:$L$5,等级中转!$F$7:$L$11))</f>
        <v>171</v>
      </c>
      <c r="E1727" s="3" t="str">
        <f>_xlfn.XLOOKUP(A1727,中转!$D$10:$D$10006,中转!$Y$10:$Y$10006,"{}",0)</f>
        <v>{"AtkPower":3}</v>
      </c>
      <c r="F1727" s="3" t="s">
        <v>176</v>
      </c>
      <c r="G1727" s="3">
        <v>0</v>
      </c>
      <c r="H1727" s="3">
        <v>0</v>
      </c>
      <c r="I1727" s="3">
        <v>0</v>
      </c>
      <c r="K1727" s="18" t="str">
        <f>IF($B1727="","",IF($B1727=0,"",K$1&amp;$A1727))</f>
        <v>SkillDescDetail410170405</v>
      </c>
    </row>
    <row r="1728" spans="1:11" s="17" customFormat="1" x14ac:dyDescent="0.15">
      <c r="A1728" s="7" t="s">
        <v>47</v>
      </c>
      <c r="B1728" s="5"/>
      <c r="C1728" s="5"/>
      <c r="D1728" s="5"/>
      <c r="E1728" s="5" t="str">
        <f>_xlfn.XLOOKUP(A1728,中转!$D$10:$D$10006,中转!$Y$10:$Y$10006,"{}",0)</f>
        <v/>
      </c>
      <c r="F1728" s="5"/>
      <c r="G1728" s="5"/>
      <c r="H1728" s="5"/>
      <c r="I1728" s="5"/>
      <c r="J1728" s="20"/>
      <c r="K1728" s="20"/>
    </row>
    <row r="1729" spans="1:11" x14ac:dyDescent="0.15">
      <c r="A1729" s="3">
        <f t="shared" ref="A1729:A1733" si="891">B1729*100+C1729</f>
        <v>410170501</v>
      </c>
      <c r="B1729" s="3">
        <f t="shared" ref="B1729:B1733" si="892">B1680+100</f>
        <v>4101705</v>
      </c>
      <c r="C1729" s="3">
        <f t="shared" ref="C1729:C1733" si="893">C1723</f>
        <v>1</v>
      </c>
      <c r="D1729" s="3">
        <f>_xlfn.XLOOKUP(C1729,等级中转!$E$7:$E$11,_xlfn.XLOOKUP(INT(RIGHT(B1729,1)),等级中转!$F$5:$L$5,等级中转!$F$7:$L$11))</f>
        <v>1</v>
      </c>
      <c r="E1729" s="3" t="str">
        <f>_xlfn.XLOOKUP(A1729,中转!$D$10:$D$10006,中转!$Y$10:$Y$10006,"{}",0)</f>
        <v>{}</v>
      </c>
      <c r="F1729" s="3" t="s">
        <v>35</v>
      </c>
      <c r="G1729" s="3">
        <v>0</v>
      </c>
      <c r="H1729" s="3">
        <v>0</v>
      </c>
      <c r="I1729" s="3">
        <v>0</v>
      </c>
      <c r="K1729" s="18" t="str">
        <f>IF($B1729="","",IF($B1729=0,"",K$1&amp;$A1729))</f>
        <v>SkillDescDetail410170501</v>
      </c>
    </row>
    <row r="1730" spans="1:11" x14ac:dyDescent="0.15">
      <c r="A1730" s="3">
        <f t="shared" si="891"/>
        <v>410170502</v>
      </c>
      <c r="B1730" s="3">
        <f t="shared" si="892"/>
        <v>4101705</v>
      </c>
      <c r="C1730" s="3">
        <f t="shared" si="893"/>
        <v>2</v>
      </c>
      <c r="D1730" s="3">
        <f>_xlfn.XLOOKUP(C1730,等级中转!$E$7:$E$11,_xlfn.XLOOKUP(INT(RIGHT(B1730,1)),等级中转!$F$5:$L$5,等级中转!$F$7:$L$11))</f>
        <v>46</v>
      </c>
      <c r="E1730" s="3" t="str">
        <f>_xlfn.XLOOKUP(A1730,中转!$D$10:$D$10006,中转!$Y$10:$Y$10006,"{}",0)</f>
        <v>{}</v>
      </c>
      <c r="F1730" s="3" t="s">
        <v>35</v>
      </c>
      <c r="G1730" s="3">
        <v>0</v>
      </c>
      <c r="H1730" s="3">
        <v>0</v>
      </c>
      <c r="I1730" s="3">
        <v>0</v>
      </c>
      <c r="K1730" s="18" t="str">
        <f>IF($B1730="","",IF($B1730=0,"",K$1&amp;$A1730))</f>
        <v>SkillDescDetail410170502</v>
      </c>
    </row>
    <row r="1731" spans="1:11" x14ac:dyDescent="0.15">
      <c r="A1731" s="3">
        <f t="shared" si="891"/>
        <v>410170503</v>
      </c>
      <c r="B1731" s="3">
        <f t="shared" si="892"/>
        <v>4101705</v>
      </c>
      <c r="C1731" s="3">
        <f t="shared" si="893"/>
        <v>3</v>
      </c>
      <c r="D1731" s="3">
        <f>_xlfn.XLOOKUP(C1731,等级中转!$E$7:$E$11,_xlfn.XLOOKUP(INT(RIGHT(B1731,1)),等级中转!$F$5:$L$5,等级中转!$F$7:$L$11))</f>
        <v>86</v>
      </c>
      <c r="E1731" s="3" t="str">
        <f>_xlfn.XLOOKUP(A1731,中转!$D$10:$D$10006,中转!$Y$10:$Y$10006,"{}",0)</f>
        <v>{}</v>
      </c>
      <c r="F1731" s="3" t="s">
        <v>35</v>
      </c>
      <c r="G1731" s="3">
        <v>0</v>
      </c>
      <c r="H1731" s="3">
        <v>0</v>
      </c>
      <c r="I1731" s="3">
        <v>0</v>
      </c>
      <c r="K1731" s="18" t="str">
        <f>IF($B1731="","",IF($B1731=0,"",K$1&amp;$A1731))</f>
        <v>SkillDescDetail410170503</v>
      </c>
    </row>
    <row r="1732" spans="1:11" x14ac:dyDescent="0.15">
      <c r="A1732" s="3">
        <f t="shared" si="891"/>
        <v>410170504</v>
      </c>
      <c r="B1732" s="3">
        <f t="shared" si="892"/>
        <v>4101705</v>
      </c>
      <c r="C1732" s="3">
        <f t="shared" si="893"/>
        <v>4</v>
      </c>
      <c r="D1732" s="3">
        <f>_xlfn.XLOOKUP(C1732,等级中转!$E$7:$E$11,_xlfn.XLOOKUP(INT(RIGHT(B1732,1)),等级中转!$F$5:$L$5,等级中转!$F$7:$L$11))</f>
        <v>136</v>
      </c>
      <c r="E1732" s="3" t="str">
        <f>_xlfn.XLOOKUP(A1732,中转!$D$10:$D$10006,中转!$Y$10:$Y$10006,"{}",0)</f>
        <v>{}</v>
      </c>
      <c r="F1732" s="3" t="s">
        <v>35</v>
      </c>
      <c r="G1732" s="3">
        <v>0</v>
      </c>
      <c r="H1732" s="3">
        <v>0</v>
      </c>
      <c r="I1732" s="3">
        <v>0</v>
      </c>
      <c r="K1732" s="18" t="str">
        <f>IF($B1732="","",IF($B1732=0,"",K$1&amp;$A1732))</f>
        <v>SkillDescDetail410170504</v>
      </c>
    </row>
    <row r="1733" spans="1:11" x14ac:dyDescent="0.15">
      <c r="A1733" s="3">
        <f t="shared" si="891"/>
        <v>410170505</v>
      </c>
      <c r="B1733" s="3">
        <f t="shared" si="892"/>
        <v>4101705</v>
      </c>
      <c r="C1733" s="3">
        <f t="shared" si="893"/>
        <v>5</v>
      </c>
      <c r="D1733" s="3">
        <f>_xlfn.XLOOKUP(C1733,等级中转!$E$7:$E$11,_xlfn.XLOOKUP(INT(RIGHT(B1733,1)),等级中转!$F$5:$L$5,等级中转!$F$7:$L$11))</f>
        <v>186</v>
      </c>
      <c r="E1733" s="3" t="str">
        <f>_xlfn.XLOOKUP(A1733,中转!$D$10:$D$10006,中转!$Y$10:$Y$10006,"{}",0)</f>
        <v>{}</v>
      </c>
      <c r="F1733" s="3" t="s">
        <v>35</v>
      </c>
      <c r="G1733" s="3">
        <v>0</v>
      </c>
      <c r="H1733" s="3">
        <v>0</v>
      </c>
      <c r="I1733" s="3">
        <v>0</v>
      </c>
      <c r="K1733" s="18" t="str">
        <f>IF($B1733="","",IF($B1733=0,"",K$1&amp;$A1733))</f>
        <v>SkillDescDetail410170505</v>
      </c>
    </row>
    <row r="1734" spans="1:11" s="17" customFormat="1" x14ac:dyDescent="0.15">
      <c r="A1734" s="7" t="s">
        <v>48</v>
      </c>
      <c r="B1734" s="5"/>
      <c r="C1734" s="5"/>
      <c r="D1734" s="5"/>
      <c r="E1734" s="5" t="str">
        <f>_xlfn.XLOOKUP(A1734,中转!$D$10:$D$10006,中转!$Y$10:$Y$10006,"{}",0)</f>
        <v/>
      </c>
      <c r="F1734" s="5"/>
      <c r="G1734" s="5"/>
      <c r="H1734" s="5"/>
      <c r="I1734" s="5"/>
      <c r="J1734" s="20"/>
      <c r="K1734" s="20"/>
    </row>
    <row r="1735" spans="1:11" x14ac:dyDescent="0.15">
      <c r="A1735" s="3">
        <f t="shared" ref="A1735:A1739" si="894">B1735*100+C1735</f>
        <v>410170601</v>
      </c>
      <c r="B1735" s="3">
        <f t="shared" ref="B1735:B1739" si="895">B1686+100</f>
        <v>4101706</v>
      </c>
      <c r="C1735" s="3">
        <f t="shared" ref="C1735:C1739" si="896">C1729</f>
        <v>1</v>
      </c>
      <c r="D1735" s="3">
        <f>_xlfn.XLOOKUP(C1735,等级中转!$E$7:$E$11,_xlfn.XLOOKUP(INT(RIGHT(B1735,1)),等级中转!$F$5:$L$5,等级中转!$F$7:$L$11))</f>
        <v>1</v>
      </c>
      <c r="E1735" s="3" t="str">
        <f>_xlfn.XLOOKUP(A1735,中转!$D$10:$D$10006,中转!$Y$10:$Y$10006,"{}",0)</f>
        <v>{}</v>
      </c>
      <c r="F1735" s="3" t="s">
        <v>35</v>
      </c>
      <c r="G1735" s="3">
        <v>0</v>
      </c>
      <c r="H1735" s="3">
        <v>0</v>
      </c>
      <c r="I1735" s="3">
        <v>0</v>
      </c>
      <c r="K1735" s="18" t="str">
        <f>IF($B1735="","",IF($B1735=0,"",K$1&amp;$A1735))</f>
        <v>SkillDescDetail410170601</v>
      </c>
    </row>
    <row r="1736" spans="1:11" x14ac:dyDescent="0.15">
      <c r="A1736" s="3">
        <f t="shared" si="894"/>
        <v>410170602</v>
      </c>
      <c r="B1736" s="3">
        <f t="shared" si="895"/>
        <v>4101706</v>
      </c>
      <c r="C1736" s="3">
        <f t="shared" si="896"/>
        <v>2</v>
      </c>
      <c r="D1736" s="3">
        <f>_xlfn.XLOOKUP(C1736,等级中转!$E$7:$E$11,_xlfn.XLOOKUP(INT(RIGHT(B1736,1)),等级中转!$F$5:$L$5,等级中转!$F$7:$L$11))</f>
        <v>63</v>
      </c>
      <c r="E1736" s="3" t="str">
        <f>_xlfn.XLOOKUP(A1736,中转!$D$10:$D$10006,中转!$Y$10:$Y$10006,"{}",0)</f>
        <v>{}</v>
      </c>
      <c r="F1736" s="3" t="s">
        <v>35</v>
      </c>
      <c r="G1736" s="3">
        <v>0</v>
      </c>
      <c r="H1736" s="3">
        <v>0</v>
      </c>
      <c r="I1736" s="3">
        <v>0</v>
      </c>
      <c r="K1736" s="18" t="str">
        <f>IF($B1736="","",IF($B1736=0,"",K$1&amp;$A1736))</f>
        <v>SkillDescDetail410170602</v>
      </c>
    </row>
    <row r="1737" spans="1:11" x14ac:dyDescent="0.15">
      <c r="A1737" s="3">
        <f t="shared" si="894"/>
        <v>410170603</v>
      </c>
      <c r="B1737" s="3">
        <f t="shared" si="895"/>
        <v>4101706</v>
      </c>
      <c r="C1737" s="3">
        <f t="shared" si="896"/>
        <v>3</v>
      </c>
      <c r="D1737" s="3">
        <f>_xlfn.XLOOKUP(C1737,等级中转!$E$7:$E$11,_xlfn.XLOOKUP(INT(RIGHT(B1737,1)),等级中转!$F$5:$L$5,等级中转!$F$7:$L$11))</f>
        <v>103</v>
      </c>
      <c r="E1737" s="3" t="str">
        <f>_xlfn.XLOOKUP(A1737,中转!$D$10:$D$10006,中转!$Y$10:$Y$10006,"{}",0)</f>
        <v>{}</v>
      </c>
      <c r="F1737" s="3" t="s">
        <v>35</v>
      </c>
      <c r="G1737" s="3">
        <v>0</v>
      </c>
      <c r="H1737" s="3">
        <v>0</v>
      </c>
      <c r="I1737" s="3">
        <v>0</v>
      </c>
      <c r="K1737" s="18" t="str">
        <f>IF($B1737="","",IF($B1737=0,"",K$1&amp;$A1737))</f>
        <v>SkillDescDetail410170603</v>
      </c>
    </row>
    <row r="1738" spans="1:11" x14ac:dyDescent="0.15">
      <c r="A1738" s="3">
        <f t="shared" si="894"/>
        <v>410170604</v>
      </c>
      <c r="B1738" s="3">
        <f t="shared" si="895"/>
        <v>4101706</v>
      </c>
      <c r="C1738" s="3">
        <f t="shared" si="896"/>
        <v>4</v>
      </c>
      <c r="D1738" s="3">
        <f>_xlfn.XLOOKUP(C1738,等级中转!$E$7:$E$11,_xlfn.XLOOKUP(INT(RIGHT(B1738,1)),等级中转!$F$5:$L$5,等级中转!$F$7:$L$11))</f>
        <v>153</v>
      </c>
      <c r="E1738" s="3" t="str">
        <f>_xlfn.XLOOKUP(A1738,中转!$D$10:$D$10006,中转!$Y$10:$Y$10006,"{}",0)</f>
        <v>{}</v>
      </c>
      <c r="F1738" s="3" t="s">
        <v>35</v>
      </c>
      <c r="G1738" s="3">
        <v>0</v>
      </c>
      <c r="H1738" s="3">
        <v>0</v>
      </c>
      <c r="I1738" s="3">
        <v>0</v>
      </c>
      <c r="K1738" s="18" t="str">
        <f>IF($B1738="","",IF($B1738=0,"",K$1&amp;$A1738))</f>
        <v>SkillDescDetail410170604</v>
      </c>
    </row>
    <row r="1739" spans="1:11" x14ac:dyDescent="0.15">
      <c r="A1739" s="3">
        <f t="shared" si="894"/>
        <v>410170605</v>
      </c>
      <c r="B1739" s="3">
        <f t="shared" si="895"/>
        <v>4101706</v>
      </c>
      <c r="C1739" s="3">
        <f t="shared" si="896"/>
        <v>5</v>
      </c>
      <c r="D1739" s="3">
        <f>_xlfn.XLOOKUP(C1739,等级中转!$E$7:$E$11,_xlfn.XLOOKUP(INT(RIGHT(B1739,1)),等级中转!$F$5:$L$5,等级中转!$F$7:$L$11))</f>
        <v>203</v>
      </c>
      <c r="E1739" s="3" t="str">
        <f>_xlfn.XLOOKUP(A1739,中转!$D$10:$D$10006,中转!$Y$10:$Y$10006,"{}",0)</f>
        <v>{}</v>
      </c>
      <c r="F1739" s="3" t="s">
        <v>35</v>
      </c>
      <c r="G1739" s="3">
        <v>0</v>
      </c>
      <c r="H1739" s="3">
        <v>0</v>
      </c>
      <c r="I1739" s="3">
        <v>0</v>
      </c>
      <c r="K1739" s="18" t="str">
        <f>IF($B1739="","",IF($B1739=0,"",K$1&amp;$A1739))</f>
        <v>SkillDescDetail410170605</v>
      </c>
    </row>
    <row r="1740" spans="1:11" s="17" customFormat="1" x14ac:dyDescent="0.15">
      <c r="A1740" s="7" t="s">
        <v>49</v>
      </c>
      <c r="B1740" s="5"/>
      <c r="C1740" s="5"/>
      <c r="D1740" s="5"/>
      <c r="E1740" s="5" t="str">
        <f>_xlfn.XLOOKUP(A1740,中转!$D$10:$D$10006,中转!$Y$10:$Y$10006,"{}",0)</f>
        <v/>
      </c>
      <c r="F1740" s="5"/>
      <c r="G1740" s="5"/>
      <c r="H1740" s="5"/>
      <c r="I1740" s="5"/>
      <c r="J1740" s="20"/>
      <c r="K1740" s="20"/>
    </row>
    <row r="1741" spans="1:11" x14ac:dyDescent="0.15">
      <c r="A1741" s="3">
        <f t="shared" ref="A1741:A1745" si="897">B1741*100+C1741</f>
        <v>410170701</v>
      </c>
      <c r="B1741" s="3">
        <f t="shared" ref="B1741:B1745" si="898">B1692+100</f>
        <v>4101707</v>
      </c>
      <c r="C1741" s="3">
        <f t="shared" ref="C1741:C1745" si="899">C1735</f>
        <v>1</v>
      </c>
      <c r="D1741" s="3">
        <f>_xlfn.XLOOKUP(C1741,等级中转!$E$7:$E$11,_xlfn.XLOOKUP(INT(RIGHT(B1741,1)),等级中转!$F$5:$L$5,等级中转!$F$7:$L$11))</f>
        <v>1</v>
      </c>
      <c r="E1741" s="3" t="str">
        <f>_xlfn.XLOOKUP(A1741,中转!$D$10:$D$10006,中转!$Y$10:$Y$10006,"{}",0)</f>
        <v>{"AtkPower":0.6}</v>
      </c>
      <c r="F1741" s="3" t="s">
        <v>177</v>
      </c>
      <c r="G1741" s="3">
        <v>0</v>
      </c>
      <c r="H1741" s="3">
        <v>0</v>
      </c>
      <c r="I1741" s="3">
        <v>0</v>
      </c>
      <c r="K1741" s="18" t="str">
        <f>IF($B1741="","",IF($B1741=0,"",K$1&amp;$A1741))</f>
        <v>SkillDescDetail410170701</v>
      </c>
    </row>
    <row r="1742" spans="1:11" x14ac:dyDescent="0.15">
      <c r="A1742" s="3">
        <f t="shared" si="897"/>
        <v>410170702</v>
      </c>
      <c r="B1742" s="3">
        <f t="shared" si="898"/>
        <v>4101707</v>
      </c>
      <c r="C1742" s="3">
        <f t="shared" si="899"/>
        <v>2</v>
      </c>
      <c r="D1742" s="3">
        <f>_xlfn.XLOOKUP(C1742,等级中转!$E$7:$E$11,_xlfn.XLOOKUP(INT(RIGHT(B1742,1)),等级中转!$F$5:$L$5,等级中转!$F$7:$L$11))</f>
        <v>51</v>
      </c>
      <c r="E1742" s="3" t="str">
        <f>_xlfn.XLOOKUP(A1742,中转!$D$10:$D$10006,中转!$Y$10:$Y$10006,"{}",0)</f>
        <v>{}</v>
      </c>
      <c r="F1742" s="3" t="s">
        <v>177</v>
      </c>
      <c r="G1742" s="3">
        <v>0</v>
      </c>
      <c r="H1742" s="3">
        <v>0</v>
      </c>
      <c r="I1742" s="3">
        <v>0</v>
      </c>
      <c r="K1742" s="18" t="str">
        <f>IF($B1742="","",IF($B1742=0,"",K$1&amp;$A1742))</f>
        <v>SkillDescDetail410170702</v>
      </c>
    </row>
    <row r="1743" spans="1:11" x14ac:dyDescent="0.15">
      <c r="A1743" s="3">
        <f t="shared" si="897"/>
        <v>410170703</v>
      </c>
      <c r="B1743" s="3">
        <f t="shared" si="898"/>
        <v>4101707</v>
      </c>
      <c r="C1743" s="3">
        <f t="shared" si="899"/>
        <v>3</v>
      </c>
      <c r="D1743" s="3">
        <f>_xlfn.XLOOKUP(C1743,等级中转!$E$7:$E$11,_xlfn.XLOOKUP(INT(RIGHT(B1743,1)),等级中转!$F$5:$L$5,等级中转!$F$7:$L$11))</f>
        <v>91</v>
      </c>
      <c r="E1743" s="3" t="str">
        <f>_xlfn.XLOOKUP(A1743,中转!$D$10:$D$10006,中转!$Y$10:$Y$10006,"{}",0)</f>
        <v>{}</v>
      </c>
      <c r="F1743" s="3" t="s">
        <v>177</v>
      </c>
      <c r="G1743" s="3">
        <v>0</v>
      </c>
      <c r="H1743" s="3">
        <v>0</v>
      </c>
      <c r="I1743" s="3">
        <v>0</v>
      </c>
      <c r="K1743" s="18" t="str">
        <f>IF($B1743="","",IF($B1743=0,"",K$1&amp;$A1743))</f>
        <v>SkillDescDetail410170703</v>
      </c>
    </row>
    <row r="1744" spans="1:11" x14ac:dyDescent="0.15">
      <c r="A1744" s="3">
        <f t="shared" si="897"/>
        <v>410170704</v>
      </c>
      <c r="B1744" s="3">
        <f t="shared" si="898"/>
        <v>4101707</v>
      </c>
      <c r="C1744" s="3">
        <f t="shared" si="899"/>
        <v>4</v>
      </c>
      <c r="D1744" s="3">
        <f>_xlfn.XLOOKUP(C1744,等级中转!$E$7:$E$11,_xlfn.XLOOKUP(INT(RIGHT(B1744,1)),等级中转!$F$5:$L$5,等级中转!$F$7:$L$11))</f>
        <v>151</v>
      </c>
      <c r="E1744" s="3" t="str">
        <f>_xlfn.XLOOKUP(A1744,中转!$D$10:$D$10006,中转!$Y$10:$Y$10006,"{}",0)</f>
        <v>{}</v>
      </c>
      <c r="F1744" s="3" t="s">
        <v>177</v>
      </c>
      <c r="G1744" s="3">
        <v>0</v>
      </c>
      <c r="H1744" s="3">
        <v>0</v>
      </c>
      <c r="I1744" s="3">
        <v>0</v>
      </c>
      <c r="K1744" s="18" t="str">
        <f>IF($B1744="","",IF($B1744=0,"",K$1&amp;$A1744))</f>
        <v>SkillDescDetail410170704</v>
      </c>
    </row>
    <row r="1745" spans="1:11" x14ac:dyDescent="0.15">
      <c r="A1745" s="3">
        <f t="shared" si="897"/>
        <v>410170705</v>
      </c>
      <c r="B1745" s="3">
        <f t="shared" si="898"/>
        <v>4101707</v>
      </c>
      <c r="C1745" s="3">
        <f t="shared" si="899"/>
        <v>5</v>
      </c>
      <c r="D1745" s="3">
        <f>_xlfn.XLOOKUP(C1745,等级中转!$E$7:$E$11,_xlfn.XLOOKUP(INT(RIGHT(B1745,1)),等级中转!$F$5:$L$5,等级中转!$F$7:$L$11))</f>
        <v>211</v>
      </c>
      <c r="E1745" s="3" t="str">
        <f>_xlfn.XLOOKUP(A1745,中转!$D$10:$D$10006,中转!$Y$10:$Y$10006,"{}",0)</f>
        <v>{}</v>
      </c>
      <c r="F1745" s="3" t="s">
        <v>177</v>
      </c>
      <c r="G1745" s="3">
        <v>0</v>
      </c>
      <c r="H1745" s="3">
        <v>0</v>
      </c>
      <c r="I1745" s="3">
        <v>0</v>
      </c>
      <c r="K1745" s="18" t="str">
        <f>IF($B1745="","",IF($B1745=0,"",K$1&amp;$A1745))</f>
        <v>SkillDescDetail410170705</v>
      </c>
    </row>
    <row r="1746" spans="1:11" s="17" customFormat="1" x14ac:dyDescent="0.15">
      <c r="A1746" s="7" t="s">
        <v>178</v>
      </c>
      <c r="B1746" s="5"/>
      <c r="C1746" s="5"/>
      <c r="D1746" s="5"/>
      <c r="E1746" s="5" t="str">
        <f>_xlfn.XLOOKUP(A1746,中转!$D$10:$D$10006,中转!$Y$10:$Y$10006,"{}",0)</f>
        <v/>
      </c>
      <c r="F1746" s="5"/>
      <c r="G1746" s="5"/>
      <c r="H1746" s="5"/>
      <c r="I1746" s="5"/>
      <c r="J1746" s="20"/>
      <c r="K1746" s="20"/>
    </row>
    <row r="1747" spans="1:11" x14ac:dyDescent="0.15">
      <c r="A1747" s="3">
        <f t="shared" ref="A1747:A1751" si="900">B1747*100+C1747</f>
        <v>410170801</v>
      </c>
      <c r="B1747" s="3">
        <v>4101708</v>
      </c>
      <c r="C1747" s="3">
        <f t="shared" ref="C1747:C1751" si="901">C1741</f>
        <v>1</v>
      </c>
      <c r="D1747" s="3">
        <f>D1711</f>
        <v>1</v>
      </c>
      <c r="E1747" s="3" t="str">
        <f ca="1">_xlfn.XLOOKUP(A1747,中转!$D$10:$D$10006,中转!$Y$10:$Y$10006,"{}",0)</f>
        <v>{"AtkPower":1.05}</v>
      </c>
      <c r="F1747" s="3" t="s">
        <v>35</v>
      </c>
      <c r="G1747" s="3">
        <v>130</v>
      </c>
      <c r="H1747" s="3">
        <v>0</v>
      </c>
      <c r="I1747" s="3">
        <v>0</v>
      </c>
      <c r="J1747" s="18" t="str">
        <f>"Skill"&amp;B1747</f>
        <v>Skill4101708</v>
      </c>
      <c r="K1747" s="18" t="str">
        <f>IF($B1747="","",IF($B1747=0,"",K$1&amp;$A1747))</f>
        <v>SkillDescDetail410170801</v>
      </c>
    </row>
    <row r="1748" spans="1:11" x14ac:dyDescent="0.15">
      <c r="A1748" s="3">
        <f t="shared" si="900"/>
        <v>410170802</v>
      </c>
      <c r="B1748" s="3">
        <v>4101708</v>
      </c>
      <c r="C1748" s="3">
        <f t="shared" si="901"/>
        <v>2</v>
      </c>
      <c r="D1748" s="3">
        <f>D1712</f>
        <v>41</v>
      </c>
      <c r="E1748" s="3" t="str">
        <f ca="1">_xlfn.XLOOKUP(A1748,中转!$D$10:$D$10006,中转!$Y$10:$Y$10006,"{}",0)</f>
        <v>{"AtkPower":1.15}</v>
      </c>
      <c r="F1748" s="3" t="s">
        <v>35</v>
      </c>
      <c r="G1748" s="3">
        <f t="shared" ref="G1748:G1751" si="902">G1747</f>
        <v>130</v>
      </c>
      <c r="H1748" s="3">
        <v>0</v>
      </c>
      <c r="I1748" s="3">
        <v>0</v>
      </c>
      <c r="J1748" s="18" t="str">
        <f t="shared" ref="J1748:J1757" si="903">"Skill"&amp;B1748</f>
        <v>Skill4101708</v>
      </c>
      <c r="K1748" s="18" t="str">
        <f>IF($B1748="","",IF($B1748=0,"",K$1&amp;$A1748))</f>
        <v>SkillDescDetail410170802</v>
      </c>
    </row>
    <row r="1749" spans="1:11" x14ac:dyDescent="0.15">
      <c r="A1749" s="3">
        <f t="shared" si="900"/>
        <v>410170803</v>
      </c>
      <c r="B1749" s="3">
        <v>4101708</v>
      </c>
      <c r="C1749" s="3">
        <f t="shared" si="901"/>
        <v>3</v>
      </c>
      <c r="D1749" s="3">
        <f>D1713</f>
        <v>81</v>
      </c>
      <c r="E1749" s="3" t="str">
        <f ca="1">_xlfn.XLOOKUP(A1749,中转!$D$10:$D$10006,中转!$Y$10:$Y$10006,"{}",0)</f>
        <v>{"AtkPower":1.2}</v>
      </c>
      <c r="F1749" s="3" t="s">
        <v>35</v>
      </c>
      <c r="G1749" s="3">
        <f t="shared" si="902"/>
        <v>130</v>
      </c>
      <c r="H1749" s="3">
        <v>0</v>
      </c>
      <c r="I1749" s="3">
        <v>0</v>
      </c>
      <c r="J1749" s="18" t="str">
        <f t="shared" si="903"/>
        <v>Skill4101708</v>
      </c>
      <c r="K1749" s="18" t="str">
        <f>IF($B1749="","",IF($B1749=0,"",K$1&amp;$A1749))</f>
        <v>SkillDescDetail410170803</v>
      </c>
    </row>
    <row r="1750" spans="1:11" x14ac:dyDescent="0.15">
      <c r="A1750" s="3">
        <f t="shared" si="900"/>
        <v>410170804</v>
      </c>
      <c r="B1750" s="3">
        <v>4101708</v>
      </c>
      <c r="C1750" s="3">
        <f t="shared" si="901"/>
        <v>4</v>
      </c>
      <c r="D1750" s="3">
        <f>D1714</f>
        <v>141</v>
      </c>
      <c r="E1750" s="3" t="str">
        <f ca="1">_xlfn.XLOOKUP(A1750,中转!$D$10:$D$10006,中转!$Y$10:$Y$10006,"{}",0)</f>
        <v>{"AtkPower":1.35}</v>
      </c>
      <c r="F1750" s="3" t="s">
        <v>35</v>
      </c>
      <c r="G1750" s="3">
        <f t="shared" si="902"/>
        <v>130</v>
      </c>
      <c r="H1750" s="3">
        <v>0</v>
      </c>
      <c r="I1750" s="3">
        <v>0</v>
      </c>
      <c r="J1750" s="18" t="str">
        <f t="shared" si="903"/>
        <v>Skill4101708</v>
      </c>
      <c r="K1750" s="18" t="str">
        <f>IF($B1750="","",IF($B1750=0,"",K$1&amp;$A1750))</f>
        <v>SkillDescDetail410170804</v>
      </c>
    </row>
    <row r="1751" spans="1:11" x14ac:dyDescent="0.15">
      <c r="A1751" s="3">
        <f t="shared" si="900"/>
        <v>410170805</v>
      </c>
      <c r="B1751" s="3">
        <v>4101708</v>
      </c>
      <c r="C1751" s="3">
        <f t="shared" si="901"/>
        <v>5</v>
      </c>
      <c r="D1751" s="3">
        <f>D1715</f>
        <v>201</v>
      </c>
      <c r="E1751" s="3" t="str">
        <f>_xlfn.XLOOKUP(A1751,中转!$D$10:$D$10006,中转!$Y$10:$Y$10006,"{}",0)</f>
        <v>{"AtkPower":1.5}</v>
      </c>
      <c r="F1751" s="3" t="s">
        <v>35</v>
      </c>
      <c r="G1751" s="3">
        <f t="shared" si="902"/>
        <v>130</v>
      </c>
      <c r="H1751" s="3">
        <v>0</v>
      </c>
      <c r="I1751" s="3">
        <v>0</v>
      </c>
      <c r="J1751" s="18" t="str">
        <f t="shared" si="903"/>
        <v>Skill4101708</v>
      </c>
      <c r="K1751" s="18" t="str">
        <f>IF($B1751="","",IF($B1751=0,"",K$1&amp;$A1751))</f>
        <v>SkillDescDetail410170805</v>
      </c>
    </row>
    <row r="1752" spans="1:11" s="17" customFormat="1" x14ac:dyDescent="0.15">
      <c r="A1752" s="7" t="s">
        <v>179</v>
      </c>
      <c r="B1752" s="5"/>
      <c r="C1752" s="5"/>
      <c r="D1752" s="5"/>
      <c r="E1752" s="5" t="str">
        <f>_xlfn.XLOOKUP(A1752,中转!$D$10:$D$10006,中转!$Y$10:$Y$10006,"{}",0)</f>
        <v/>
      </c>
      <c r="F1752" s="5"/>
      <c r="G1752" s="5"/>
      <c r="H1752" s="5"/>
      <c r="I1752" s="5"/>
      <c r="J1752" s="20"/>
      <c r="K1752" s="20"/>
    </row>
    <row r="1753" spans="1:11" x14ac:dyDescent="0.15">
      <c r="A1753" s="3">
        <f t="shared" ref="A1753:A1757" si="904">B1753*100+C1753</f>
        <v>410170901</v>
      </c>
      <c r="B1753" s="3">
        <v>4101709</v>
      </c>
      <c r="C1753" s="3">
        <f t="shared" ref="C1753:C1757" si="905">C1747</f>
        <v>1</v>
      </c>
      <c r="D1753" s="3">
        <f>D1711</f>
        <v>1</v>
      </c>
      <c r="E1753" s="3" t="str">
        <f>_xlfn.XLOOKUP(A1753,中转!$D$10:$D$10006,中转!$Y$10:$Y$10006,"{}",0)</f>
        <v>{}</v>
      </c>
      <c r="F1753" s="3" t="s">
        <v>35</v>
      </c>
      <c r="G1753" s="3">
        <v>0</v>
      </c>
      <c r="H1753" s="3">
        <v>0</v>
      </c>
      <c r="I1753" s="3">
        <v>2</v>
      </c>
      <c r="J1753" s="18" t="str">
        <f t="shared" si="903"/>
        <v>Skill4101709</v>
      </c>
      <c r="K1753" s="18" t="str">
        <f>IF($B1753="","",IF($B1753=0,"",K$1&amp;$A1753))</f>
        <v>SkillDescDetail410170901</v>
      </c>
    </row>
    <row r="1754" spans="1:11" x14ac:dyDescent="0.15">
      <c r="A1754" s="3">
        <f t="shared" si="904"/>
        <v>410170902</v>
      </c>
      <c r="B1754" s="3">
        <v>4101709</v>
      </c>
      <c r="C1754" s="3">
        <f t="shared" si="905"/>
        <v>2</v>
      </c>
      <c r="D1754" s="3">
        <f>D1712</f>
        <v>41</v>
      </c>
      <c r="E1754" s="3" t="str">
        <f>_xlfn.XLOOKUP(A1754,中转!$D$10:$D$10006,中转!$Y$10:$Y$10006,"{}",0)</f>
        <v>{}</v>
      </c>
      <c r="F1754" s="3" t="s">
        <v>35</v>
      </c>
      <c r="G1754" s="3">
        <v>0</v>
      </c>
      <c r="H1754" s="3">
        <v>0</v>
      </c>
      <c r="I1754" s="3">
        <v>2</v>
      </c>
      <c r="J1754" s="18" t="str">
        <f t="shared" si="903"/>
        <v>Skill4101709</v>
      </c>
      <c r="K1754" s="18" t="str">
        <f>IF($B1754="","",IF($B1754=0,"",K$1&amp;$A1754))</f>
        <v>SkillDescDetail410170902</v>
      </c>
    </row>
    <row r="1755" spans="1:11" x14ac:dyDescent="0.15">
      <c r="A1755" s="3">
        <f t="shared" si="904"/>
        <v>410170903</v>
      </c>
      <c r="B1755" s="3">
        <v>4101709</v>
      </c>
      <c r="C1755" s="3">
        <f t="shared" si="905"/>
        <v>3</v>
      </c>
      <c r="D1755" s="3">
        <f>D1713</f>
        <v>81</v>
      </c>
      <c r="E1755" s="3" t="str">
        <f>_xlfn.XLOOKUP(A1755,中转!$D$10:$D$10006,中转!$Y$10:$Y$10006,"{}",0)</f>
        <v>{}</v>
      </c>
      <c r="F1755" s="3" t="s">
        <v>35</v>
      </c>
      <c r="G1755" s="3">
        <v>0</v>
      </c>
      <c r="H1755" s="3">
        <v>0</v>
      </c>
      <c r="I1755" s="3">
        <v>2</v>
      </c>
      <c r="J1755" s="18" t="str">
        <f t="shared" si="903"/>
        <v>Skill4101709</v>
      </c>
      <c r="K1755" s="18" t="str">
        <f>IF($B1755="","",IF($B1755=0,"",K$1&amp;$A1755))</f>
        <v>SkillDescDetail410170903</v>
      </c>
    </row>
    <row r="1756" spans="1:11" x14ac:dyDescent="0.15">
      <c r="A1756" s="3">
        <f t="shared" si="904"/>
        <v>410170904</v>
      </c>
      <c r="B1756" s="3">
        <v>4101709</v>
      </c>
      <c r="C1756" s="3">
        <f t="shared" si="905"/>
        <v>4</v>
      </c>
      <c r="D1756" s="3">
        <f>D1714</f>
        <v>141</v>
      </c>
      <c r="E1756" s="3" t="str">
        <f>_xlfn.XLOOKUP(A1756,中转!$D$10:$D$10006,中转!$Y$10:$Y$10006,"{}",0)</f>
        <v>{}</v>
      </c>
      <c r="F1756" s="3" t="s">
        <v>35</v>
      </c>
      <c r="G1756" s="3">
        <v>0</v>
      </c>
      <c r="H1756" s="3">
        <v>0</v>
      </c>
      <c r="I1756" s="3">
        <v>2</v>
      </c>
      <c r="J1756" s="18" t="str">
        <f t="shared" si="903"/>
        <v>Skill4101709</v>
      </c>
      <c r="K1756" s="18" t="str">
        <f>IF($B1756="","",IF($B1756=0,"",K$1&amp;$A1756))</f>
        <v>SkillDescDetail410170904</v>
      </c>
    </row>
    <row r="1757" spans="1:11" x14ac:dyDescent="0.15">
      <c r="A1757" s="3">
        <f t="shared" si="904"/>
        <v>410170905</v>
      </c>
      <c r="B1757" s="3">
        <v>4101709</v>
      </c>
      <c r="C1757" s="3">
        <f t="shared" si="905"/>
        <v>5</v>
      </c>
      <c r="D1757" s="3">
        <f>D1715</f>
        <v>201</v>
      </c>
      <c r="E1757" s="3" t="str">
        <f>_xlfn.XLOOKUP(A1757,中转!$D$10:$D$10006,中转!$Y$10:$Y$10006,"{}",0)</f>
        <v>{}</v>
      </c>
      <c r="F1757" s="3" t="s">
        <v>35</v>
      </c>
      <c r="G1757" s="3">
        <v>0</v>
      </c>
      <c r="H1757" s="3">
        <v>0</v>
      </c>
      <c r="I1757" s="3">
        <v>2</v>
      </c>
      <c r="J1757" s="18" t="str">
        <f t="shared" si="903"/>
        <v>Skill4101709</v>
      </c>
      <c r="K1757" s="18" t="str">
        <f>IF($B1757="","",IF($B1757=0,"",K$1&amp;$A1757))</f>
        <v>SkillDescDetail410170905</v>
      </c>
    </row>
    <row r="1758" spans="1:11" s="17" customFormat="1" x14ac:dyDescent="0.15">
      <c r="A1758" s="7" t="s">
        <v>180</v>
      </c>
      <c r="B1758" s="5"/>
      <c r="C1758" s="5"/>
      <c r="D1758" s="5"/>
      <c r="E1758" s="5" t="str">
        <f>_xlfn.XLOOKUP(A1758,中转!$D$10:$D$10006,中转!$Y$10:$Y$10006,"{}",0)</f>
        <v/>
      </c>
      <c r="F1758" s="5"/>
      <c r="G1758" s="5"/>
      <c r="H1758" s="5"/>
      <c r="I1758" s="5"/>
      <c r="J1758" s="20"/>
      <c r="K1758" s="20"/>
    </row>
    <row r="1759" spans="1:11" x14ac:dyDescent="0.15">
      <c r="A1759" s="3">
        <f t="shared" ref="A1759:A1763" si="906">B1759*100+C1759</f>
        <v>410171001</v>
      </c>
      <c r="B1759" s="3">
        <v>4101710</v>
      </c>
      <c r="C1759" s="3">
        <f t="shared" ref="C1759:C1763" si="907">C1753</f>
        <v>1</v>
      </c>
      <c r="D1759" s="3">
        <f>D1723</f>
        <v>1</v>
      </c>
      <c r="E1759" s="3" t="str">
        <f ca="1">_xlfn.XLOOKUP(A1759,中转!$D$10:$D$10006,中转!$Y$10:$Y$10006,"{}",0)</f>
        <v>{"AtkPower":2.1}</v>
      </c>
      <c r="F1759" s="3" t="s">
        <v>181</v>
      </c>
      <c r="G1759" s="3">
        <v>0</v>
      </c>
      <c r="H1759" s="3">
        <v>0</v>
      </c>
      <c r="I1759" s="3">
        <v>0</v>
      </c>
      <c r="K1759" s="18" t="str">
        <f>IF($B1759="","",IF($B1759=0,"",K$1&amp;$A1759))</f>
        <v>SkillDescDetail410171001</v>
      </c>
    </row>
    <row r="1760" spans="1:11" x14ac:dyDescent="0.15">
      <c r="A1760" s="3">
        <f t="shared" si="906"/>
        <v>410171002</v>
      </c>
      <c r="B1760" s="3">
        <v>4101710</v>
      </c>
      <c r="C1760" s="3">
        <f t="shared" si="907"/>
        <v>2</v>
      </c>
      <c r="D1760" s="3">
        <f>D1724</f>
        <v>31</v>
      </c>
      <c r="E1760" s="3" t="str">
        <f ca="1">_xlfn.XLOOKUP(A1760,中转!$D$10:$D$10006,中转!$Y$10:$Y$10006,"{}",0)</f>
        <v>{"AtkPower":2.25}</v>
      </c>
      <c r="F1760" s="3" t="s">
        <v>181</v>
      </c>
      <c r="G1760" s="3">
        <v>0</v>
      </c>
      <c r="H1760" s="3">
        <v>0</v>
      </c>
      <c r="I1760" s="3">
        <v>0</v>
      </c>
      <c r="K1760" s="18" t="str">
        <f>IF($B1760="","",IF($B1760=0,"",K$1&amp;$A1760))</f>
        <v>SkillDescDetail410171002</v>
      </c>
    </row>
    <row r="1761" spans="1:11" x14ac:dyDescent="0.15">
      <c r="A1761" s="3">
        <f t="shared" si="906"/>
        <v>410171003</v>
      </c>
      <c r="B1761" s="3">
        <v>4101710</v>
      </c>
      <c r="C1761" s="3">
        <f t="shared" si="907"/>
        <v>3</v>
      </c>
      <c r="D1761" s="3">
        <f>D1725</f>
        <v>71</v>
      </c>
      <c r="E1761" s="3" t="str">
        <f ca="1">_xlfn.XLOOKUP(A1761,中转!$D$10:$D$10006,中转!$Y$10:$Y$10006,"{}",0)</f>
        <v>{"AtkPower":2.4}</v>
      </c>
      <c r="F1761" s="3" t="s">
        <v>181</v>
      </c>
      <c r="G1761" s="3">
        <v>0</v>
      </c>
      <c r="H1761" s="3">
        <v>0</v>
      </c>
      <c r="I1761" s="3">
        <v>0</v>
      </c>
      <c r="K1761" s="18" t="str">
        <f>IF($B1761="","",IF($B1761=0,"",K$1&amp;$A1761))</f>
        <v>SkillDescDetail410171003</v>
      </c>
    </row>
    <row r="1762" spans="1:11" x14ac:dyDescent="0.15">
      <c r="A1762" s="3">
        <f t="shared" si="906"/>
        <v>410171004</v>
      </c>
      <c r="B1762" s="3">
        <v>4101710</v>
      </c>
      <c r="C1762" s="3">
        <f t="shared" si="907"/>
        <v>4</v>
      </c>
      <c r="D1762" s="3">
        <f>D1726</f>
        <v>121</v>
      </c>
      <c r="E1762" s="3" t="str">
        <f ca="1">_xlfn.XLOOKUP(A1762,中转!$D$10:$D$10006,中转!$Y$10:$Y$10006,"{}",0)</f>
        <v>{"AtkPower":2.7}</v>
      </c>
      <c r="F1762" s="3" t="s">
        <v>181</v>
      </c>
      <c r="G1762" s="3">
        <v>0</v>
      </c>
      <c r="H1762" s="3">
        <v>0</v>
      </c>
      <c r="I1762" s="3">
        <v>0</v>
      </c>
      <c r="K1762" s="18" t="str">
        <f>IF($B1762="","",IF($B1762=0,"",K$1&amp;$A1762))</f>
        <v>SkillDescDetail410171004</v>
      </c>
    </row>
    <row r="1763" spans="1:11" x14ac:dyDescent="0.15">
      <c r="A1763" s="3">
        <f t="shared" si="906"/>
        <v>410171005</v>
      </c>
      <c r="B1763" s="3">
        <v>4101710</v>
      </c>
      <c r="C1763" s="3">
        <f t="shared" si="907"/>
        <v>5</v>
      </c>
      <c r="D1763" s="3">
        <f>D1727</f>
        <v>171</v>
      </c>
      <c r="E1763" s="3" t="str">
        <f>_xlfn.XLOOKUP(A1763,中转!$D$10:$D$10006,中转!$Y$10:$Y$10006,"{}",0)</f>
        <v>{"AtkPower":3}</v>
      </c>
      <c r="F1763" s="3" t="s">
        <v>181</v>
      </c>
      <c r="G1763" s="3">
        <v>0</v>
      </c>
      <c r="H1763" s="3">
        <v>0</v>
      </c>
      <c r="I1763" s="3">
        <v>0</v>
      </c>
      <c r="K1763" s="18" t="str">
        <f>IF($B1763="","",IF($B1763=0,"",K$1&amp;$A1763))</f>
        <v>SkillDescDetail410171005</v>
      </c>
    </row>
    <row r="1764" spans="1:11" s="17" customFormat="1" x14ac:dyDescent="0.15">
      <c r="A1764" s="7" t="s">
        <v>182</v>
      </c>
      <c r="B1764" s="5"/>
      <c r="C1764" s="5"/>
      <c r="D1764" s="5"/>
      <c r="E1764" s="5" t="str">
        <f>_xlfn.XLOOKUP(A1764,中转!$D$10:$D$10006,中转!$Y$10:$Y$10006,"{}",0)</f>
        <v/>
      </c>
      <c r="F1764" s="5"/>
      <c r="G1764" s="5"/>
      <c r="H1764" s="5"/>
      <c r="I1764" s="5"/>
      <c r="J1764" s="20"/>
      <c r="K1764" s="20"/>
    </row>
    <row r="1765" spans="1:11" x14ac:dyDescent="0.15">
      <c r="A1765" s="3">
        <f t="shared" ref="A1765:A1769" si="908">B1765*100+C1765</f>
        <v>410171101</v>
      </c>
      <c r="B1765" s="3">
        <v>4101711</v>
      </c>
      <c r="C1765" s="3">
        <f t="shared" ref="C1765:C1769" si="909">C1759</f>
        <v>1</v>
      </c>
      <c r="D1765" s="3">
        <f>D1741</f>
        <v>1</v>
      </c>
      <c r="E1765" s="3" t="str">
        <f>_xlfn.XLOOKUP(A1765,中转!$D$10:$D$10006,中转!$Y$10:$Y$10006,"{}",0)</f>
        <v>{"AtkPower":0.6,"BuffPower":1}</v>
      </c>
      <c r="F1765" s="3" t="s">
        <v>183</v>
      </c>
      <c r="G1765" s="3">
        <v>0</v>
      </c>
      <c r="H1765" s="3">
        <v>0</v>
      </c>
      <c r="I1765" s="3">
        <v>0</v>
      </c>
      <c r="K1765" s="18" t="str">
        <f>IF($B1765="","",IF($B1765=0,"",K$1&amp;$A1765))</f>
        <v>SkillDescDetail410171101</v>
      </c>
    </row>
    <row r="1766" spans="1:11" x14ac:dyDescent="0.15">
      <c r="A1766" s="3">
        <f t="shared" si="908"/>
        <v>410171102</v>
      </c>
      <c r="B1766" s="3">
        <v>4101711</v>
      </c>
      <c r="C1766" s="3">
        <f t="shared" si="909"/>
        <v>2</v>
      </c>
      <c r="D1766" s="3">
        <f>D1742</f>
        <v>51</v>
      </c>
      <c r="E1766" s="3" t="str">
        <f>_xlfn.XLOOKUP(A1766,中转!$D$10:$D$10006,中转!$Y$10:$Y$10006,"{}",0)</f>
        <v>{"AtkPower":0.6,"BuffPower":1}</v>
      </c>
      <c r="F1766" s="3" t="s">
        <v>183</v>
      </c>
      <c r="G1766" s="3">
        <v>0</v>
      </c>
      <c r="H1766" s="3">
        <v>0</v>
      </c>
      <c r="I1766" s="3">
        <v>0</v>
      </c>
      <c r="K1766" s="18" t="str">
        <f>IF($B1766="","",IF($B1766=0,"",K$1&amp;$A1766))</f>
        <v>SkillDescDetail410171102</v>
      </c>
    </row>
    <row r="1767" spans="1:11" x14ac:dyDescent="0.15">
      <c r="A1767" s="3">
        <f t="shared" si="908"/>
        <v>410171103</v>
      </c>
      <c r="B1767" s="3">
        <v>4101711</v>
      </c>
      <c r="C1767" s="3">
        <f t="shared" si="909"/>
        <v>3</v>
      </c>
      <c r="D1767" s="3">
        <f>D1743</f>
        <v>91</v>
      </c>
      <c r="E1767" s="3" t="str">
        <f>_xlfn.XLOOKUP(A1767,中转!$D$10:$D$10006,中转!$Y$10:$Y$10006,"{}",0)</f>
        <v>{"AtkPower":0.6,"BuffPower":1}</v>
      </c>
      <c r="F1767" s="3" t="s">
        <v>183</v>
      </c>
      <c r="G1767" s="3">
        <v>0</v>
      </c>
      <c r="H1767" s="3">
        <v>0</v>
      </c>
      <c r="I1767" s="3">
        <v>0</v>
      </c>
      <c r="K1767" s="18" t="str">
        <f>IF($B1767="","",IF($B1767=0,"",K$1&amp;$A1767))</f>
        <v>SkillDescDetail410171103</v>
      </c>
    </row>
    <row r="1768" spans="1:11" x14ac:dyDescent="0.15">
      <c r="A1768" s="3">
        <f t="shared" si="908"/>
        <v>410171104</v>
      </c>
      <c r="B1768" s="3">
        <v>4101711</v>
      </c>
      <c r="C1768" s="3">
        <f t="shared" si="909"/>
        <v>4</v>
      </c>
      <c r="D1768" s="3">
        <f>D1744</f>
        <v>151</v>
      </c>
      <c r="E1768" s="3" t="str">
        <f>_xlfn.XLOOKUP(A1768,中转!$D$10:$D$10006,中转!$Y$10:$Y$10006,"{}",0)</f>
        <v>{"AtkPower":0.6,"BuffPower":1}</v>
      </c>
      <c r="F1768" s="3" t="s">
        <v>183</v>
      </c>
      <c r="G1768" s="3">
        <v>0</v>
      </c>
      <c r="H1768" s="3">
        <v>0</v>
      </c>
      <c r="I1768" s="3">
        <v>0</v>
      </c>
      <c r="K1768" s="18" t="str">
        <f>IF($B1768="","",IF($B1768=0,"",K$1&amp;$A1768))</f>
        <v>SkillDescDetail410171104</v>
      </c>
    </row>
    <row r="1769" spans="1:11" x14ac:dyDescent="0.15">
      <c r="A1769" s="3">
        <f t="shared" si="908"/>
        <v>410171105</v>
      </c>
      <c r="B1769" s="3">
        <v>4101711</v>
      </c>
      <c r="C1769" s="3">
        <f t="shared" si="909"/>
        <v>5</v>
      </c>
      <c r="D1769" s="3">
        <f>D1745</f>
        <v>211</v>
      </c>
      <c r="E1769" s="3" t="str">
        <f>_xlfn.XLOOKUP(A1769,中转!$D$10:$D$10006,中转!$Y$10:$Y$10006,"{}",0)</f>
        <v>{"AtkPower":0.6,"BuffPower":1}</v>
      </c>
      <c r="F1769" s="3" t="s">
        <v>183</v>
      </c>
      <c r="G1769" s="3">
        <v>0</v>
      </c>
      <c r="H1769" s="3">
        <v>0</v>
      </c>
      <c r="I1769" s="3">
        <v>0</v>
      </c>
      <c r="K1769" s="18" t="str">
        <f>IF($B1769="","",IF($B1769=0,"",K$1&amp;$A1769))</f>
        <v>SkillDescDetail410171105</v>
      </c>
    </row>
    <row r="1770" spans="1:11" s="17" customFormat="1" x14ac:dyDescent="0.15">
      <c r="A1770" s="7" t="s">
        <v>184</v>
      </c>
      <c r="B1770" s="5"/>
      <c r="C1770" s="5"/>
      <c r="D1770" s="5"/>
      <c r="E1770" s="5" t="str">
        <f>_xlfn.XLOOKUP(A1770,中转!$D$10:$D$10006,中转!$Y$10:$Y$10006,"{}",0)</f>
        <v/>
      </c>
      <c r="F1770" s="5"/>
      <c r="G1770" s="5"/>
      <c r="H1770" s="5"/>
      <c r="I1770" s="5"/>
      <c r="J1770" s="20"/>
      <c r="K1770" s="20"/>
    </row>
    <row r="1771" spans="1:11" s="17" customFormat="1" x14ac:dyDescent="0.15">
      <c r="A1771" s="7" t="s">
        <v>33</v>
      </c>
      <c r="B1771" s="5"/>
      <c r="C1771" s="5"/>
      <c r="D1771" s="5"/>
      <c r="E1771" s="5" t="str">
        <f>_xlfn.XLOOKUP(A1771,中转!$D$10:$D$10006,中转!$Y$10:$Y$10006,"{}",0)</f>
        <v/>
      </c>
      <c r="F1771" s="5"/>
      <c r="G1771" s="5"/>
      <c r="H1771" s="5"/>
      <c r="I1771" s="5"/>
      <c r="J1771" s="20"/>
      <c r="K1771" s="20"/>
    </row>
    <row r="1772" spans="1:11" x14ac:dyDescent="0.15">
      <c r="A1772" s="3">
        <f t="shared" ref="A1772:A1776" si="910">B1772*100+C1772</f>
        <v>410180101</v>
      </c>
      <c r="B1772" s="3">
        <f t="shared" ref="B1772:B1776" si="911">B1705+100</f>
        <v>4101801</v>
      </c>
      <c r="C1772" s="3">
        <v>1</v>
      </c>
      <c r="D1772" s="3">
        <f>_xlfn.XLOOKUP(C1772,等级中转!$E$7:$E$11,_xlfn.XLOOKUP(INT(RIGHT(B1772,1)),等级中转!$F$5:$L$5,等级中转!$F$7:$L$11))</f>
        <v>1</v>
      </c>
      <c r="E1772" s="3" t="str">
        <f ca="1">_xlfn.XLOOKUP(A1772,中转!$D$10:$D$10006,中转!$Y$10:$Y$10006,"{}",0)</f>
        <v>{"AtkPower":1.2}</v>
      </c>
      <c r="F1772" s="3" t="s">
        <v>35</v>
      </c>
      <c r="G1772" s="3">
        <v>118</v>
      </c>
      <c r="H1772" s="3">
        <v>0</v>
      </c>
      <c r="I1772" s="3">
        <v>0</v>
      </c>
      <c r="J1772" s="18" t="str">
        <f t="shared" ref="J1772:J1776" si="912">"Skill"&amp;B1772</f>
        <v>Skill4101801</v>
      </c>
      <c r="K1772" s="18" t="str">
        <f>IF($B1772="","",IF($B1772=0,"",K$1&amp;$A1772))</f>
        <v>SkillDescDetail410180101</v>
      </c>
    </row>
    <row r="1773" spans="1:11" x14ac:dyDescent="0.15">
      <c r="A1773" s="3">
        <f t="shared" si="910"/>
        <v>410180102</v>
      </c>
      <c r="B1773" s="3">
        <f t="shared" si="911"/>
        <v>4101801</v>
      </c>
      <c r="C1773" s="3">
        <v>2</v>
      </c>
      <c r="D1773" s="3">
        <f>_xlfn.XLOOKUP(C1773,等级中转!$E$7:$E$11,_xlfn.XLOOKUP(INT(RIGHT(B1773,1)),等级中转!$F$5:$L$5,等级中转!$F$7:$L$11))</f>
        <v>21</v>
      </c>
      <c r="E1773" s="3" t="str">
        <f ca="1">_xlfn.XLOOKUP(A1773,中转!$D$10:$D$10006,中转!$Y$10:$Y$10006,"{}",0)</f>
        <v>{"AtkPower":1.3}</v>
      </c>
      <c r="F1773" s="3" t="s">
        <v>35</v>
      </c>
      <c r="G1773" s="3">
        <f t="shared" ref="G1773:G1776" si="913">G1772</f>
        <v>118</v>
      </c>
      <c r="H1773" s="3">
        <v>0</v>
      </c>
      <c r="I1773" s="3">
        <v>0</v>
      </c>
      <c r="J1773" s="18" t="str">
        <f t="shared" si="912"/>
        <v>Skill4101801</v>
      </c>
      <c r="K1773" s="18" t="str">
        <f>IF($B1773="","",IF($B1773=0,"",K$1&amp;$A1773))</f>
        <v>SkillDescDetail410180102</v>
      </c>
    </row>
    <row r="1774" spans="1:11" x14ac:dyDescent="0.15">
      <c r="A1774" s="3">
        <f t="shared" si="910"/>
        <v>410180103</v>
      </c>
      <c r="B1774" s="3">
        <f t="shared" si="911"/>
        <v>4101801</v>
      </c>
      <c r="C1774" s="3">
        <v>3</v>
      </c>
      <c r="D1774" s="3">
        <f>_xlfn.XLOOKUP(C1774,等级中转!$E$7:$E$11,_xlfn.XLOOKUP(INT(RIGHT(B1774,1)),等级中转!$F$5:$L$5,等级中转!$F$7:$L$11))</f>
        <v>61</v>
      </c>
      <c r="E1774" s="3" t="str">
        <f ca="1">_xlfn.XLOOKUP(A1774,中转!$D$10:$D$10006,中转!$Y$10:$Y$10006,"{}",0)</f>
        <v>{"AtkPower":1.35}</v>
      </c>
      <c r="F1774" s="3" t="s">
        <v>35</v>
      </c>
      <c r="G1774" s="3">
        <f t="shared" si="913"/>
        <v>118</v>
      </c>
      <c r="H1774" s="3">
        <v>0</v>
      </c>
      <c r="I1774" s="3">
        <v>0</v>
      </c>
      <c r="J1774" s="18" t="str">
        <f t="shared" si="912"/>
        <v>Skill4101801</v>
      </c>
      <c r="K1774" s="18" t="str">
        <f>IF($B1774="","",IF($B1774=0,"",K$1&amp;$A1774))</f>
        <v>SkillDescDetail410180103</v>
      </c>
    </row>
    <row r="1775" spans="1:11" x14ac:dyDescent="0.15">
      <c r="A1775" s="3">
        <f t="shared" si="910"/>
        <v>410180104</v>
      </c>
      <c r="B1775" s="3">
        <f t="shared" si="911"/>
        <v>4101801</v>
      </c>
      <c r="C1775" s="3">
        <v>4</v>
      </c>
      <c r="D1775" s="3">
        <f>_xlfn.XLOOKUP(C1775,等级中转!$E$7:$E$11,_xlfn.XLOOKUP(INT(RIGHT(B1775,1)),等级中转!$F$5:$L$5,等级中转!$F$7:$L$11))</f>
        <v>111</v>
      </c>
      <c r="E1775" s="3" t="str">
        <f ca="1">_xlfn.XLOOKUP(A1775,中转!$D$10:$D$10006,中转!$Y$10:$Y$10006,"{}",0)</f>
        <v>{"AtkPower":1.55}</v>
      </c>
      <c r="F1775" s="3" t="s">
        <v>35</v>
      </c>
      <c r="G1775" s="3">
        <f t="shared" si="913"/>
        <v>118</v>
      </c>
      <c r="H1775" s="3">
        <v>0</v>
      </c>
      <c r="I1775" s="3">
        <v>0</v>
      </c>
      <c r="J1775" s="18" t="str">
        <f t="shared" si="912"/>
        <v>Skill4101801</v>
      </c>
      <c r="K1775" s="18" t="str">
        <f>IF($B1775="","",IF($B1775=0,"",K$1&amp;$A1775))</f>
        <v>SkillDescDetail410180104</v>
      </c>
    </row>
    <row r="1776" spans="1:11" x14ac:dyDescent="0.15">
      <c r="A1776" s="3">
        <f t="shared" si="910"/>
        <v>410180105</v>
      </c>
      <c r="B1776" s="3">
        <f t="shared" si="911"/>
        <v>4101801</v>
      </c>
      <c r="C1776" s="3">
        <v>5</v>
      </c>
      <c r="D1776" s="3">
        <f>_xlfn.XLOOKUP(C1776,等级中转!$E$7:$E$11,_xlfn.XLOOKUP(INT(RIGHT(B1776,1)),等级中转!$F$5:$L$5,等级中转!$F$7:$L$11))</f>
        <v>161</v>
      </c>
      <c r="E1776" s="3" t="str">
        <f>_xlfn.XLOOKUP(A1776,中转!$D$10:$D$10006,中转!$Y$10:$Y$10006,"{}",0)</f>
        <v>{"AtkPower":1.7}</v>
      </c>
      <c r="F1776" s="3" t="s">
        <v>35</v>
      </c>
      <c r="G1776" s="3">
        <f t="shared" si="913"/>
        <v>118</v>
      </c>
      <c r="H1776" s="3">
        <v>0</v>
      </c>
      <c r="I1776" s="3">
        <v>0</v>
      </c>
      <c r="J1776" s="18" t="str">
        <f t="shared" si="912"/>
        <v>Skill4101801</v>
      </c>
      <c r="K1776" s="18" t="str">
        <f>IF($B1776="","",IF($B1776=0,"",K$1&amp;$A1776))</f>
        <v>SkillDescDetail410180105</v>
      </c>
    </row>
    <row r="1777" spans="1:11" s="17" customFormat="1" x14ac:dyDescent="0.15">
      <c r="A1777" s="7" t="s">
        <v>40</v>
      </c>
      <c r="B1777" s="5"/>
      <c r="C1777" s="5"/>
      <c r="D1777" s="5"/>
      <c r="E1777" s="5" t="str">
        <f>_xlfn.XLOOKUP(A1777,中转!$D$10:$D$10006,中转!$Y$10:$Y$10006,"{}",0)</f>
        <v/>
      </c>
      <c r="F1777" s="5"/>
      <c r="G1777" s="5"/>
      <c r="H1777" s="5"/>
      <c r="I1777" s="5"/>
      <c r="J1777" s="20"/>
      <c r="K1777" s="20"/>
    </row>
    <row r="1778" spans="1:11" x14ac:dyDescent="0.15">
      <c r="A1778" s="3">
        <f t="shared" ref="A1778:A1782" si="914">B1778*100+C1778</f>
        <v>410180201</v>
      </c>
      <c r="B1778" s="3">
        <f t="shared" ref="B1778:B1782" si="915">B1711+100</f>
        <v>4101802</v>
      </c>
      <c r="C1778" s="3">
        <f t="shared" ref="C1778:C1782" si="916">C1772</f>
        <v>1</v>
      </c>
      <c r="D1778" s="3">
        <f>_xlfn.XLOOKUP(C1778,等级中转!$E$7:$E$11,_xlfn.XLOOKUP(INT(RIGHT(B1778,1)),等级中转!$F$5:$L$5,等级中转!$F$7:$L$11))</f>
        <v>1</v>
      </c>
      <c r="E1778" s="3" t="str">
        <f ca="1">_xlfn.XLOOKUP(A1778,中转!$D$10:$D$10006,中转!$Y$10:$Y$10006,"{}",0)</f>
        <v>{"AtkPower":3.5}</v>
      </c>
      <c r="F1778" s="3" t="s">
        <v>35</v>
      </c>
      <c r="G1778" s="3">
        <v>0</v>
      </c>
      <c r="H1778" s="3">
        <v>0</v>
      </c>
      <c r="I1778" s="3">
        <v>2</v>
      </c>
      <c r="J1778" s="18" t="str">
        <f t="shared" ref="J1778:J1782" si="917">"Skill"&amp;B1778</f>
        <v>Skill4101802</v>
      </c>
      <c r="K1778" s="18" t="str">
        <f>IF($B1778="","",IF($B1778=0,"",K$1&amp;$A1778))</f>
        <v>SkillDescDetail410180201</v>
      </c>
    </row>
    <row r="1779" spans="1:11" x14ac:dyDescent="0.15">
      <c r="A1779" s="3">
        <f t="shared" si="914"/>
        <v>410180202</v>
      </c>
      <c r="B1779" s="3">
        <f t="shared" si="915"/>
        <v>4101802</v>
      </c>
      <c r="C1779" s="3">
        <f t="shared" si="916"/>
        <v>2</v>
      </c>
      <c r="D1779" s="3">
        <f>_xlfn.XLOOKUP(C1779,等级中转!$E$7:$E$11,_xlfn.XLOOKUP(INT(RIGHT(B1779,1)),等级中转!$F$5:$L$5,等级中转!$F$7:$L$11))</f>
        <v>41</v>
      </c>
      <c r="E1779" s="3" t="str">
        <f ca="1">_xlfn.XLOOKUP(A1779,中转!$D$10:$D$10006,中转!$Y$10:$Y$10006,"{}",0)</f>
        <v>{"AtkPower":3.75}</v>
      </c>
      <c r="F1779" s="3" t="s">
        <v>35</v>
      </c>
      <c r="G1779" s="3">
        <v>0</v>
      </c>
      <c r="H1779" s="3">
        <v>0</v>
      </c>
      <c r="I1779" s="3">
        <f>I1778</f>
        <v>2</v>
      </c>
      <c r="J1779" s="18" t="str">
        <f t="shared" si="917"/>
        <v>Skill4101802</v>
      </c>
      <c r="K1779" s="18" t="str">
        <f>IF($B1779="","",IF($B1779=0,"",K$1&amp;$A1779))</f>
        <v>SkillDescDetail410180202</v>
      </c>
    </row>
    <row r="1780" spans="1:11" x14ac:dyDescent="0.15">
      <c r="A1780" s="3">
        <f t="shared" si="914"/>
        <v>410180203</v>
      </c>
      <c r="B1780" s="3">
        <f t="shared" si="915"/>
        <v>4101802</v>
      </c>
      <c r="C1780" s="3">
        <f t="shared" si="916"/>
        <v>3</v>
      </c>
      <c r="D1780" s="3">
        <f>_xlfn.XLOOKUP(C1780,等级中转!$E$7:$E$11,_xlfn.XLOOKUP(INT(RIGHT(B1780,1)),等级中转!$F$5:$L$5,等级中转!$F$7:$L$11))</f>
        <v>81</v>
      </c>
      <c r="E1780" s="3" t="str">
        <f ca="1">_xlfn.XLOOKUP(A1780,中转!$D$10:$D$10006,中转!$Y$10:$Y$10006,"{}",0)</f>
        <v>{"AtkPower":4}</v>
      </c>
      <c r="F1780" s="3" t="s">
        <v>35</v>
      </c>
      <c r="G1780" s="3">
        <v>0</v>
      </c>
      <c r="H1780" s="3">
        <v>0</v>
      </c>
      <c r="I1780" s="3">
        <f t="shared" ref="I1780:I1782" si="918">I1779</f>
        <v>2</v>
      </c>
      <c r="J1780" s="18" t="str">
        <f t="shared" si="917"/>
        <v>Skill4101802</v>
      </c>
      <c r="K1780" s="18" t="str">
        <f>IF($B1780="","",IF($B1780=0,"",K$1&amp;$A1780))</f>
        <v>SkillDescDetail410180203</v>
      </c>
    </row>
    <row r="1781" spans="1:11" x14ac:dyDescent="0.15">
      <c r="A1781" s="3">
        <f t="shared" si="914"/>
        <v>410180204</v>
      </c>
      <c r="B1781" s="3">
        <f t="shared" si="915"/>
        <v>4101802</v>
      </c>
      <c r="C1781" s="3">
        <f t="shared" si="916"/>
        <v>4</v>
      </c>
      <c r="D1781" s="3">
        <f>_xlfn.XLOOKUP(C1781,等级中转!$E$7:$E$11,_xlfn.XLOOKUP(INT(RIGHT(B1781,1)),等级中转!$F$5:$L$5,等级中转!$F$7:$L$11))</f>
        <v>141</v>
      </c>
      <c r="E1781" s="3" t="str">
        <f ca="1">_xlfn.XLOOKUP(A1781,中转!$D$10:$D$10006,中转!$Y$10:$Y$10006,"{}",0)</f>
        <v>{"AtkPower":4.5}</v>
      </c>
      <c r="F1781" s="3" t="s">
        <v>35</v>
      </c>
      <c r="G1781" s="3">
        <v>0</v>
      </c>
      <c r="H1781" s="3">
        <v>0</v>
      </c>
      <c r="I1781" s="3">
        <f t="shared" si="918"/>
        <v>2</v>
      </c>
      <c r="J1781" s="18" t="str">
        <f t="shared" si="917"/>
        <v>Skill4101802</v>
      </c>
      <c r="K1781" s="18" t="str">
        <f>IF($B1781="","",IF($B1781=0,"",K$1&amp;$A1781))</f>
        <v>SkillDescDetail410180204</v>
      </c>
    </row>
    <row r="1782" spans="1:11" x14ac:dyDescent="0.15">
      <c r="A1782" s="3">
        <f t="shared" si="914"/>
        <v>410180205</v>
      </c>
      <c r="B1782" s="3">
        <f t="shared" si="915"/>
        <v>4101802</v>
      </c>
      <c r="C1782" s="3">
        <f t="shared" si="916"/>
        <v>5</v>
      </c>
      <c r="D1782" s="3">
        <f>_xlfn.XLOOKUP(C1782,等级中转!$E$7:$E$11,_xlfn.XLOOKUP(INT(RIGHT(B1782,1)),等级中转!$F$5:$L$5,等级中转!$F$7:$L$11))</f>
        <v>201</v>
      </c>
      <c r="E1782" s="3" t="str">
        <f>_xlfn.XLOOKUP(A1782,中转!$D$10:$D$10006,中转!$Y$10:$Y$10006,"{}",0)</f>
        <v>{"AtkPower":5}</v>
      </c>
      <c r="F1782" s="3" t="s">
        <v>35</v>
      </c>
      <c r="G1782" s="3">
        <v>0</v>
      </c>
      <c r="H1782" s="3">
        <v>0</v>
      </c>
      <c r="I1782" s="3">
        <f t="shared" si="918"/>
        <v>2</v>
      </c>
      <c r="J1782" s="18" t="str">
        <f t="shared" si="917"/>
        <v>Skill4101802</v>
      </c>
      <c r="K1782" s="18" t="str">
        <f>IF($B1782="","",IF($B1782=0,"",K$1&amp;$A1782))</f>
        <v>SkillDescDetail410180205</v>
      </c>
    </row>
    <row r="1783" spans="1:11" s="17" customFormat="1" x14ac:dyDescent="0.15">
      <c r="A1783" s="7" t="s">
        <v>45</v>
      </c>
      <c r="B1783" s="5"/>
      <c r="C1783" s="5"/>
      <c r="D1783" s="5"/>
      <c r="E1783" s="5" t="str">
        <f>_xlfn.XLOOKUP(A1783,中转!$D$10:$D$10006,中转!$Y$10:$Y$10006,"{}",0)</f>
        <v/>
      </c>
      <c r="F1783" s="5"/>
      <c r="G1783" s="5"/>
      <c r="H1783" s="5"/>
      <c r="I1783" s="5"/>
      <c r="J1783" s="20"/>
      <c r="K1783" s="20"/>
    </row>
    <row r="1784" spans="1:11" x14ac:dyDescent="0.15">
      <c r="A1784" s="3">
        <f t="shared" ref="A1784:A1788" si="919">B1784*100+C1784</f>
        <v>410180301</v>
      </c>
      <c r="B1784" s="3">
        <f t="shared" ref="B1784:B1788" si="920">B1717+100</f>
        <v>4101803</v>
      </c>
      <c r="C1784" s="3">
        <f t="shared" ref="C1784:C1788" si="921">C1778</f>
        <v>1</v>
      </c>
      <c r="D1784" s="3">
        <f>_xlfn.XLOOKUP(C1784,等级中转!$E$7:$E$11,_xlfn.XLOOKUP(INT(RIGHT(B1784,1)),等级中转!$F$5:$L$5,等级中转!$F$7:$L$11))</f>
        <v>1</v>
      </c>
      <c r="E1784" s="3" t="str">
        <f>_xlfn.XLOOKUP(A1784,中转!$D$10:$D$10006,中转!$Y$10:$Y$10006,"{}",0)</f>
        <v>{}</v>
      </c>
      <c r="F1784" s="3" t="s">
        <v>35</v>
      </c>
      <c r="G1784" s="3">
        <v>0</v>
      </c>
      <c r="H1784" s="3">
        <v>0</v>
      </c>
      <c r="I1784" s="3">
        <v>0</v>
      </c>
      <c r="K1784" s="18" t="str">
        <f>IF($B1784="","",IF($B1784=0,"",K$1&amp;$A1784))</f>
        <v>SkillDescDetail410180301</v>
      </c>
    </row>
    <row r="1785" spans="1:11" x14ac:dyDescent="0.15">
      <c r="A1785" s="3">
        <f t="shared" si="919"/>
        <v>410180302</v>
      </c>
      <c r="B1785" s="3">
        <f t="shared" si="920"/>
        <v>4101803</v>
      </c>
      <c r="C1785" s="3">
        <f t="shared" si="921"/>
        <v>2</v>
      </c>
      <c r="D1785" s="3">
        <f>_xlfn.XLOOKUP(C1785,等级中转!$E$7:$E$11,_xlfn.XLOOKUP(INT(RIGHT(B1785,1)),等级中转!$F$5:$L$5,等级中转!$F$7:$L$11))</f>
        <v>75</v>
      </c>
      <c r="E1785" s="3" t="str">
        <f>_xlfn.XLOOKUP(A1785,中转!$D$10:$D$10006,中转!$Y$10:$Y$10006,"{}",0)</f>
        <v>{}</v>
      </c>
      <c r="F1785" s="3" t="s">
        <v>35</v>
      </c>
      <c r="G1785" s="3">
        <v>0</v>
      </c>
      <c r="H1785" s="3">
        <v>0</v>
      </c>
      <c r="I1785" s="3">
        <v>0</v>
      </c>
      <c r="K1785" s="18" t="str">
        <f>IF($B1785="","",IF($B1785=0,"",K$1&amp;$A1785))</f>
        <v>SkillDescDetail410180302</v>
      </c>
    </row>
    <row r="1786" spans="1:11" x14ac:dyDescent="0.15">
      <c r="A1786" s="3">
        <f t="shared" si="919"/>
        <v>410180303</v>
      </c>
      <c r="B1786" s="3">
        <f t="shared" si="920"/>
        <v>4101803</v>
      </c>
      <c r="C1786" s="3">
        <f t="shared" si="921"/>
        <v>3</v>
      </c>
      <c r="D1786" s="3">
        <f>_xlfn.XLOOKUP(C1786,等级中转!$E$7:$E$11,_xlfn.XLOOKUP(INT(RIGHT(B1786,1)),等级中转!$F$5:$L$5,等级中转!$F$7:$L$11))</f>
        <v>125</v>
      </c>
      <c r="E1786" s="3" t="str">
        <f>_xlfn.XLOOKUP(A1786,中转!$D$10:$D$10006,中转!$Y$10:$Y$10006,"{}",0)</f>
        <v>{}</v>
      </c>
      <c r="F1786" s="3" t="s">
        <v>35</v>
      </c>
      <c r="G1786" s="3">
        <v>0</v>
      </c>
      <c r="H1786" s="3">
        <v>0</v>
      </c>
      <c r="I1786" s="3">
        <v>0</v>
      </c>
      <c r="K1786" s="18" t="str">
        <f>IF($B1786="","",IF($B1786=0,"",K$1&amp;$A1786))</f>
        <v>SkillDescDetail410180303</v>
      </c>
    </row>
    <row r="1787" spans="1:11" x14ac:dyDescent="0.15">
      <c r="A1787" s="3">
        <f t="shared" si="919"/>
        <v>410180304</v>
      </c>
      <c r="B1787" s="3">
        <f t="shared" si="920"/>
        <v>4101803</v>
      </c>
      <c r="C1787" s="3">
        <f t="shared" si="921"/>
        <v>4</v>
      </c>
      <c r="D1787" s="3">
        <f>_xlfn.XLOOKUP(C1787,等级中转!$E$7:$E$11,_xlfn.XLOOKUP(INT(RIGHT(B1787,1)),等级中转!$F$5:$L$5,等级中转!$F$7:$L$11))</f>
        <v>175</v>
      </c>
      <c r="E1787" s="3" t="str">
        <f>_xlfn.XLOOKUP(A1787,中转!$D$10:$D$10006,中转!$Y$10:$Y$10006,"{}",0)</f>
        <v>{}</v>
      </c>
      <c r="F1787" s="3" t="s">
        <v>35</v>
      </c>
      <c r="G1787" s="3">
        <v>0</v>
      </c>
      <c r="H1787" s="3">
        <v>0</v>
      </c>
      <c r="I1787" s="3">
        <v>0</v>
      </c>
      <c r="K1787" s="18" t="str">
        <f>IF($B1787="","",IF($B1787=0,"",K$1&amp;$A1787))</f>
        <v>SkillDescDetail410180304</v>
      </c>
    </row>
    <row r="1788" spans="1:11" x14ac:dyDescent="0.15">
      <c r="A1788" s="3">
        <f t="shared" si="919"/>
        <v>410180305</v>
      </c>
      <c r="B1788" s="3">
        <f t="shared" si="920"/>
        <v>4101803</v>
      </c>
      <c r="C1788" s="3">
        <f t="shared" si="921"/>
        <v>5</v>
      </c>
      <c r="D1788" s="3">
        <f>_xlfn.XLOOKUP(C1788,等级中转!$E$7:$E$11,_xlfn.XLOOKUP(INT(RIGHT(B1788,1)),等级中转!$F$5:$L$5,等级中转!$F$7:$L$11))</f>
        <v>225</v>
      </c>
      <c r="E1788" s="3" t="str">
        <f>_xlfn.XLOOKUP(A1788,中转!$D$10:$D$10006,中转!$Y$10:$Y$10006,"{}",0)</f>
        <v>{}</v>
      </c>
      <c r="F1788" s="3" t="s">
        <v>35</v>
      </c>
      <c r="G1788" s="3">
        <v>0</v>
      </c>
      <c r="H1788" s="3">
        <v>0</v>
      </c>
      <c r="I1788" s="3">
        <v>0</v>
      </c>
      <c r="K1788" s="18" t="str">
        <f>IF($B1788="","",IF($B1788=0,"",K$1&amp;$A1788))</f>
        <v>SkillDescDetail410180305</v>
      </c>
    </row>
    <row r="1789" spans="1:11" s="17" customFormat="1" x14ac:dyDescent="0.15">
      <c r="A1789" s="7" t="s">
        <v>46</v>
      </c>
      <c r="B1789" s="5"/>
      <c r="C1789" s="5"/>
      <c r="D1789" s="5"/>
      <c r="E1789" s="5" t="str">
        <f>_xlfn.XLOOKUP(A1789,中转!$D$10:$D$10006,中转!$Y$10:$Y$10006,"{}",0)</f>
        <v/>
      </c>
      <c r="F1789" s="5"/>
      <c r="G1789" s="5"/>
      <c r="H1789" s="5"/>
      <c r="I1789" s="5"/>
      <c r="J1789" s="20"/>
      <c r="K1789" s="20"/>
    </row>
    <row r="1790" spans="1:11" x14ac:dyDescent="0.15">
      <c r="A1790" s="3">
        <f t="shared" ref="A1790:A1794" si="922">B1790*100+C1790</f>
        <v>410180401</v>
      </c>
      <c r="B1790" s="3">
        <f t="shared" ref="B1790:B1794" si="923">B1723+100</f>
        <v>4101804</v>
      </c>
      <c r="C1790" s="3">
        <f t="shared" ref="C1790:C1794" si="924">C1784</f>
        <v>1</v>
      </c>
      <c r="D1790" s="3">
        <f>_xlfn.XLOOKUP(C1790,等级中转!$E$7:$E$11,_xlfn.XLOOKUP(INT(RIGHT(B1790,1)),等级中转!$F$5:$L$5,等级中转!$F$7:$L$11))</f>
        <v>1</v>
      </c>
      <c r="E1790" s="3" t="str">
        <f ca="1">_xlfn.XLOOKUP(A1790,中转!$D$10:$D$10006,中转!$Y$10:$Y$10006,"{}",0)</f>
        <v>{"AtkPower":4.2}</v>
      </c>
      <c r="F1790" s="3" t="s">
        <v>185</v>
      </c>
      <c r="G1790" s="3">
        <v>0</v>
      </c>
      <c r="H1790" s="3">
        <v>0</v>
      </c>
      <c r="I1790" s="3">
        <v>0</v>
      </c>
      <c r="K1790" s="18" t="str">
        <f>IF($B1790="","",IF($B1790=0,"",K$1&amp;$A1790))</f>
        <v>SkillDescDetail410180401</v>
      </c>
    </row>
    <row r="1791" spans="1:11" x14ac:dyDescent="0.15">
      <c r="A1791" s="3">
        <f t="shared" si="922"/>
        <v>410180402</v>
      </c>
      <c r="B1791" s="3">
        <f t="shared" si="923"/>
        <v>4101804</v>
      </c>
      <c r="C1791" s="3">
        <f t="shared" si="924"/>
        <v>2</v>
      </c>
      <c r="D1791" s="3">
        <f>_xlfn.XLOOKUP(C1791,等级中转!$E$7:$E$11,_xlfn.XLOOKUP(INT(RIGHT(B1791,1)),等级中转!$F$5:$L$5,等级中转!$F$7:$L$11))</f>
        <v>31</v>
      </c>
      <c r="E1791" s="3" t="str">
        <f ca="1">_xlfn.XLOOKUP(A1791,中转!$D$10:$D$10006,中转!$Y$10:$Y$10006,"{}",0)</f>
        <v>{"AtkPower":4.5}</v>
      </c>
      <c r="F1791" s="3" t="s">
        <v>185</v>
      </c>
      <c r="G1791" s="3">
        <v>0</v>
      </c>
      <c r="H1791" s="3">
        <v>0</v>
      </c>
      <c r="I1791" s="3">
        <v>0</v>
      </c>
      <c r="K1791" s="18" t="str">
        <f>IF($B1791="","",IF($B1791=0,"",K$1&amp;$A1791))</f>
        <v>SkillDescDetail410180402</v>
      </c>
    </row>
    <row r="1792" spans="1:11" x14ac:dyDescent="0.15">
      <c r="A1792" s="3">
        <f t="shared" si="922"/>
        <v>410180403</v>
      </c>
      <c r="B1792" s="3">
        <f t="shared" si="923"/>
        <v>4101804</v>
      </c>
      <c r="C1792" s="3">
        <f t="shared" si="924"/>
        <v>3</v>
      </c>
      <c r="D1792" s="3">
        <f>_xlfn.XLOOKUP(C1792,等级中转!$E$7:$E$11,_xlfn.XLOOKUP(INT(RIGHT(B1792,1)),等级中转!$F$5:$L$5,等级中转!$F$7:$L$11))</f>
        <v>71</v>
      </c>
      <c r="E1792" s="3" t="str">
        <f ca="1">_xlfn.XLOOKUP(A1792,中转!$D$10:$D$10006,中转!$Y$10:$Y$10006,"{}",0)</f>
        <v>{"AtkPower":4.8}</v>
      </c>
      <c r="F1792" s="3" t="s">
        <v>185</v>
      </c>
      <c r="G1792" s="3">
        <v>0</v>
      </c>
      <c r="H1792" s="3">
        <v>0</v>
      </c>
      <c r="I1792" s="3">
        <v>0</v>
      </c>
      <c r="K1792" s="18" t="str">
        <f>IF($B1792="","",IF($B1792=0,"",K$1&amp;$A1792))</f>
        <v>SkillDescDetail410180403</v>
      </c>
    </row>
    <row r="1793" spans="1:11" x14ac:dyDescent="0.15">
      <c r="A1793" s="3">
        <f t="shared" si="922"/>
        <v>410180404</v>
      </c>
      <c r="B1793" s="3">
        <f t="shared" si="923"/>
        <v>4101804</v>
      </c>
      <c r="C1793" s="3">
        <f t="shared" si="924"/>
        <v>4</v>
      </c>
      <c r="D1793" s="3">
        <f>_xlfn.XLOOKUP(C1793,等级中转!$E$7:$E$11,_xlfn.XLOOKUP(INT(RIGHT(B1793,1)),等级中转!$F$5:$L$5,等级中转!$F$7:$L$11))</f>
        <v>121</v>
      </c>
      <c r="E1793" s="3" t="str">
        <f ca="1">_xlfn.XLOOKUP(A1793,中转!$D$10:$D$10006,中转!$Y$10:$Y$10006,"{}",0)</f>
        <v>{"AtkPower":5.4}</v>
      </c>
      <c r="F1793" s="3" t="s">
        <v>185</v>
      </c>
      <c r="G1793" s="3">
        <v>0</v>
      </c>
      <c r="H1793" s="3">
        <v>0</v>
      </c>
      <c r="I1793" s="3">
        <v>0</v>
      </c>
      <c r="K1793" s="18" t="str">
        <f>IF($B1793="","",IF($B1793=0,"",K$1&amp;$A1793))</f>
        <v>SkillDescDetail410180404</v>
      </c>
    </row>
    <row r="1794" spans="1:11" x14ac:dyDescent="0.15">
      <c r="A1794" s="3">
        <f t="shared" si="922"/>
        <v>410180405</v>
      </c>
      <c r="B1794" s="3">
        <f t="shared" si="923"/>
        <v>4101804</v>
      </c>
      <c r="C1794" s="3">
        <f t="shared" si="924"/>
        <v>5</v>
      </c>
      <c r="D1794" s="3">
        <f>_xlfn.XLOOKUP(C1794,等级中转!$E$7:$E$11,_xlfn.XLOOKUP(INT(RIGHT(B1794,1)),等级中转!$F$5:$L$5,等级中转!$F$7:$L$11))</f>
        <v>171</v>
      </c>
      <c r="E1794" s="3" t="str">
        <f>_xlfn.XLOOKUP(A1794,中转!$D$10:$D$10006,中转!$Y$10:$Y$10006,"{}",0)</f>
        <v>{"AtkPower":6}</v>
      </c>
      <c r="F1794" s="3" t="s">
        <v>185</v>
      </c>
      <c r="G1794" s="3">
        <v>0</v>
      </c>
      <c r="H1794" s="3">
        <v>0</v>
      </c>
      <c r="I1794" s="3">
        <v>0</v>
      </c>
      <c r="K1794" s="18" t="str">
        <f>IF($B1794="","",IF($B1794=0,"",K$1&amp;$A1794))</f>
        <v>SkillDescDetail410180405</v>
      </c>
    </row>
    <row r="1795" spans="1:11" s="17" customFormat="1" x14ac:dyDescent="0.15">
      <c r="A1795" s="7" t="s">
        <v>47</v>
      </c>
      <c r="B1795" s="5"/>
      <c r="C1795" s="5"/>
      <c r="D1795" s="5"/>
      <c r="E1795" s="5" t="str">
        <f>_xlfn.XLOOKUP(A1795,中转!$D$10:$D$10006,中转!$Y$10:$Y$10006,"{}",0)</f>
        <v/>
      </c>
      <c r="F1795" s="5"/>
      <c r="G1795" s="5"/>
      <c r="H1795" s="5"/>
      <c r="I1795" s="5"/>
      <c r="J1795" s="20"/>
      <c r="K1795" s="20"/>
    </row>
    <row r="1796" spans="1:11" x14ac:dyDescent="0.15">
      <c r="A1796" s="3">
        <f t="shared" ref="A1796:A1800" si="925">B1796*100+C1796</f>
        <v>410180501</v>
      </c>
      <c r="B1796" s="3">
        <f t="shared" ref="B1796:B1800" si="926">B1729+100</f>
        <v>4101805</v>
      </c>
      <c r="C1796" s="3">
        <f t="shared" ref="C1796:C1800" si="927">C1790</f>
        <v>1</v>
      </c>
      <c r="D1796" s="3">
        <f>_xlfn.XLOOKUP(C1796,等级中转!$E$7:$E$11,_xlfn.XLOOKUP(INT(RIGHT(B1796,1)),等级中转!$F$5:$L$5,等级中转!$F$7:$L$11))</f>
        <v>1</v>
      </c>
      <c r="E1796" s="3" t="str">
        <f>_xlfn.XLOOKUP(A1796,中转!$D$10:$D$10006,中转!$Y$10:$Y$10006,"{}",0)</f>
        <v>{}</v>
      </c>
      <c r="F1796" s="3" t="s">
        <v>35</v>
      </c>
      <c r="G1796" s="3">
        <v>0</v>
      </c>
      <c r="H1796" s="3">
        <v>0</v>
      </c>
      <c r="I1796" s="3">
        <v>0</v>
      </c>
      <c r="K1796" s="18" t="str">
        <f>IF($B1796="","",IF($B1796=0,"",K$1&amp;$A1796))</f>
        <v>SkillDescDetail410180501</v>
      </c>
    </row>
    <row r="1797" spans="1:11" x14ac:dyDescent="0.15">
      <c r="A1797" s="3">
        <f t="shared" si="925"/>
        <v>410180502</v>
      </c>
      <c r="B1797" s="3">
        <f t="shared" si="926"/>
        <v>4101805</v>
      </c>
      <c r="C1797" s="3">
        <f t="shared" si="927"/>
        <v>2</v>
      </c>
      <c r="D1797" s="3">
        <f>_xlfn.XLOOKUP(C1797,等级中转!$E$7:$E$11,_xlfn.XLOOKUP(INT(RIGHT(B1797,1)),等级中转!$F$5:$L$5,等级中转!$F$7:$L$11))</f>
        <v>46</v>
      </c>
      <c r="E1797" s="3" t="str">
        <f>_xlfn.XLOOKUP(A1797,中转!$D$10:$D$10006,中转!$Y$10:$Y$10006,"{}",0)</f>
        <v>{}</v>
      </c>
      <c r="F1797" s="3" t="s">
        <v>35</v>
      </c>
      <c r="G1797" s="3">
        <v>0</v>
      </c>
      <c r="H1797" s="3">
        <v>0</v>
      </c>
      <c r="I1797" s="3">
        <v>0</v>
      </c>
      <c r="K1797" s="18" t="str">
        <f>IF($B1797="","",IF($B1797=0,"",K$1&amp;$A1797))</f>
        <v>SkillDescDetail410180502</v>
      </c>
    </row>
    <row r="1798" spans="1:11" x14ac:dyDescent="0.15">
      <c r="A1798" s="3">
        <f t="shared" si="925"/>
        <v>410180503</v>
      </c>
      <c r="B1798" s="3">
        <f t="shared" si="926"/>
        <v>4101805</v>
      </c>
      <c r="C1798" s="3">
        <f t="shared" si="927"/>
        <v>3</v>
      </c>
      <c r="D1798" s="3">
        <f>_xlfn.XLOOKUP(C1798,等级中转!$E$7:$E$11,_xlfn.XLOOKUP(INT(RIGHT(B1798,1)),等级中转!$F$5:$L$5,等级中转!$F$7:$L$11))</f>
        <v>86</v>
      </c>
      <c r="E1798" s="3" t="str">
        <f>_xlfn.XLOOKUP(A1798,中转!$D$10:$D$10006,中转!$Y$10:$Y$10006,"{}",0)</f>
        <v>{}</v>
      </c>
      <c r="F1798" s="3" t="s">
        <v>35</v>
      </c>
      <c r="G1798" s="3">
        <v>0</v>
      </c>
      <c r="H1798" s="3">
        <v>0</v>
      </c>
      <c r="I1798" s="3">
        <v>0</v>
      </c>
      <c r="K1798" s="18" t="str">
        <f>IF($B1798="","",IF($B1798=0,"",K$1&amp;$A1798))</f>
        <v>SkillDescDetail410180503</v>
      </c>
    </row>
    <row r="1799" spans="1:11" x14ac:dyDescent="0.15">
      <c r="A1799" s="3">
        <f t="shared" si="925"/>
        <v>410180504</v>
      </c>
      <c r="B1799" s="3">
        <f t="shared" si="926"/>
        <v>4101805</v>
      </c>
      <c r="C1799" s="3">
        <f t="shared" si="927"/>
        <v>4</v>
      </c>
      <c r="D1799" s="3">
        <f>_xlfn.XLOOKUP(C1799,等级中转!$E$7:$E$11,_xlfn.XLOOKUP(INT(RIGHT(B1799,1)),等级中转!$F$5:$L$5,等级中转!$F$7:$L$11))</f>
        <v>136</v>
      </c>
      <c r="E1799" s="3" t="str">
        <f>_xlfn.XLOOKUP(A1799,中转!$D$10:$D$10006,中转!$Y$10:$Y$10006,"{}",0)</f>
        <v>{}</v>
      </c>
      <c r="F1799" s="3" t="s">
        <v>35</v>
      </c>
      <c r="G1799" s="3">
        <v>0</v>
      </c>
      <c r="H1799" s="3">
        <v>0</v>
      </c>
      <c r="I1799" s="3">
        <v>0</v>
      </c>
      <c r="K1799" s="18" t="str">
        <f>IF($B1799="","",IF($B1799=0,"",K$1&amp;$A1799))</f>
        <v>SkillDescDetail410180504</v>
      </c>
    </row>
    <row r="1800" spans="1:11" x14ac:dyDescent="0.15">
      <c r="A1800" s="3">
        <f t="shared" si="925"/>
        <v>410180505</v>
      </c>
      <c r="B1800" s="3">
        <f t="shared" si="926"/>
        <v>4101805</v>
      </c>
      <c r="C1800" s="3">
        <f t="shared" si="927"/>
        <v>5</v>
      </c>
      <c r="D1800" s="3">
        <f>_xlfn.XLOOKUP(C1800,等级中转!$E$7:$E$11,_xlfn.XLOOKUP(INT(RIGHT(B1800,1)),等级中转!$F$5:$L$5,等级中转!$F$7:$L$11))</f>
        <v>186</v>
      </c>
      <c r="E1800" s="3" t="str">
        <f>_xlfn.XLOOKUP(A1800,中转!$D$10:$D$10006,中转!$Y$10:$Y$10006,"{}",0)</f>
        <v>{}</v>
      </c>
      <c r="F1800" s="3" t="s">
        <v>35</v>
      </c>
      <c r="G1800" s="3">
        <v>0</v>
      </c>
      <c r="H1800" s="3">
        <v>0</v>
      </c>
      <c r="I1800" s="3">
        <v>0</v>
      </c>
      <c r="K1800" s="18" t="str">
        <f>IF($B1800="","",IF($B1800=0,"",K$1&amp;$A1800))</f>
        <v>SkillDescDetail410180505</v>
      </c>
    </row>
    <row r="1801" spans="1:11" s="17" customFormat="1" x14ac:dyDescent="0.15">
      <c r="A1801" s="7" t="s">
        <v>48</v>
      </c>
      <c r="B1801" s="5"/>
      <c r="C1801" s="5"/>
      <c r="D1801" s="5"/>
      <c r="E1801" s="5" t="str">
        <f>_xlfn.XLOOKUP(A1801,中转!$D$10:$D$10006,中转!$Y$10:$Y$10006,"{}",0)</f>
        <v/>
      </c>
      <c r="F1801" s="5"/>
      <c r="G1801" s="5"/>
      <c r="H1801" s="5"/>
      <c r="I1801" s="5"/>
      <c r="J1801" s="20"/>
      <c r="K1801" s="20"/>
    </row>
    <row r="1802" spans="1:11" x14ac:dyDescent="0.15">
      <c r="A1802" s="3">
        <f t="shared" ref="A1802:A1806" si="928">B1802*100+C1802</f>
        <v>410180601</v>
      </c>
      <c r="B1802" s="3">
        <f t="shared" ref="B1802:B1806" si="929">B1735+100</f>
        <v>4101806</v>
      </c>
      <c r="C1802" s="3">
        <f t="shared" ref="C1802:C1806" si="930">C1796</f>
        <v>1</v>
      </c>
      <c r="D1802" s="3">
        <f>_xlfn.XLOOKUP(C1802,等级中转!$E$7:$E$11,_xlfn.XLOOKUP(INT(RIGHT(B1802,1)),等级中转!$F$5:$L$5,等级中转!$F$7:$L$11))</f>
        <v>1</v>
      </c>
      <c r="E1802" s="3" t="str">
        <f>_xlfn.XLOOKUP(A1802,中转!$D$10:$D$10006,中转!$Y$10:$Y$10006,"{}",0)</f>
        <v>{}</v>
      </c>
      <c r="F1802" s="3" t="s">
        <v>35</v>
      </c>
      <c r="G1802" s="3">
        <v>0</v>
      </c>
      <c r="H1802" s="3">
        <v>0</v>
      </c>
      <c r="I1802" s="3">
        <v>0</v>
      </c>
      <c r="K1802" s="18" t="str">
        <f>IF($B1802="","",IF($B1802=0,"",K$1&amp;$A1802))</f>
        <v>SkillDescDetail410180601</v>
      </c>
    </row>
    <row r="1803" spans="1:11" x14ac:dyDescent="0.15">
      <c r="A1803" s="3">
        <f t="shared" si="928"/>
        <v>410180602</v>
      </c>
      <c r="B1803" s="3">
        <f t="shared" si="929"/>
        <v>4101806</v>
      </c>
      <c r="C1803" s="3">
        <f t="shared" si="930"/>
        <v>2</v>
      </c>
      <c r="D1803" s="3">
        <f>_xlfn.XLOOKUP(C1803,等级中转!$E$7:$E$11,_xlfn.XLOOKUP(INT(RIGHT(B1803,1)),等级中转!$F$5:$L$5,等级中转!$F$7:$L$11))</f>
        <v>63</v>
      </c>
      <c r="E1803" s="3" t="str">
        <f>_xlfn.XLOOKUP(A1803,中转!$D$10:$D$10006,中转!$Y$10:$Y$10006,"{}",0)</f>
        <v>{}</v>
      </c>
      <c r="F1803" s="3" t="s">
        <v>35</v>
      </c>
      <c r="G1803" s="3">
        <v>0</v>
      </c>
      <c r="H1803" s="3">
        <v>0</v>
      </c>
      <c r="I1803" s="3">
        <v>0</v>
      </c>
      <c r="K1803" s="18" t="str">
        <f>IF($B1803="","",IF($B1803=0,"",K$1&amp;$A1803))</f>
        <v>SkillDescDetail410180602</v>
      </c>
    </row>
    <row r="1804" spans="1:11" x14ac:dyDescent="0.15">
      <c r="A1804" s="3">
        <f t="shared" si="928"/>
        <v>410180603</v>
      </c>
      <c r="B1804" s="3">
        <f t="shared" si="929"/>
        <v>4101806</v>
      </c>
      <c r="C1804" s="3">
        <f t="shared" si="930"/>
        <v>3</v>
      </c>
      <c r="D1804" s="3">
        <f>_xlfn.XLOOKUP(C1804,等级中转!$E$7:$E$11,_xlfn.XLOOKUP(INT(RIGHT(B1804,1)),等级中转!$F$5:$L$5,等级中转!$F$7:$L$11))</f>
        <v>103</v>
      </c>
      <c r="E1804" s="3" t="str">
        <f>_xlfn.XLOOKUP(A1804,中转!$D$10:$D$10006,中转!$Y$10:$Y$10006,"{}",0)</f>
        <v>{}</v>
      </c>
      <c r="F1804" s="3" t="s">
        <v>35</v>
      </c>
      <c r="G1804" s="3">
        <v>0</v>
      </c>
      <c r="H1804" s="3">
        <v>0</v>
      </c>
      <c r="I1804" s="3">
        <v>0</v>
      </c>
      <c r="K1804" s="18" t="str">
        <f>IF($B1804="","",IF($B1804=0,"",K$1&amp;$A1804))</f>
        <v>SkillDescDetail410180603</v>
      </c>
    </row>
    <row r="1805" spans="1:11" x14ac:dyDescent="0.15">
      <c r="A1805" s="3">
        <f t="shared" si="928"/>
        <v>410180604</v>
      </c>
      <c r="B1805" s="3">
        <f t="shared" si="929"/>
        <v>4101806</v>
      </c>
      <c r="C1805" s="3">
        <f t="shared" si="930"/>
        <v>4</v>
      </c>
      <c r="D1805" s="3">
        <f>_xlfn.XLOOKUP(C1805,等级中转!$E$7:$E$11,_xlfn.XLOOKUP(INT(RIGHT(B1805,1)),等级中转!$F$5:$L$5,等级中转!$F$7:$L$11))</f>
        <v>153</v>
      </c>
      <c r="E1805" s="3" t="str">
        <f>_xlfn.XLOOKUP(A1805,中转!$D$10:$D$10006,中转!$Y$10:$Y$10006,"{}",0)</f>
        <v>{}</v>
      </c>
      <c r="F1805" s="3" t="s">
        <v>35</v>
      </c>
      <c r="G1805" s="3">
        <v>0</v>
      </c>
      <c r="H1805" s="3">
        <v>0</v>
      </c>
      <c r="I1805" s="3">
        <v>0</v>
      </c>
      <c r="K1805" s="18" t="str">
        <f>IF($B1805="","",IF($B1805=0,"",K$1&amp;$A1805))</f>
        <v>SkillDescDetail410180604</v>
      </c>
    </row>
    <row r="1806" spans="1:11" x14ac:dyDescent="0.15">
      <c r="A1806" s="3">
        <f t="shared" si="928"/>
        <v>410180605</v>
      </c>
      <c r="B1806" s="3">
        <f t="shared" si="929"/>
        <v>4101806</v>
      </c>
      <c r="C1806" s="3">
        <f t="shared" si="930"/>
        <v>5</v>
      </c>
      <c r="D1806" s="3">
        <f>_xlfn.XLOOKUP(C1806,等级中转!$E$7:$E$11,_xlfn.XLOOKUP(INT(RIGHT(B1806,1)),等级中转!$F$5:$L$5,等级中转!$F$7:$L$11))</f>
        <v>203</v>
      </c>
      <c r="E1806" s="3" t="str">
        <f>_xlfn.XLOOKUP(A1806,中转!$D$10:$D$10006,中转!$Y$10:$Y$10006,"{}",0)</f>
        <v>{}</v>
      </c>
      <c r="F1806" s="3" t="s">
        <v>35</v>
      </c>
      <c r="G1806" s="3">
        <v>0</v>
      </c>
      <c r="H1806" s="3">
        <v>0</v>
      </c>
      <c r="I1806" s="3">
        <v>0</v>
      </c>
      <c r="K1806" s="18" t="str">
        <f>IF($B1806="","",IF($B1806=0,"",K$1&amp;$A1806))</f>
        <v>SkillDescDetail410180605</v>
      </c>
    </row>
    <row r="1807" spans="1:11" s="17" customFormat="1" x14ac:dyDescent="0.15">
      <c r="A1807" s="7" t="s">
        <v>49</v>
      </c>
      <c r="B1807" s="5"/>
      <c r="C1807" s="5"/>
      <c r="D1807" s="5"/>
      <c r="E1807" s="5" t="str">
        <f>_xlfn.XLOOKUP(A1807,中转!$D$10:$D$10006,中转!$Y$10:$Y$10006,"{}",0)</f>
        <v/>
      </c>
      <c r="F1807" s="5"/>
      <c r="G1807" s="5"/>
      <c r="H1807" s="5"/>
      <c r="I1807" s="5"/>
      <c r="J1807" s="20"/>
      <c r="K1807" s="20"/>
    </row>
    <row r="1808" spans="1:11" x14ac:dyDescent="0.15">
      <c r="A1808" s="3">
        <f t="shared" ref="A1808:A1812" si="931">B1808*100+C1808</f>
        <v>410180701</v>
      </c>
      <c r="B1808" s="3">
        <f t="shared" ref="B1808:B1812" si="932">B1741+100</f>
        <v>4101807</v>
      </c>
      <c r="C1808" s="3">
        <f t="shared" ref="C1808:C1812" si="933">C1802</f>
        <v>1</v>
      </c>
      <c r="D1808" s="3">
        <f>_xlfn.XLOOKUP(C1808,等级中转!$E$7:$E$11,_xlfn.XLOOKUP(INT(RIGHT(B1808,1)),等级中转!$F$5:$L$5,等级中转!$F$7:$L$11))</f>
        <v>1</v>
      </c>
      <c r="E1808" s="3" t="str">
        <f>_xlfn.XLOOKUP(A1808,中转!$D$10:$D$10006,中转!$Y$10:$Y$10006,"{}",0)</f>
        <v>{}</v>
      </c>
      <c r="F1808" s="3" t="s">
        <v>186</v>
      </c>
      <c r="G1808" s="3">
        <v>0</v>
      </c>
      <c r="H1808" s="3">
        <v>0</v>
      </c>
      <c r="I1808" s="3">
        <v>0</v>
      </c>
      <c r="K1808" s="18" t="str">
        <f>IF($B1808="","",IF($B1808=0,"",K$1&amp;$A1808))</f>
        <v>SkillDescDetail410180701</v>
      </c>
    </row>
    <row r="1809" spans="1:11" x14ac:dyDescent="0.15">
      <c r="A1809" s="3">
        <f t="shared" si="931"/>
        <v>410180702</v>
      </c>
      <c r="B1809" s="3">
        <f t="shared" si="932"/>
        <v>4101807</v>
      </c>
      <c r="C1809" s="3">
        <f t="shared" si="933"/>
        <v>2</v>
      </c>
      <c r="D1809" s="3">
        <f>_xlfn.XLOOKUP(C1809,等级中转!$E$7:$E$11,_xlfn.XLOOKUP(INT(RIGHT(B1809,1)),等级中转!$F$5:$L$5,等级中转!$F$7:$L$11))</f>
        <v>51</v>
      </c>
      <c r="E1809" s="3" t="str">
        <f>_xlfn.XLOOKUP(A1809,中转!$D$10:$D$10006,中转!$Y$10:$Y$10006,"{}",0)</f>
        <v>{}</v>
      </c>
      <c r="F1809" s="3" t="s">
        <v>186</v>
      </c>
      <c r="G1809" s="3">
        <v>0</v>
      </c>
      <c r="H1809" s="3">
        <v>0</v>
      </c>
      <c r="I1809" s="3">
        <v>0</v>
      </c>
      <c r="K1809" s="18" t="str">
        <f>IF($B1809="","",IF($B1809=0,"",K$1&amp;$A1809))</f>
        <v>SkillDescDetail410180702</v>
      </c>
    </row>
    <row r="1810" spans="1:11" x14ac:dyDescent="0.15">
      <c r="A1810" s="3">
        <f t="shared" si="931"/>
        <v>410180703</v>
      </c>
      <c r="B1810" s="3">
        <f t="shared" si="932"/>
        <v>4101807</v>
      </c>
      <c r="C1810" s="3">
        <f t="shared" si="933"/>
        <v>3</v>
      </c>
      <c r="D1810" s="3">
        <f>_xlfn.XLOOKUP(C1810,等级中转!$E$7:$E$11,_xlfn.XLOOKUP(INT(RIGHT(B1810,1)),等级中转!$F$5:$L$5,等级中转!$F$7:$L$11))</f>
        <v>91</v>
      </c>
      <c r="E1810" s="3" t="str">
        <f>_xlfn.XLOOKUP(A1810,中转!$D$10:$D$10006,中转!$Y$10:$Y$10006,"{}",0)</f>
        <v>{}</v>
      </c>
      <c r="F1810" s="3" t="s">
        <v>186</v>
      </c>
      <c r="G1810" s="3">
        <v>0</v>
      </c>
      <c r="H1810" s="3">
        <v>0</v>
      </c>
      <c r="I1810" s="3">
        <v>0</v>
      </c>
      <c r="K1810" s="18" t="str">
        <f>IF($B1810="","",IF($B1810=0,"",K$1&amp;$A1810))</f>
        <v>SkillDescDetail410180703</v>
      </c>
    </row>
    <row r="1811" spans="1:11" x14ac:dyDescent="0.15">
      <c r="A1811" s="3">
        <f t="shared" si="931"/>
        <v>410180704</v>
      </c>
      <c r="B1811" s="3">
        <f t="shared" si="932"/>
        <v>4101807</v>
      </c>
      <c r="C1811" s="3">
        <f t="shared" si="933"/>
        <v>4</v>
      </c>
      <c r="D1811" s="3">
        <f>_xlfn.XLOOKUP(C1811,等级中转!$E$7:$E$11,_xlfn.XLOOKUP(INT(RIGHT(B1811,1)),等级中转!$F$5:$L$5,等级中转!$F$7:$L$11))</f>
        <v>151</v>
      </c>
      <c r="E1811" s="3" t="str">
        <f>_xlfn.XLOOKUP(A1811,中转!$D$10:$D$10006,中转!$Y$10:$Y$10006,"{}",0)</f>
        <v>{}</v>
      </c>
      <c r="F1811" s="3" t="s">
        <v>186</v>
      </c>
      <c r="G1811" s="3">
        <v>0</v>
      </c>
      <c r="H1811" s="3">
        <v>0</v>
      </c>
      <c r="I1811" s="3">
        <v>0</v>
      </c>
      <c r="K1811" s="18" t="str">
        <f>IF($B1811="","",IF($B1811=0,"",K$1&amp;$A1811))</f>
        <v>SkillDescDetail410180704</v>
      </c>
    </row>
    <row r="1812" spans="1:11" x14ac:dyDescent="0.15">
      <c r="A1812" s="3">
        <f t="shared" si="931"/>
        <v>410180705</v>
      </c>
      <c r="B1812" s="3">
        <f t="shared" si="932"/>
        <v>4101807</v>
      </c>
      <c r="C1812" s="3">
        <f t="shared" si="933"/>
        <v>5</v>
      </c>
      <c r="D1812" s="3">
        <f>_xlfn.XLOOKUP(C1812,等级中转!$E$7:$E$11,_xlfn.XLOOKUP(INT(RIGHT(B1812,1)),等级中转!$F$5:$L$5,等级中转!$F$7:$L$11))</f>
        <v>211</v>
      </c>
      <c r="E1812" s="3" t="str">
        <f>_xlfn.XLOOKUP(A1812,中转!$D$10:$D$10006,中转!$Y$10:$Y$10006,"{}",0)</f>
        <v>{}</v>
      </c>
      <c r="F1812" s="3" t="s">
        <v>186</v>
      </c>
      <c r="G1812" s="3">
        <v>0</v>
      </c>
      <c r="H1812" s="3">
        <v>0</v>
      </c>
      <c r="I1812" s="3">
        <v>0</v>
      </c>
      <c r="K1812" s="18" t="str">
        <f>IF($B1812="","",IF($B1812=0,"",K$1&amp;$A1812))</f>
        <v>SkillDescDetail410180705</v>
      </c>
    </row>
    <row r="1813" spans="1:11" s="17" customFormat="1" x14ac:dyDescent="0.15">
      <c r="A1813" s="7" t="s">
        <v>74</v>
      </c>
      <c r="B1813" s="5"/>
      <c r="C1813" s="5"/>
      <c r="D1813" s="5"/>
      <c r="E1813" s="5" t="str">
        <f>_xlfn.XLOOKUP(A1813,中转!$D$10:$D$10006,中转!$Y$10:$Y$10006,"{}",0)</f>
        <v/>
      </c>
      <c r="F1813" s="5"/>
      <c r="G1813" s="5"/>
      <c r="H1813" s="5"/>
      <c r="I1813" s="5"/>
      <c r="J1813" s="20"/>
      <c r="K1813" s="20"/>
    </row>
    <row r="1814" spans="1:11" x14ac:dyDescent="0.15">
      <c r="A1814" s="3">
        <f t="shared" ref="A1814:A1818" si="934">B1814*100+C1814</f>
        <v>410180801</v>
      </c>
      <c r="B1814" s="3">
        <f>B1747+100</f>
        <v>4101808</v>
      </c>
      <c r="C1814" s="3">
        <f t="shared" ref="C1814:C1818" si="935">C1808</f>
        <v>1</v>
      </c>
      <c r="D1814" s="3">
        <f>D1790</f>
        <v>1</v>
      </c>
      <c r="E1814" s="3" t="str">
        <f ca="1">_xlfn.XLOOKUP(A1814,中转!$D$10:$D$10006,中转!$Y$10:$Y$10006,"{}",0)</f>
        <v>{"AtkPower":4.2}</v>
      </c>
      <c r="F1814" s="3" t="s">
        <v>35</v>
      </c>
      <c r="G1814" s="3">
        <f>G1772</f>
        <v>118</v>
      </c>
      <c r="H1814" s="3">
        <v>0</v>
      </c>
      <c r="I1814" s="3">
        <v>0</v>
      </c>
      <c r="J1814" s="18" t="str">
        <f t="shared" ref="J1814:J1818" si="936">"Skill"&amp;B1814</f>
        <v>Skill4101808</v>
      </c>
      <c r="K1814" s="18" t="str">
        <f>IF($B1814="","",IF($B1814=0,"",K$1&amp;$A1814))</f>
        <v>SkillDescDetail410180801</v>
      </c>
    </row>
    <row r="1815" spans="1:11" x14ac:dyDescent="0.15">
      <c r="A1815" s="3">
        <f t="shared" si="934"/>
        <v>410180802</v>
      </c>
      <c r="B1815" s="3">
        <f t="shared" ref="B1815:B1818" si="937">B1748+100</f>
        <v>4101808</v>
      </c>
      <c r="C1815" s="3">
        <f t="shared" si="935"/>
        <v>2</v>
      </c>
      <c r="D1815" s="3">
        <f>D1791</f>
        <v>31</v>
      </c>
      <c r="E1815" s="3" t="str">
        <f ca="1">_xlfn.XLOOKUP(A1815,中转!$D$10:$D$10006,中转!$Y$10:$Y$10006,"{}",0)</f>
        <v>{"AtkPower":4.5}</v>
      </c>
      <c r="F1815" s="3" t="s">
        <v>35</v>
      </c>
      <c r="G1815" s="3">
        <f t="shared" ref="G1815:G1818" si="938">G1814</f>
        <v>118</v>
      </c>
      <c r="H1815" s="3">
        <v>0</v>
      </c>
      <c r="I1815" s="3">
        <v>0</v>
      </c>
      <c r="J1815" s="18" t="str">
        <f t="shared" si="936"/>
        <v>Skill4101808</v>
      </c>
      <c r="K1815" s="18" t="str">
        <f>IF($B1815="","",IF($B1815=0,"",K$1&amp;$A1815))</f>
        <v>SkillDescDetail410180802</v>
      </c>
    </row>
    <row r="1816" spans="1:11" x14ac:dyDescent="0.15">
      <c r="A1816" s="3">
        <f t="shared" si="934"/>
        <v>410180803</v>
      </c>
      <c r="B1816" s="3">
        <f t="shared" si="937"/>
        <v>4101808</v>
      </c>
      <c r="C1816" s="3">
        <f t="shared" si="935"/>
        <v>3</v>
      </c>
      <c r="D1816" s="3">
        <f>D1792</f>
        <v>71</v>
      </c>
      <c r="E1816" s="3" t="str">
        <f ca="1">_xlfn.XLOOKUP(A1816,中转!$D$10:$D$10006,中转!$Y$10:$Y$10006,"{}",0)</f>
        <v>{"AtkPower":4.8}</v>
      </c>
      <c r="F1816" s="3" t="s">
        <v>35</v>
      </c>
      <c r="G1816" s="3">
        <f t="shared" si="938"/>
        <v>118</v>
      </c>
      <c r="H1816" s="3">
        <v>0</v>
      </c>
      <c r="I1816" s="3">
        <v>0</v>
      </c>
      <c r="J1816" s="18" t="str">
        <f t="shared" si="936"/>
        <v>Skill4101808</v>
      </c>
      <c r="K1816" s="18" t="str">
        <f>IF($B1816="","",IF($B1816=0,"",K$1&amp;$A1816))</f>
        <v>SkillDescDetail410180803</v>
      </c>
    </row>
    <row r="1817" spans="1:11" x14ac:dyDescent="0.15">
      <c r="A1817" s="3">
        <f t="shared" si="934"/>
        <v>410180804</v>
      </c>
      <c r="B1817" s="3">
        <f t="shared" si="937"/>
        <v>4101808</v>
      </c>
      <c r="C1817" s="3">
        <f t="shared" si="935"/>
        <v>4</v>
      </c>
      <c r="D1817" s="3">
        <f>D1793</f>
        <v>121</v>
      </c>
      <c r="E1817" s="3" t="str">
        <f ca="1">_xlfn.XLOOKUP(A1817,中转!$D$10:$D$10006,中转!$Y$10:$Y$10006,"{}",0)</f>
        <v>{"AtkPower":5.4}</v>
      </c>
      <c r="F1817" s="3" t="s">
        <v>35</v>
      </c>
      <c r="G1817" s="3">
        <f t="shared" si="938"/>
        <v>118</v>
      </c>
      <c r="H1817" s="3">
        <v>0</v>
      </c>
      <c r="I1817" s="3">
        <v>0</v>
      </c>
      <c r="J1817" s="18" t="str">
        <f t="shared" si="936"/>
        <v>Skill4101808</v>
      </c>
      <c r="K1817" s="18" t="str">
        <f>IF($B1817="","",IF($B1817=0,"",K$1&amp;$A1817))</f>
        <v>SkillDescDetail410180804</v>
      </c>
    </row>
    <row r="1818" spans="1:11" x14ac:dyDescent="0.15">
      <c r="A1818" s="3">
        <f t="shared" si="934"/>
        <v>410180805</v>
      </c>
      <c r="B1818" s="3">
        <f t="shared" si="937"/>
        <v>4101808</v>
      </c>
      <c r="C1818" s="3">
        <f t="shared" si="935"/>
        <v>5</v>
      </c>
      <c r="D1818" s="3">
        <f>D1794</f>
        <v>171</v>
      </c>
      <c r="E1818" s="3" t="str">
        <f>_xlfn.XLOOKUP(A1818,中转!$D$10:$D$10006,中转!$Y$10:$Y$10006,"{}",0)</f>
        <v>{"AtkPower":6}</v>
      </c>
      <c r="F1818" s="3" t="s">
        <v>35</v>
      </c>
      <c r="G1818" s="3">
        <f t="shared" si="938"/>
        <v>118</v>
      </c>
      <c r="H1818" s="3">
        <v>0</v>
      </c>
      <c r="I1818" s="3">
        <v>0</v>
      </c>
      <c r="J1818" s="18" t="str">
        <f t="shared" si="936"/>
        <v>Skill4101808</v>
      </c>
      <c r="K1818" s="18" t="str">
        <f>IF($B1818="","",IF($B1818=0,"",K$1&amp;$A1818))</f>
        <v>SkillDescDetail410180805</v>
      </c>
    </row>
    <row r="1819" spans="1:11" s="17" customFormat="1" x14ac:dyDescent="0.15">
      <c r="A1819" s="7" t="s">
        <v>187</v>
      </c>
      <c r="B1819" s="5"/>
      <c r="C1819" s="5"/>
      <c r="D1819" s="5"/>
      <c r="E1819" s="5" t="str">
        <f>_xlfn.XLOOKUP(A1819,中转!$D$10:$D$10006,中转!$Y$10:$Y$10006,"{}",0)</f>
        <v/>
      </c>
      <c r="F1819" s="5"/>
      <c r="G1819" s="5"/>
      <c r="H1819" s="5"/>
      <c r="I1819" s="5"/>
      <c r="J1819" s="20"/>
      <c r="K1819" s="20"/>
    </row>
    <row r="1820" spans="1:11" s="17" customFormat="1" x14ac:dyDescent="0.15">
      <c r="A1820" s="7" t="s">
        <v>33</v>
      </c>
      <c r="B1820" s="5"/>
      <c r="C1820" s="5"/>
      <c r="D1820" s="5"/>
      <c r="E1820" s="5" t="str">
        <f>_xlfn.XLOOKUP(A1820,中转!$D$10:$D$10006,中转!$Y$10:$Y$10006,"{}",0)</f>
        <v/>
      </c>
      <c r="F1820" s="5"/>
      <c r="G1820" s="5"/>
      <c r="H1820" s="5"/>
      <c r="I1820" s="5"/>
      <c r="J1820" s="20"/>
      <c r="K1820" s="20"/>
    </row>
    <row r="1821" spans="1:11" x14ac:dyDescent="0.15">
      <c r="A1821" s="3">
        <f t="shared" ref="A1821:A1825" si="939">B1821*100+C1821</f>
        <v>410190101</v>
      </c>
      <c r="B1821" s="3">
        <f>B1772+100</f>
        <v>4101901</v>
      </c>
      <c r="C1821" s="3">
        <v>1</v>
      </c>
      <c r="D1821" s="3">
        <f>_xlfn.XLOOKUP(C1821,等级中转!$E$7:$E$11,_xlfn.XLOOKUP(INT(RIGHT(B1821,1)),等级中转!$F$5:$L$5,等级中转!$F$7:$L$11))</f>
        <v>1</v>
      </c>
      <c r="E1821" s="3" t="str">
        <f ca="1">_xlfn.XLOOKUP(A1821,中转!$D$10:$D$10006,中转!$Y$10:$Y$10006,"{}",0)</f>
        <v>{"AtkPower":0.9}</v>
      </c>
      <c r="F1821" s="3" t="s">
        <v>35</v>
      </c>
      <c r="G1821" s="3">
        <v>90</v>
      </c>
      <c r="H1821" s="3">
        <v>0</v>
      </c>
      <c r="I1821" s="3">
        <v>0</v>
      </c>
      <c r="J1821" s="18" t="str">
        <f t="shared" ref="J1821:J1825" si="940">"Skill"&amp;B1821</f>
        <v>Skill4101901</v>
      </c>
      <c r="K1821" s="18" t="str">
        <f>IF($B1821="","",IF($B1821=0,"",K$1&amp;$A1821))</f>
        <v>SkillDescDetail410190101</v>
      </c>
    </row>
    <row r="1822" spans="1:11" x14ac:dyDescent="0.15">
      <c r="A1822" s="3">
        <f t="shared" si="939"/>
        <v>410190102</v>
      </c>
      <c r="B1822" s="3">
        <f t="shared" ref="B1822:B1825" si="941">B1773+100</f>
        <v>4101901</v>
      </c>
      <c r="C1822" s="3">
        <v>2</v>
      </c>
      <c r="D1822" s="3">
        <f>_xlfn.XLOOKUP(C1822,等级中转!$E$7:$E$11,_xlfn.XLOOKUP(INT(RIGHT(B1822,1)),等级中转!$F$5:$L$5,等级中转!$F$7:$L$11))</f>
        <v>21</v>
      </c>
      <c r="E1822" s="3" t="str">
        <f ca="1">_xlfn.XLOOKUP(A1822,中转!$D$10:$D$10006,中转!$Y$10:$Y$10006,"{}",0)</f>
        <v>{"AtkPower":1}</v>
      </c>
      <c r="F1822" s="3" t="s">
        <v>35</v>
      </c>
      <c r="G1822" s="3">
        <f t="shared" ref="G1822:G1825" si="942">G1821</f>
        <v>90</v>
      </c>
      <c r="H1822" s="3">
        <v>0</v>
      </c>
      <c r="I1822" s="3">
        <v>0</v>
      </c>
      <c r="J1822" s="18" t="str">
        <f t="shared" si="940"/>
        <v>Skill4101901</v>
      </c>
      <c r="K1822" s="18" t="str">
        <f>IF($B1822="","",IF($B1822=0,"",K$1&amp;$A1822))</f>
        <v>SkillDescDetail410190102</v>
      </c>
    </row>
    <row r="1823" spans="1:11" x14ac:dyDescent="0.15">
      <c r="A1823" s="3">
        <f t="shared" si="939"/>
        <v>410190103</v>
      </c>
      <c r="B1823" s="3">
        <f t="shared" si="941"/>
        <v>4101901</v>
      </c>
      <c r="C1823" s="3">
        <v>3</v>
      </c>
      <c r="D1823" s="3">
        <f>_xlfn.XLOOKUP(C1823,等级中转!$E$7:$E$11,_xlfn.XLOOKUP(INT(RIGHT(B1823,1)),等级中转!$F$5:$L$5,等级中转!$F$7:$L$11))</f>
        <v>61</v>
      </c>
      <c r="E1823" s="3" t="str">
        <f ca="1">_xlfn.XLOOKUP(A1823,中转!$D$10:$D$10006,中转!$Y$10:$Y$10006,"{}",0)</f>
        <v>{"AtkPower":1.05}</v>
      </c>
      <c r="F1823" s="3" t="s">
        <v>35</v>
      </c>
      <c r="G1823" s="3">
        <f t="shared" si="942"/>
        <v>90</v>
      </c>
      <c r="H1823" s="3">
        <v>0</v>
      </c>
      <c r="I1823" s="3">
        <v>0</v>
      </c>
      <c r="J1823" s="18" t="str">
        <f t="shared" si="940"/>
        <v>Skill4101901</v>
      </c>
      <c r="K1823" s="18" t="str">
        <f>IF($B1823="","",IF($B1823=0,"",K$1&amp;$A1823))</f>
        <v>SkillDescDetail410190103</v>
      </c>
    </row>
    <row r="1824" spans="1:11" x14ac:dyDescent="0.15">
      <c r="A1824" s="3">
        <f t="shared" si="939"/>
        <v>410190104</v>
      </c>
      <c r="B1824" s="3">
        <f t="shared" si="941"/>
        <v>4101901</v>
      </c>
      <c r="C1824" s="3">
        <v>4</v>
      </c>
      <c r="D1824" s="3">
        <f>_xlfn.XLOOKUP(C1824,等级中转!$E$7:$E$11,_xlfn.XLOOKUP(INT(RIGHT(B1824,1)),等级中转!$F$5:$L$5,等级中转!$F$7:$L$11))</f>
        <v>111</v>
      </c>
      <c r="E1824" s="3" t="str">
        <f ca="1">_xlfn.XLOOKUP(A1824,中转!$D$10:$D$10006,中转!$Y$10:$Y$10006,"{}",0)</f>
        <v>{"AtkPower":1.15}</v>
      </c>
      <c r="F1824" s="3" t="s">
        <v>35</v>
      </c>
      <c r="G1824" s="3">
        <f t="shared" si="942"/>
        <v>90</v>
      </c>
      <c r="H1824" s="3">
        <v>0</v>
      </c>
      <c r="I1824" s="3">
        <v>0</v>
      </c>
      <c r="J1824" s="18" t="str">
        <f t="shared" si="940"/>
        <v>Skill4101901</v>
      </c>
      <c r="K1824" s="18" t="str">
        <f>IF($B1824="","",IF($B1824=0,"",K$1&amp;$A1824))</f>
        <v>SkillDescDetail410190104</v>
      </c>
    </row>
    <row r="1825" spans="1:11" x14ac:dyDescent="0.15">
      <c r="A1825" s="3">
        <f t="shared" si="939"/>
        <v>410190105</v>
      </c>
      <c r="B1825" s="3">
        <f t="shared" si="941"/>
        <v>4101901</v>
      </c>
      <c r="C1825" s="3">
        <v>5</v>
      </c>
      <c r="D1825" s="3">
        <f>_xlfn.XLOOKUP(C1825,等级中转!$E$7:$E$11,_xlfn.XLOOKUP(INT(RIGHT(B1825,1)),等级中转!$F$5:$L$5,等级中转!$F$7:$L$11))</f>
        <v>161</v>
      </c>
      <c r="E1825" s="3" t="str">
        <f>_xlfn.XLOOKUP(A1825,中转!$D$10:$D$10006,中转!$Y$10:$Y$10006,"{}",0)</f>
        <v>{"AtkPower":1.3}</v>
      </c>
      <c r="F1825" s="3" t="s">
        <v>35</v>
      </c>
      <c r="G1825" s="3">
        <f t="shared" si="942"/>
        <v>90</v>
      </c>
      <c r="H1825" s="3">
        <v>0</v>
      </c>
      <c r="I1825" s="3">
        <v>0</v>
      </c>
      <c r="J1825" s="18" t="str">
        <f t="shared" si="940"/>
        <v>Skill4101901</v>
      </c>
      <c r="K1825" s="18" t="str">
        <f>IF($B1825="","",IF($B1825=0,"",K$1&amp;$A1825))</f>
        <v>SkillDescDetail410190105</v>
      </c>
    </row>
    <row r="1826" spans="1:11" s="17" customFormat="1" x14ac:dyDescent="0.15">
      <c r="A1826" s="7" t="s">
        <v>40</v>
      </c>
      <c r="B1826" s="5"/>
      <c r="C1826" s="5"/>
      <c r="D1826" s="5"/>
      <c r="E1826" s="5" t="str">
        <f>_xlfn.XLOOKUP(A1826,中转!$D$10:$D$10006,中转!$Y$10:$Y$10006,"{}",0)</f>
        <v/>
      </c>
      <c r="F1826" s="5"/>
      <c r="G1826" s="5"/>
      <c r="H1826" s="5"/>
      <c r="I1826" s="5"/>
      <c r="J1826" s="20"/>
      <c r="K1826" s="20"/>
    </row>
    <row r="1827" spans="1:11" x14ac:dyDescent="0.15">
      <c r="A1827" s="3">
        <f t="shared" ref="A1827:A1831" si="943">B1827*100+C1827</f>
        <v>410190201</v>
      </c>
      <c r="B1827" s="3">
        <f t="shared" ref="B1827:B1831" si="944">B1778+100</f>
        <v>4101902</v>
      </c>
      <c r="C1827" s="3">
        <f t="shared" ref="C1827:C1831" si="945">C1821</f>
        <v>1</v>
      </c>
      <c r="D1827" s="3">
        <f>_xlfn.XLOOKUP(C1827,等级中转!$E$7:$E$11,_xlfn.XLOOKUP(INT(RIGHT(B1827,1)),等级中转!$F$5:$L$5,等级中转!$F$7:$L$11))</f>
        <v>1</v>
      </c>
      <c r="E1827" s="3" t="str">
        <f>_xlfn.XLOOKUP(A1827,中转!$D$10:$D$10006,中转!$Y$10:$Y$10006,"{}",0)</f>
        <v>{"AtkPower":0.06}</v>
      </c>
      <c r="F1827" s="3" t="s">
        <v>35</v>
      </c>
      <c r="G1827" s="3">
        <v>0</v>
      </c>
      <c r="H1827" s="3">
        <v>0</v>
      </c>
      <c r="I1827" s="3">
        <v>1.6</v>
      </c>
      <c r="J1827" s="18" t="str">
        <f t="shared" ref="J1827:J1831" si="946">"Skill"&amp;B1827</f>
        <v>Skill4101902</v>
      </c>
      <c r="K1827" s="18" t="str">
        <f>IF($B1827="","",IF($B1827=0,"",K$1&amp;$A1827))</f>
        <v>SkillDescDetail410190201</v>
      </c>
    </row>
    <row r="1828" spans="1:11" x14ac:dyDescent="0.15">
      <c r="A1828" s="3">
        <f t="shared" si="943"/>
        <v>410190202</v>
      </c>
      <c r="B1828" s="3">
        <f t="shared" si="944"/>
        <v>4101902</v>
      </c>
      <c r="C1828" s="3">
        <f t="shared" si="945"/>
        <v>2</v>
      </c>
      <c r="D1828" s="3">
        <f>_xlfn.XLOOKUP(C1828,等级中转!$E$7:$E$11,_xlfn.XLOOKUP(INT(RIGHT(B1828,1)),等级中转!$F$5:$L$5,等级中转!$F$7:$L$11))</f>
        <v>41</v>
      </c>
      <c r="E1828" s="3" t="str">
        <f>_xlfn.XLOOKUP(A1828,中转!$D$10:$D$10006,中转!$Y$10:$Y$10006,"{}",0)</f>
        <v>{"AtkPower":0.07}</v>
      </c>
      <c r="F1828" s="3" t="s">
        <v>35</v>
      </c>
      <c r="G1828" s="3">
        <v>0</v>
      </c>
      <c r="H1828" s="3">
        <v>0</v>
      </c>
      <c r="I1828" s="3">
        <f>I1827</f>
        <v>1.6</v>
      </c>
      <c r="J1828" s="18" t="str">
        <f t="shared" si="946"/>
        <v>Skill4101902</v>
      </c>
      <c r="K1828" s="18" t="str">
        <f>IF($B1828="","",IF($B1828=0,"",K$1&amp;$A1828))</f>
        <v>SkillDescDetail410190202</v>
      </c>
    </row>
    <row r="1829" spans="1:11" x14ac:dyDescent="0.15">
      <c r="A1829" s="3">
        <f t="shared" si="943"/>
        <v>410190203</v>
      </c>
      <c r="B1829" s="3">
        <f t="shared" si="944"/>
        <v>4101902</v>
      </c>
      <c r="C1829" s="3">
        <f t="shared" si="945"/>
        <v>3</v>
      </c>
      <c r="D1829" s="3">
        <f>_xlfn.XLOOKUP(C1829,等级中转!$E$7:$E$11,_xlfn.XLOOKUP(INT(RIGHT(B1829,1)),等级中转!$F$5:$L$5,等级中转!$F$7:$L$11))</f>
        <v>81</v>
      </c>
      <c r="E1829" s="3" t="str">
        <f>_xlfn.XLOOKUP(A1829,中转!$D$10:$D$10006,中转!$Y$10:$Y$10006,"{}",0)</f>
        <v>{"AtkPower":0.08}</v>
      </c>
      <c r="F1829" s="3" t="s">
        <v>35</v>
      </c>
      <c r="G1829" s="3">
        <v>0</v>
      </c>
      <c r="H1829" s="3">
        <v>0</v>
      </c>
      <c r="I1829" s="3">
        <f t="shared" ref="I1829:I1831" si="947">I1828</f>
        <v>1.6</v>
      </c>
      <c r="J1829" s="18" t="str">
        <f t="shared" si="946"/>
        <v>Skill4101902</v>
      </c>
      <c r="K1829" s="18" t="str">
        <f>IF($B1829="","",IF($B1829=0,"",K$1&amp;$A1829))</f>
        <v>SkillDescDetail410190203</v>
      </c>
    </row>
    <row r="1830" spans="1:11" x14ac:dyDescent="0.15">
      <c r="A1830" s="3">
        <f t="shared" si="943"/>
        <v>410190204</v>
      </c>
      <c r="B1830" s="3">
        <f t="shared" si="944"/>
        <v>4101902</v>
      </c>
      <c r="C1830" s="3">
        <f t="shared" si="945"/>
        <v>4</v>
      </c>
      <c r="D1830" s="3">
        <f>_xlfn.XLOOKUP(C1830,等级中转!$E$7:$E$11,_xlfn.XLOOKUP(INT(RIGHT(B1830,1)),等级中转!$F$5:$L$5,等级中转!$F$7:$L$11))</f>
        <v>141</v>
      </c>
      <c r="E1830" s="3" t="str">
        <f>_xlfn.XLOOKUP(A1830,中转!$D$10:$D$10006,中转!$Y$10:$Y$10006,"{}",0)</f>
        <v>{"AtkPower":0.09}</v>
      </c>
      <c r="F1830" s="3" t="s">
        <v>35</v>
      </c>
      <c r="G1830" s="3">
        <v>0</v>
      </c>
      <c r="H1830" s="3">
        <v>0</v>
      </c>
      <c r="I1830" s="3">
        <f t="shared" si="947"/>
        <v>1.6</v>
      </c>
      <c r="J1830" s="18" t="str">
        <f t="shared" si="946"/>
        <v>Skill4101902</v>
      </c>
      <c r="K1830" s="18" t="str">
        <f>IF($B1830="","",IF($B1830=0,"",K$1&amp;$A1830))</f>
        <v>SkillDescDetail410190204</v>
      </c>
    </row>
    <row r="1831" spans="1:11" x14ac:dyDescent="0.15">
      <c r="A1831" s="3">
        <f t="shared" si="943"/>
        <v>410190205</v>
      </c>
      <c r="B1831" s="3">
        <f t="shared" si="944"/>
        <v>4101902</v>
      </c>
      <c r="C1831" s="3">
        <f t="shared" si="945"/>
        <v>5</v>
      </c>
      <c r="D1831" s="3">
        <f>_xlfn.XLOOKUP(C1831,等级中转!$E$7:$E$11,_xlfn.XLOOKUP(INT(RIGHT(B1831,1)),等级中转!$F$5:$L$5,等级中转!$F$7:$L$11))</f>
        <v>201</v>
      </c>
      <c r="E1831" s="3" t="str">
        <f>_xlfn.XLOOKUP(A1831,中转!$D$10:$D$10006,中转!$Y$10:$Y$10006,"{}",0)</f>
        <v>{"AtkPower":0.105}</v>
      </c>
      <c r="F1831" s="3" t="s">
        <v>35</v>
      </c>
      <c r="G1831" s="3">
        <v>0</v>
      </c>
      <c r="H1831" s="3">
        <v>0</v>
      </c>
      <c r="I1831" s="3">
        <f t="shared" si="947"/>
        <v>1.6</v>
      </c>
      <c r="J1831" s="18" t="str">
        <f t="shared" si="946"/>
        <v>Skill4101902</v>
      </c>
      <c r="K1831" s="18" t="str">
        <f>IF($B1831="","",IF($B1831=0,"",K$1&amp;$A1831))</f>
        <v>SkillDescDetail410190205</v>
      </c>
    </row>
    <row r="1832" spans="1:11" s="17" customFormat="1" x14ac:dyDescent="0.15">
      <c r="A1832" s="7" t="s">
        <v>45</v>
      </c>
      <c r="B1832" s="5"/>
      <c r="C1832" s="5"/>
      <c r="D1832" s="5"/>
      <c r="E1832" s="5" t="str">
        <f>_xlfn.XLOOKUP(A1832,中转!$D$10:$D$10006,中转!$Y$10:$Y$10006,"{}",0)</f>
        <v/>
      </c>
      <c r="F1832" s="5"/>
      <c r="G1832" s="5"/>
      <c r="H1832" s="5"/>
      <c r="I1832" s="5"/>
      <c r="J1832" s="20"/>
      <c r="K1832" s="20"/>
    </row>
    <row r="1833" spans="1:11" x14ac:dyDescent="0.15">
      <c r="A1833" s="3">
        <f t="shared" ref="A1833:A1837" si="948">B1833*100+C1833</f>
        <v>410190301</v>
      </c>
      <c r="B1833" s="3">
        <f t="shared" ref="B1833:B1837" si="949">B1784+100</f>
        <v>4101903</v>
      </c>
      <c r="C1833" s="3">
        <f t="shared" ref="C1833:C1837" si="950">C1827</f>
        <v>1</v>
      </c>
      <c r="D1833" s="3">
        <f>_xlfn.XLOOKUP(C1833,等级中转!$E$7:$E$11,_xlfn.XLOOKUP(INT(RIGHT(B1833,1)),等级中转!$F$5:$L$5,等级中转!$F$7:$L$11))</f>
        <v>1</v>
      </c>
      <c r="E1833" s="3" t="str">
        <f>_xlfn.XLOOKUP(A1833,中转!$D$10:$D$10006,中转!$Y$10:$Y$10006,"{}",0)</f>
        <v>{}</v>
      </c>
      <c r="F1833" s="3" t="s">
        <v>35</v>
      </c>
      <c r="G1833" s="3">
        <v>0</v>
      </c>
      <c r="H1833" s="3">
        <v>0</v>
      </c>
      <c r="I1833" s="3">
        <v>0</v>
      </c>
      <c r="K1833" s="18" t="str">
        <f>IF($B1833="","",IF($B1833=0,"",K$1&amp;$A1833))</f>
        <v>SkillDescDetail410190301</v>
      </c>
    </row>
    <row r="1834" spans="1:11" x14ac:dyDescent="0.15">
      <c r="A1834" s="3">
        <f t="shared" si="948"/>
        <v>410190302</v>
      </c>
      <c r="B1834" s="3">
        <f t="shared" si="949"/>
        <v>4101903</v>
      </c>
      <c r="C1834" s="3">
        <f t="shared" si="950"/>
        <v>2</v>
      </c>
      <c r="D1834" s="3">
        <f>_xlfn.XLOOKUP(C1834,等级中转!$E$7:$E$11,_xlfn.XLOOKUP(INT(RIGHT(B1834,1)),等级中转!$F$5:$L$5,等级中转!$F$7:$L$11))</f>
        <v>75</v>
      </c>
      <c r="E1834" s="3" t="str">
        <f>_xlfn.XLOOKUP(A1834,中转!$D$10:$D$10006,中转!$Y$10:$Y$10006,"{}",0)</f>
        <v>{}</v>
      </c>
      <c r="F1834" s="3" t="s">
        <v>35</v>
      </c>
      <c r="G1834" s="3">
        <v>0</v>
      </c>
      <c r="H1834" s="3">
        <v>0</v>
      </c>
      <c r="I1834" s="3">
        <v>0</v>
      </c>
      <c r="K1834" s="18" t="str">
        <f>IF($B1834="","",IF($B1834=0,"",K$1&amp;$A1834))</f>
        <v>SkillDescDetail410190302</v>
      </c>
    </row>
    <row r="1835" spans="1:11" x14ac:dyDescent="0.15">
      <c r="A1835" s="3">
        <f t="shared" si="948"/>
        <v>410190303</v>
      </c>
      <c r="B1835" s="3">
        <f t="shared" si="949"/>
        <v>4101903</v>
      </c>
      <c r="C1835" s="3">
        <f t="shared" si="950"/>
        <v>3</v>
      </c>
      <c r="D1835" s="3">
        <f>_xlfn.XLOOKUP(C1835,等级中转!$E$7:$E$11,_xlfn.XLOOKUP(INT(RIGHT(B1835,1)),等级中转!$F$5:$L$5,等级中转!$F$7:$L$11))</f>
        <v>125</v>
      </c>
      <c r="E1835" s="3" t="str">
        <f>_xlfn.XLOOKUP(A1835,中转!$D$10:$D$10006,中转!$Y$10:$Y$10006,"{}",0)</f>
        <v>{}</v>
      </c>
      <c r="F1835" s="3" t="s">
        <v>35</v>
      </c>
      <c r="G1835" s="3">
        <v>0</v>
      </c>
      <c r="H1835" s="3">
        <v>0</v>
      </c>
      <c r="I1835" s="3">
        <v>0</v>
      </c>
      <c r="K1835" s="18" t="str">
        <f>IF($B1835="","",IF($B1835=0,"",K$1&amp;$A1835))</f>
        <v>SkillDescDetail410190303</v>
      </c>
    </row>
    <row r="1836" spans="1:11" x14ac:dyDescent="0.15">
      <c r="A1836" s="3">
        <f t="shared" si="948"/>
        <v>410190304</v>
      </c>
      <c r="B1836" s="3">
        <f t="shared" si="949"/>
        <v>4101903</v>
      </c>
      <c r="C1836" s="3">
        <f t="shared" si="950"/>
        <v>4</v>
      </c>
      <c r="D1836" s="3">
        <f>_xlfn.XLOOKUP(C1836,等级中转!$E$7:$E$11,_xlfn.XLOOKUP(INT(RIGHT(B1836,1)),等级中转!$F$5:$L$5,等级中转!$F$7:$L$11))</f>
        <v>175</v>
      </c>
      <c r="E1836" s="3" t="str">
        <f>_xlfn.XLOOKUP(A1836,中转!$D$10:$D$10006,中转!$Y$10:$Y$10006,"{}",0)</f>
        <v>{}</v>
      </c>
      <c r="F1836" s="3" t="s">
        <v>35</v>
      </c>
      <c r="G1836" s="3">
        <v>0</v>
      </c>
      <c r="H1836" s="3">
        <v>0</v>
      </c>
      <c r="I1836" s="3">
        <v>0</v>
      </c>
      <c r="K1836" s="18" t="str">
        <f>IF($B1836="","",IF($B1836=0,"",K$1&amp;$A1836))</f>
        <v>SkillDescDetail410190304</v>
      </c>
    </row>
    <row r="1837" spans="1:11" x14ac:dyDescent="0.15">
      <c r="A1837" s="3">
        <f t="shared" si="948"/>
        <v>410190305</v>
      </c>
      <c r="B1837" s="3">
        <f t="shared" si="949"/>
        <v>4101903</v>
      </c>
      <c r="C1837" s="3">
        <f t="shared" si="950"/>
        <v>5</v>
      </c>
      <c r="D1837" s="3">
        <f>_xlfn.XLOOKUP(C1837,等级中转!$E$7:$E$11,_xlfn.XLOOKUP(INT(RIGHT(B1837,1)),等级中转!$F$5:$L$5,等级中转!$F$7:$L$11))</f>
        <v>225</v>
      </c>
      <c r="E1837" s="3" t="str">
        <f>_xlfn.XLOOKUP(A1837,中转!$D$10:$D$10006,中转!$Y$10:$Y$10006,"{}",0)</f>
        <v>{}</v>
      </c>
      <c r="F1837" s="3" t="s">
        <v>35</v>
      </c>
      <c r="G1837" s="3">
        <v>0</v>
      </c>
      <c r="H1837" s="3">
        <v>0</v>
      </c>
      <c r="I1837" s="3">
        <v>0</v>
      </c>
      <c r="K1837" s="18" t="str">
        <f>IF($B1837="","",IF($B1837=0,"",K$1&amp;$A1837))</f>
        <v>SkillDescDetail410190305</v>
      </c>
    </row>
    <row r="1838" spans="1:11" s="17" customFormat="1" x14ac:dyDescent="0.15">
      <c r="A1838" s="7" t="s">
        <v>46</v>
      </c>
      <c r="B1838" s="5"/>
      <c r="C1838" s="5"/>
      <c r="D1838" s="5"/>
      <c r="E1838" s="5" t="str">
        <f>_xlfn.XLOOKUP(A1838,中转!$D$10:$D$10006,中转!$Y$10:$Y$10006,"{}",0)</f>
        <v/>
      </c>
      <c r="F1838" s="5"/>
      <c r="G1838" s="5"/>
      <c r="H1838" s="5"/>
      <c r="I1838" s="5"/>
      <c r="J1838" s="20"/>
      <c r="K1838" s="20"/>
    </row>
    <row r="1839" spans="1:11" x14ac:dyDescent="0.15">
      <c r="A1839" s="3">
        <f t="shared" ref="A1839:A1843" si="951">B1839*100+C1839</f>
        <v>410190401</v>
      </c>
      <c r="B1839" s="3">
        <f t="shared" ref="B1839:B1843" si="952">B1790+100</f>
        <v>4101904</v>
      </c>
      <c r="C1839" s="3">
        <f t="shared" ref="C1839:C1843" si="953">C1833</f>
        <v>1</v>
      </c>
      <c r="D1839" s="3">
        <f>_xlfn.XLOOKUP(C1839,等级中转!$E$7:$E$11,_xlfn.XLOOKUP(INT(RIGHT(B1839,1)),等级中转!$F$5:$L$5,等级中转!$F$7:$L$11))</f>
        <v>1</v>
      </c>
      <c r="E1839" s="3" t="str">
        <f>_xlfn.XLOOKUP(A1839,中转!$D$10:$D$10006,中转!$Y$10:$Y$10006,"{}",0)</f>
        <v>{"AtkPower":0.8}</v>
      </c>
      <c r="F1839" s="3" t="s">
        <v>188</v>
      </c>
      <c r="G1839" s="3">
        <v>0</v>
      </c>
      <c r="H1839" s="3">
        <v>0</v>
      </c>
      <c r="I1839" s="3">
        <v>0</v>
      </c>
      <c r="K1839" s="18" t="str">
        <f>IF($B1839="","",IF($B1839=0,"",K$1&amp;$A1839))</f>
        <v>SkillDescDetail410190401</v>
      </c>
    </row>
    <row r="1840" spans="1:11" x14ac:dyDescent="0.15">
      <c r="A1840" s="3">
        <f t="shared" si="951"/>
        <v>410190402</v>
      </c>
      <c r="B1840" s="3">
        <f t="shared" si="952"/>
        <v>4101904</v>
      </c>
      <c r="C1840" s="3">
        <f t="shared" si="953"/>
        <v>2</v>
      </c>
      <c r="D1840" s="3">
        <f>_xlfn.XLOOKUP(C1840,等级中转!$E$7:$E$11,_xlfn.XLOOKUP(INT(RIGHT(B1840,1)),等级中转!$F$5:$L$5,等级中转!$F$7:$L$11))</f>
        <v>31</v>
      </c>
      <c r="E1840" s="3" t="str">
        <f>_xlfn.XLOOKUP(A1840,中转!$D$10:$D$10006,中转!$Y$10:$Y$10006,"{}",0)</f>
        <v>{"AtkPower":0.85}</v>
      </c>
      <c r="F1840" s="3" t="s">
        <v>188</v>
      </c>
      <c r="G1840" s="3">
        <v>0</v>
      </c>
      <c r="H1840" s="3">
        <v>0</v>
      </c>
      <c r="I1840" s="3">
        <v>0</v>
      </c>
      <c r="K1840" s="18" t="str">
        <f>IF($B1840="","",IF($B1840=0,"",K$1&amp;$A1840))</f>
        <v>SkillDescDetail410190402</v>
      </c>
    </row>
    <row r="1841" spans="1:11" x14ac:dyDescent="0.15">
      <c r="A1841" s="3">
        <f t="shared" si="951"/>
        <v>410190403</v>
      </c>
      <c r="B1841" s="3">
        <f t="shared" si="952"/>
        <v>4101904</v>
      </c>
      <c r="C1841" s="3">
        <f t="shared" si="953"/>
        <v>3</v>
      </c>
      <c r="D1841" s="3">
        <f>_xlfn.XLOOKUP(C1841,等级中转!$E$7:$E$11,_xlfn.XLOOKUP(INT(RIGHT(B1841,1)),等级中转!$F$5:$L$5,等级中转!$F$7:$L$11))</f>
        <v>71</v>
      </c>
      <c r="E1841" s="3" t="str">
        <f>_xlfn.XLOOKUP(A1841,中转!$D$10:$D$10006,中转!$Y$10:$Y$10006,"{}",0)</f>
        <v>{"AtkPower":0.9}</v>
      </c>
      <c r="F1841" s="3" t="s">
        <v>188</v>
      </c>
      <c r="G1841" s="3">
        <v>0</v>
      </c>
      <c r="H1841" s="3">
        <v>0</v>
      </c>
      <c r="I1841" s="3">
        <v>0</v>
      </c>
      <c r="K1841" s="18" t="str">
        <f>IF($B1841="","",IF($B1841=0,"",K$1&amp;$A1841))</f>
        <v>SkillDescDetail410190403</v>
      </c>
    </row>
    <row r="1842" spans="1:11" x14ac:dyDescent="0.15">
      <c r="A1842" s="3">
        <f t="shared" si="951"/>
        <v>410190404</v>
      </c>
      <c r="B1842" s="3">
        <f t="shared" si="952"/>
        <v>4101904</v>
      </c>
      <c r="C1842" s="3">
        <f t="shared" si="953"/>
        <v>4</v>
      </c>
      <c r="D1842" s="3">
        <f>_xlfn.XLOOKUP(C1842,等级中转!$E$7:$E$11,_xlfn.XLOOKUP(INT(RIGHT(B1842,1)),等级中转!$F$5:$L$5,等级中转!$F$7:$L$11))</f>
        <v>121</v>
      </c>
      <c r="E1842" s="3" t="str">
        <f>_xlfn.XLOOKUP(A1842,中转!$D$10:$D$10006,中转!$Y$10:$Y$10006,"{}",0)</f>
        <v>{"AtkPower":0.95}</v>
      </c>
      <c r="F1842" s="3" t="s">
        <v>188</v>
      </c>
      <c r="G1842" s="3">
        <v>0</v>
      </c>
      <c r="H1842" s="3">
        <v>0</v>
      </c>
      <c r="I1842" s="3">
        <v>0</v>
      </c>
      <c r="K1842" s="18" t="str">
        <f>IF($B1842="","",IF($B1842=0,"",K$1&amp;$A1842))</f>
        <v>SkillDescDetail410190404</v>
      </c>
    </row>
    <row r="1843" spans="1:11" x14ac:dyDescent="0.15">
      <c r="A1843" s="3">
        <f t="shared" si="951"/>
        <v>410190405</v>
      </c>
      <c r="B1843" s="3">
        <f t="shared" si="952"/>
        <v>4101904</v>
      </c>
      <c r="C1843" s="3">
        <f t="shared" si="953"/>
        <v>5</v>
      </c>
      <c r="D1843" s="3">
        <f>_xlfn.XLOOKUP(C1843,等级中转!$E$7:$E$11,_xlfn.XLOOKUP(INT(RIGHT(B1843,1)),等级中转!$F$5:$L$5,等级中转!$F$7:$L$11))</f>
        <v>171</v>
      </c>
      <c r="E1843" s="3" t="str">
        <f>_xlfn.XLOOKUP(A1843,中转!$D$10:$D$10006,中转!$Y$10:$Y$10006,"{}",0)</f>
        <v>{"AtkPower":1}</v>
      </c>
      <c r="F1843" s="3" t="s">
        <v>188</v>
      </c>
      <c r="G1843" s="3">
        <v>0</v>
      </c>
      <c r="H1843" s="3">
        <v>0</v>
      </c>
      <c r="I1843" s="3">
        <v>0</v>
      </c>
      <c r="K1843" s="18" t="str">
        <f>IF($B1843="","",IF($B1843=0,"",K$1&amp;$A1843))</f>
        <v>SkillDescDetail410190405</v>
      </c>
    </row>
    <row r="1844" spans="1:11" s="17" customFormat="1" x14ac:dyDescent="0.15">
      <c r="A1844" s="7" t="s">
        <v>47</v>
      </c>
      <c r="B1844" s="5"/>
      <c r="C1844" s="5"/>
      <c r="D1844" s="5"/>
      <c r="E1844" s="5" t="str">
        <f>_xlfn.XLOOKUP(A1844,中转!$D$10:$D$10006,中转!$Y$10:$Y$10006,"{}",0)</f>
        <v/>
      </c>
      <c r="F1844" s="5"/>
      <c r="G1844" s="5"/>
      <c r="H1844" s="5"/>
      <c r="I1844" s="5"/>
      <c r="J1844" s="20"/>
      <c r="K1844" s="20"/>
    </row>
    <row r="1845" spans="1:11" x14ac:dyDescent="0.15">
      <c r="A1845" s="3">
        <f t="shared" ref="A1845:A1849" si="954">B1845*100+C1845</f>
        <v>410190501</v>
      </c>
      <c r="B1845" s="3">
        <f t="shared" ref="B1845:B1849" si="955">B1796+100</f>
        <v>4101905</v>
      </c>
      <c r="C1845" s="3">
        <f t="shared" ref="C1845:C1849" si="956">C1839</f>
        <v>1</v>
      </c>
      <c r="D1845" s="3">
        <f>_xlfn.XLOOKUP(C1845,等级中转!$E$7:$E$11,_xlfn.XLOOKUP(INT(RIGHT(B1845,1)),等级中转!$F$5:$L$5,等级中转!$F$7:$L$11))</f>
        <v>1</v>
      </c>
      <c r="E1845" s="3" t="str">
        <f>_xlfn.XLOOKUP(A1845,中转!$D$10:$D$10006,中转!$Y$10:$Y$10006,"{}",0)</f>
        <v>{}</v>
      </c>
      <c r="F1845" s="3" t="s">
        <v>35</v>
      </c>
      <c r="G1845" s="3">
        <v>0</v>
      </c>
      <c r="H1845" s="3">
        <v>0</v>
      </c>
      <c r="I1845" s="3">
        <v>0</v>
      </c>
      <c r="K1845" s="18" t="str">
        <f>IF($B1845="","",IF($B1845=0,"",K$1&amp;$A1845))</f>
        <v>SkillDescDetail410190501</v>
      </c>
    </row>
    <row r="1846" spans="1:11" x14ac:dyDescent="0.15">
      <c r="A1846" s="3">
        <f t="shared" si="954"/>
        <v>410190502</v>
      </c>
      <c r="B1846" s="3">
        <f t="shared" si="955"/>
        <v>4101905</v>
      </c>
      <c r="C1846" s="3">
        <f t="shared" si="956"/>
        <v>2</v>
      </c>
      <c r="D1846" s="3">
        <f>_xlfn.XLOOKUP(C1846,等级中转!$E$7:$E$11,_xlfn.XLOOKUP(INT(RIGHT(B1846,1)),等级中转!$F$5:$L$5,等级中转!$F$7:$L$11))</f>
        <v>46</v>
      </c>
      <c r="E1846" s="3" t="str">
        <f>_xlfn.XLOOKUP(A1846,中转!$D$10:$D$10006,中转!$Y$10:$Y$10006,"{}",0)</f>
        <v>{}</v>
      </c>
      <c r="F1846" s="3" t="s">
        <v>35</v>
      </c>
      <c r="G1846" s="3">
        <v>0</v>
      </c>
      <c r="H1846" s="3">
        <v>0</v>
      </c>
      <c r="I1846" s="3">
        <v>0</v>
      </c>
      <c r="K1846" s="18" t="str">
        <f>IF($B1846="","",IF($B1846=0,"",K$1&amp;$A1846))</f>
        <v>SkillDescDetail410190502</v>
      </c>
    </row>
    <row r="1847" spans="1:11" x14ac:dyDescent="0.15">
      <c r="A1847" s="3">
        <f t="shared" si="954"/>
        <v>410190503</v>
      </c>
      <c r="B1847" s="3">
        <f t="shared" si="955"/>
        <v>4101905</v>
      </c>
      <c r="C1847" s="3">
        <f t="shared" si="956"/>
        <v>3</v>
      </c>
      <c r="D1847" s="3">
        <f>_xlfn.XLOOKUP(C1847,等级中转!$E$7:$E$11,_xlfn.XLOOKUP(INT(RIGHT(B1847,1)),等级中转!$F$5:$L$5,等级中转!$F$7:$L$11))</f>
        <v>86</v>
      </c>
      <c r="E1847" s="3" t="str">
        <f>_xlfn.XLOOKUP(A1847,中转!$D$10:$D$10006,中转!$Y$10:$Y$10006,"{}",0)</f>
        <v>{}</v>
      </c>
      <c r="F1847" s="3" t="s">
        <v>35</v>
      </c>
      <c r="G1847" s="3">
        <v>0</v>
      </c>
      <c r="H1847" s="3">
        <v>0</v>
      </c>
      <c r="I1847" s="3">
        <v>0</v>
      </c>
      <c r="K1847" s="18" t="str">
        <f>IF($B1847="","",IF($B1847=0,"",K$1&amp;$A1847))</f>
        <v>SkillDescDetail410190503</v>
      </c>
    </row>
    <row r="1848" spans="1:11" x14ac:dyDescent="0.15">
      <c r="A1848" s="3">
        <f t="shared" si="954"/>
        <v>410190504</v>
      </c>
      <c r="B1848" s="3">
        <f t="shared" si="955"/>
        <v>4101905</v>
      </c>
      <c r="C1848" s="3">
        <f t="shared" si="956"/>
        <v>4</v>
      </c>
      <c r="D1848" s="3">
        <f>_xlfn.XLOOKUP(C1848,等级中转!$E$7:$E$11,_xlfn.XLOOKUP(INT(RIGHT(B1848,1)),等级中转!$F$5:$L$5,等级中转!$F$7:$L$11))</f>
        <v>136</v>
      </c>
      <c r="E1848" s="3" t="str">
        <f>_xlfn.XLOOKUP(A1848,中转!$D$10:$D$10006,中转!$Y$10:$Y$10006,"{}",0)</f>
        <v>{}</v>
      </c>
      <c r="F1848" s="3" t="s">
        <v>35</v>
      </c>
      <c r="G1848" s="3">
        <v>0</v>
      </c>
      <c r="H1848" s="3">
        <v>0</v>
      </c>
      <c r="I1848" s="3">
        <v>0</v>
      </c>
      <c r="K1848" s="18" t="str">
        <f>IF($B1848="","",IF($B1848=0,"",K$1&amp;$A1848))</f>
        <v>SkillDescDetail410190504</v>
      </c>
    </row>
    <row r="1849" spans="1:11" x14ac:dyDescent="0.15">
      <c r="A1849" s="3">
        <f t="shared" si="954"/>
        <v>410190505</v>
      </c>
      <c r="B1849" s="3">
        <f t="shared" si="955"/>
        <v>4101905</v>
      </c>
      <c r="C1849" s="3">
        <f t="shared" si="956"/>
        <v>5</v>
      </c>
      <c r="D1849" s="3">
        <f>_xlfn.XLOOKUP(C1849,等级中转!$E$7:$E$11,_xlfn.XLOOKUP(INT(RIGHT(B1849,1)),等级中转!$F$5:$L$5,等级中转!$F$7:$L$11))</f>
        <v>186</v>
      </c>
      <c r="E1849" s="3" t="str">
        <f>_xlfn.XLOOKUP(A1849,中转!$D$10:$D$10006,中转!$Y$10:$Y$10006,"{}",0)</f>
        <v>{}</v>
      </c>
      <c r="F1849" s="3" t="s">
        <v>35</v>
      </c>
      <c r="G1849" s="3">
        <v>0</v>
      </c>
      <c r="H1849" s="3">
        <v>0</v>
      </c>
      <c r="I1849" s="3">
        <v>0</v>
      </c>
      <c r="K1849" s="18" t="str">
        <f>IF($B1849="","",IF($B1849=0,"",K$1&amp;$A1849))</f>
        <v>SkillDescDetail410190505</v>
      </c>
    </row>
    <row r="1850" spans="1:11" s="17" customFormat="1" x14ac:dyDescent="0.15">
      <c r="A1850" s="7" t="s">
        <v>48</v>
      </c>
      <c r="B1850" s="5"/>
      <c r="C1850" s="5"/>
      <c r="D1850" s="5"/>
      <c r="E1850" s="5" t="str">
        <f>_xlfn.XLOOKUP(A1850,中转!$D$10:$D$10006,中转!$Y$10:$Y$10006,"{}",0)</f>
        <v/>
      </c>
      <c r="F1850" s="5"/>
      <c r="G1850" s="5"/>
      <c r="H1850" s="5"/>
      <c r="I1850" s="5"/>
      <c r="J1850" s="20"/>
      <c r="K1850" s="20"/>
    </row>
    <row r="1851" spans="1:11" x14ac:dyDescent="0.15">
      <c r="A1851" s="3">
        <f t="shared" ref="A1851:A1855" si="957">B1851*100+C1851</f>
        <v>410190601</v>
      </c>
      <c r="B1851" s="3">
        <f t="shared" ref="B1851:B1855" si="958">B1802+100</f>
        <v>4101906</v>
      </c>
      <c r="C1851" s="3">
        <f t="shared" ref="C1851:C1855" si="959">C1845</f>
        <v>1</v>
      </c>
      <c r="D1851" s="3">
        <f>_xlfn.XLOOKUP(C1851,等级中转!$E$7:$E$11,_xlfn.XLOOKUP(INT(RIGHT(B1851,1)),等级中转!$F$5:$L$5,等级中转!$F$7:$L$11))</f>
        <v>1</v>
      </c>
      <c r="E1851" s="3" t="str">
        <f>_xlfn.XLOOKUP(A1851,中转!$D$10:$D$10006,中转!$Y$10:$Y$10006,"{}",0)</f>
        <v>{}</v>
      </c>
      <c r="F1851" s="3" t="s">
        <v>35</v>
      </c>
      <c r="G1851" s="3">
        <v>0</v>
      </c>
      <c r="H1851" s="3">
        <v>0</v>
      </c>
      <c r="I1851" s="3">
        <v>0</v>
      </c>
      <c r="K1851" s="18" t="str">
        <f>IF($B1851="","",IF($B1851=0,"",K$1&amp;$A1851))</f>
        <v>SkillDescDetail410190601</v>
      </c>
    </row>
    <row r="1852" spans="1:11" x14ac:dyDescent="0.15">
      <c r="A1852" s="3">
        <f t="shared" si="957"/>
        <v>410190602</v>
      </c>
      <c r="B1852" s="3">
        <f t="shared" si="958"/>
        <v>4101906</v>
      </c>
      <c r="C1852" s="3">
        <f t="shared" si="959"/>
        <v>2</v>
      </c>
      <c r="D1852" s="3">
        <f>_xlfn.XLOOKUP(C1852,等级中转!$E$7:$E$11,_xlfn.XLOOKUP(INT(RIGHT(B1852,1)),等级中转!$F$5:$L$5,等级中转!$F$7:$L$11))</f>
        <v>63</v>
      </c>
      <c r="E1852" s="3" t="str">
        <f>_xlfn.XLOOKUP(A1852,中转!$D$10:$D$10006,中转!$Y$10:$Y$10006,"{}",0)</f>
        <v>{}</v>
      </c>
      <c r="F1852" s="3" t="s">
        <v>35</v>
      </c>
      <c r="G1852" s="3">
        <v>0</v>
      </c>
      <c r="H1852" s="3">
        <v>0</v>
      </c>
      <c r="I1852" s="3">
        <v>0</v>
      </c>
      <c r="K1852" s="18" t="str">
        <f>IF($B1852="","",IF($B1852=0,"",K$1&amp;$A1852))</f>
        <v>SkillDescDetail410190602</v>
      </c>
    </row>
    <row r="1853" spans="1:11" x14ac:dyDescent="0.15">
      <c r="A1853" s="3">
        <f t="shared" si="957"/>
        <v>410190603</v>
      </c>
      <c r="B1853" s="3">
        <f t="shared" si="958"/>
        <v>4101906</v>
      </c>
      <c r="C1853" s="3">
        <f t="shared" si="959"/>
        <v>3</v>
      </c>
      <c r="D1853" s="3">
        <f>_xlfn.XLOOKUP(C1853,等级中转!$E$7:$E$11,_xlfn.XLOOKUP(INT(RIGHT(B1853,1)),等级中转!$F$5:$L$5,等级中转!$F$7:$L$11))</f>
        <v>103</v>
      </c>
      <c r="E1853" s="3" t="str">
        <f>_xlfn.XLOOKUP(A1853,中转!$D$10:$D$10006,中转!$Y$10:$Y$10006,"{}",0)</f>
        <v>{}</v>
      </c>
      <c r="F1853" s="3" t="s">
        <v>35</v>
      </c>
      <c r="G1853" s="3">
        <v>0</v>
      </c>
      <c r="H1853" s="3">
        <v>0</v>
      </c>
      <c r="I1853" s="3">
        <v>0</v>
      </c>
      <c r="K1853" s="18" t="str">
        <f>IF($B1853="","",IF($B1853=0,"",K$1&amp;$A1853))</f>
        <v>SkillDescDetail410190603</v>
      </c>
    </row>
    <row r="1854" spans="1:11" x14ac:dyDescent="0.15">
      <c r="A1854" s="3">
        <f t="shared" si="957"/>
        <v>410190604</v>
      </c>
      <c r="B1854" s="3">
        <f t="shared" si="958"/>
        <v>4101906</v>
      </c>
      <c r="C1854" s="3">
        <f t="shared" si="959"/>
        <v>4</v>
      </c>
      <c r="D1854" s="3">
        <f>_xlfn.XLOOKUP(C1854,等级中转!$E$7:$E$11,_xlfn.XLOOKUP(INT(RIGHT(B1854,1)),等级中转!$F$5:$L$5,等级中转!$F$7:$L$11))</f>
        <v>153</v>
      </c>
      <c r="E1854" s="3" t="str">
        <f>_xlfn.XLOOKUP(A1854,中转!$D$10:$D$10006,中转!$Y$10:$Y$10006,"{}",0)</f>
        <v>{}</v>
      </c>
      <c r="F1854" s="3" t="s">
        <v>35</v>
      </c>
      <c r="G1854" s="3">
        <v>0</v>
      </c>
      <c r="H1854" s="3">
        <v>0</v>
      </c>
      <c r="I1854" s="3">
        <v>0</v>
      </c>
      <c r="K1854" s="18" t="str">
        <f>IF($B1854="","",IF($B1854=0,"",K$1&amp;$A1854))</f>
        <v>SkillDescDetail410190604</v>
      </c>
    </row>
    <row r="1855" spans="1:11" x14ac:dyDescent="0.15">
      <c r="A1855" s="3">
        <f t="shared" si="957"/>
        <v>410190605</v>
      </c>
      <c r="B1855" s="3">
        <f t="shared" si="958"/>
        <v>4101906</v>
      </c>
      <c r="C1855" s="3">
        <f t="shared" si="959"/>
        <v>5</v>
      </c>
      <c r="D1855" s="3">
        <f>_xlfn.XLOOKUP(C1855,等级中转!$E$7:$E$11,_xlfn.XLOOKUP(INT(RIGHT(B1855,1)),等级中转!$F$5:$L$5,等级中转!$F$7:$L$11))</f>
        <v>203</v>
      </c>
      <c r="E1855" s="3" t="str">
        <f>_xlfn.XLOOKUP(A1855,中转!$D$10:$D$10006,中转!$Y$10:$Y$10006,"{}",0)</f>
        <v>{}</v>
      </c>
      <c r="F1855" s="3" t="s">
        <v>35</v>
      </c>
      <c r="G1855" s="3">
        <v>0</v>
      </c>
      <c r="H1855" s="3">
        <v>0</v>
      </c>
      <c r="I1855" s="3">
        <v>0</v>
      </c>
      <c r="K1855" s="18" t="str">
        <f>IF($B1855="","",IF($B1855=0,"",K$1&amp;$A1855))</f>
        <v>SkillDescDetail410190605</v>
      </c>
    </row>
    <row r="1856" spans="1:11" s="17" customFormat="1" x14ac:dyDescent="0.15">
      <c r="A1856" s="7" t="s">
        <v>49</v>
      </c>
      <c r="B1856" s="5"/>
      <c r="C1856" s="5"/>
      <c r="D1856" s="5"/>
      <c r="E1856" s="5" t="str">
        <f>_xlfn.XLOOKUP(A1856,中转!$D$10:$D$10006,中转!$Y$10:$Y$10006,"{}",0)</f>
        <v/>
      </c>
      <c r="F1856" s="5"/>
      <c r="G1856" s="5"/>
      <c r="H1856" s="5"/>
      <c r="I1856" s="5"/>
      <c r="J1856" s="20"/>
      <c r="K1856" s="20"/>
    </row>
    <row r="1857" spans="1:11" x14ac:dyDescent="0.15">
      <c r="A1857" s="3">
        <f t="shared" ref="A1857:A1861" si="960">B1857*100+C1857</f>
        <v>410190701</v>
      </c>
      <c r="B1857" s="3">
        <f t="shared" ref="B1857:B1861" si="961">B1808+100</f>
        <v>4101907</v>
      </c>
      <c r="C1857" s="3">
        <f t="shared" ref="C1857:C1861" si="962">C1851</f>
        <v>1</v>
      </c>
      <c r="D1857" s="3">
        <f>_xlfn.XLOOKUP(C1857,等级中转!$E$7:$E$11,_xlfn.XLOOKUP(INT(RIGHT(B1857,1)),等级中转!$F$5:$L$5,等级中转!$F$7:$L$11))</f>
        <v>1</v>
      </c>
      <c r="E1857" s="3" t="str">
        <f>_xlfn.XLOOKUP(A1857,中转!$D$10:$D$10006,中转!$Y$10:$Y$10006,"{}",0)</f>
        <v>{"BuffPower":1}</v>
      </c>
      <c r="F1857" s="3" t="s">
        <v>189</v>
      </c>
      <c r="G1857" s="3">
        <v>0</v>
      </c>
      <c r="H1857" s="3">
        <v>0</v>
      </c>
      <c r="I1857" s="3">
        <v>0</v>
      </c>
      <c r="K1857" s="18" t="str">
        <f>IF($B1857="","",IF($B1857=0,"",K$1&amp;$A1857))</f>
        <v>SkillDescDetail410190701</v>
      </c>
    </row>
    <row r="1858" spans="1:11" x14ac:dyDescent="0.15">
      <c r="A1858" s="3">
        <f t="shared" si="960"/>
        <v>410190702</v>
      </c>
      <c r="B1858" s="3">
        <f t="shared" si="961"/>
        <v>4101907</v>
      </c>
      <c r="C1858" s="3">
        <f t="shared" si="962"/>
        <v>2</v>
      </c>
      <c r="D1858" s="3">
        <f>_xlfn.XLOOKUP(C1858,等级中转!$E$7:$E$11,_xlfn.XLOOKUP(INT(RIGHT(B1858,1)),等级中转!$F$5:$L$5,等级中转!$F$7:$L$11))</f>
        <v>51</v>
      </c>
      <c r="E1858" s="3" t="str">
        <f>_xlfn.XLOOKUP(A1858,中转!$D$10:$D$10006,中转!$Y$10:$Y$10006,"{}",0)</f>
        <v>{"BuffPower":1}</v>
      </c>
      <c r="F1858" s="3" t="s">
        <v>189</v>
      </c>
      <c r="G1858" s="3">
        <v>0</v>
      </c>
      <c r="H1858" s="3">
        <v>0</v>
      </c>
      <c r="I1858" s="3">
        <v>0</v>
      </c>
      <c r="K1858" s="18" t="str">
        <f>IF($B1858="","",IF($B1858=0,"",K$1&amp;$A1858))</f>
        <v>SkillDescDetail410190702</v>
      </c>
    </row>
    <row r="1859" spans="1:11" x14ac:dyDescent="0.15">
      <c r="A1859" s="3">
        <f t="shared" si="960"/>
        <v>410190703</v>
      </c>
      <c r="B1859" s="3">
        <f t="shared" si="961"/>
        <v>4101907</v>
      </c>
      <c r="C1859" s="3">
        <f t="shared" si="962"/>
        <v>3</v>
      </c>
      <c r="D1859" s="3">
        <f>_xlfn.XLOOKUP(C1859,等级中转!$E$7:$E$11,_xlfn.XLOOKUP(INT(RIGHT(B1859,1)),等级中转!$F$5:$L$5,等级中转!$F$7:$L$11))</f>
        <v>91</v>
      </c>
      <c r="E1859" s="3" t="str">
        <f>_xlfn.XLOOKUP(A1859,中转!$D$10:$D$10006,中转!$Y$10:$Y$10006,"{}",0)</f>
        <v>{"BuffPower":1}</v>
      </c>
      <c r="F1859" s="3" t="s">
        <v>189</v>
      </c>
      <c r="G1859" s="3">
        <v>0</v>
      </c>
      <c r="H1859" s="3">
        <v>0</v>
      </c>
      <c r="I1859" s="3">
        <v>0</v>
      </c>
      <c r="K1859" s="18" t="str">
        <f>IF($B1859="","",IF($B1859=0,"",K$1&amp;$A1859))</f>
        <v>SkillDescDetail410190703</v>
      </c>
    </row>
    <row r="1860" spans="1:11" x14ac:dyDescent="0.15">
      <c r="A1860" s="3">
        <f t="shared" si="960"/>
        <v>410190704</v>
      </c>
      <c r="B1860" s="3">
        <f t="shared" si="961"/>
        <v>4101907</v>
      </c>
      <c r="C1860" s="3">
        <f t="shared" si="962"/>
        <v>4</v>
      </c>
      <c r="D1860" s="3">
        <f>_xlfn.XLOOKUP(C1860,等级中转!$E$7:$E$11,_xlfn.XLOOKUP(INT(RIGHT(B1860,1)),等级中转!$F$5:$L$5,等级中转!$F$7:$L$11))</f>
        <v>151</v>
      </c>
      <c r="E1860" s="3" t="str">
        <f>_xlfn.XLOOKUP(A1860,中转!$D$10:$D$10006,中转!$Y$10:$Y$10006,"{}",0)</f>
        <v>{"BuffPower":1}</v>
      </c>
      <c r="F1860" s="3" t="s">
        <v>189</v>
      </c>
      <c r="G1860" s="3">
        <v>0</v>
      </c>
      <c r="H1860" s="3">
        <v>0</v>
      </c>
      <c r="I1860" s="3">
        <v>0</v>
      </c>
      <c r="K1860" s="18" t="str">
        <f>IF($B1860="","",IF($B1860=0,"",K$1&amp;$A1860))</f>
        <v>SkillDescDetail410190704</v>
      </c>
    </row>
    <row r="1861" spans="1:11" x14ac:dyDescent="0.15">
      <c r="A1861" s="3">
        <f t="shared" si="960"/>
        <v>410190705</v>
      </c>
      <c r="B1861" s="3">
        <f t="shared" si="961"/>
        <v>4101907</v>
      </c>
      <c r="C1861" s="3">
        <f t="shared" si="962"/>
        <v>5</v>
      </c>
      <c r="D1861" s="3">
        <f>_xlfn.XLOOKUP(C1861,等级中转!$E$7:$E$11,_xlfn.XLOOKUP(INT(RIGHT(B1861,1)),等级中转!$F$5:$L$5,等级中转!$F$7:$L$11))</f>
        <v>211</v>
      </c>
      <c r="E1861" s="3" t="str">
        <f>_xlfn.XLOOKUP(A1861,中转!$D$10:$D$10006,中转!$Y$10:$Y$10006,"{}",0)</f>
        <v>{"BuffPower":1}</v>
      </c>
      <c r="F1861" s="3" t="s">
        <v>189</v>
      </c>
      <c r="G1861" s="3">
        <v>0</v>
      </c>
      <c r="H1861" s="3">
        <v>0</v>
      </c>
      <c r="I1861" s="3">
        <v>0</v>
      </c>
      <c r="K1861" s="18" t="str">
        <f>IF($B1861="","",IF($B1861=0,"",K$1&amp;$A1861))</f>
        <v>SkillDescDetail410190705</v>
      </c>
    </row>
    <row r="1862" spans="1:11" s="17" customFormat="1" x14ac:dyDescent="0.15">
      <c r="A1862" s="7" t="s">
        <v>66</v>
      </c>
      <c r="B1862" s="5"/>
      <c r="C1862" s="5"/>
      <c r="D1862" s="5"/>
      <c r="E1862" s="5" t="str">
        <f>_xlfn.XLOOKUP(A1862,中转!$D$10:$D$10006,中转!$Y$10:$Y$10006,"{}",0)</f>
        <v/>
      </c>
      <c r="F1862" s="5"/>
      <c r="G1862" s="5"/>
      <c r="H1862" s="5"/>
      <c r="I1862" s="5"/>
      <c r="J1862" s="20"/>
      <c r="K1862" s="20"/>
    </row>
    <row r="1863" spans="1:11" x14ac:dyDescent="0.15">
      <c r="A1863" s="3">
        <f t="shared" ref="A1863:A1867" si="963">B1863*100+C1863</f>
        <v>410190801</v>
      </c>
      <c r="B1863" s="3">
        <v>4101908</v>
      </c>
      <c r="C1863" s="3">
        <f t="shared" ref="C1863:C1867" si="964">C1857</f>
        <v>1</v>
      </c>
      <c r="D1863" s="3">
        <f>D1839</f>
        <v>1</v>
      </c>
      <c r="E1863" s="3" t="str">
        <f ca="1">_xlfn.XLOOKUP(A1863,中转!$D$10:$D$10006,中转!$Y$10:$Y$10006,"{}",0)</f>
        <v>{"AtkPower":0.7}</v>
      </c>
      <c r="F1863" s="3" t="s">
        <v>35</v>
      </c>
      <c r="G1863" s="3">
        <f>G1821</f>
        <v>90</v>
      </c>
      <c r="H1863" s="3">
        <v>0</v>
      </c>
      <c r="I1863" s="3">
        <v>0</v>
      </c>
      <c r="J1863" s="18" t="str">
        <f t="shared" ref="J1863:J1867" si="965">"Skill"&amp;B1863</f>
        <v>Skill4101908</v>
      </c>
    </row>
    <row r="1864" spans="1:11" x14ac:dyDescent="0.15">
      <c r="A1864" s="3">
        <f t="shared" si="963"/>
        <v>410190802</v>
      </c>
      <c r="B1864" s="3">
        <f>B1863</f>
        <v>4101908</v>
      </c>
      <c r="C1864" s="3">
        <f t="shared" si="964"/>
        <v>2</v>
      </c>
      <c r="D1864" s="3">
        <f>D1840</f>
        <v>31</v>
      </c>
      <c r="E1864" s="3" t="str">
        <f ca="1">_xlfn.XLOOKUP(A1864,中转!$D$10:$D$10006,中转!$Y$10:$Y$10006,"{}",0)</f>
        <v>{"AtkPower":0.75}</v>
      </c>
      <c r="F1864" s="3" t="s">
        <v>35</v>
      </c>
      <c r="G1864" s="3">
        <f t="shared" ref="G1864:G1867" si="966">G1863</f>
        <v>90</v>
      </c>
      <c r="H1864" s="3">
        <v>0</v>
      </c>
      <c r="I1864" s="3">
        <v>0</v>
      </c>
      <c r="J1864" s="18" t="str">
        <f t="shared" si="965"/>
        <v>Skill4101908</v>
      </c>
    </row>
    <row r="1865" spans="1:11" x14ac:dyDescent="0.15">
      <c r="A1865" s="3">
        <f t="shared" si="963"/>
        <v>410190803</v>
      </c>
      <c r="B1865" s="3">
        <f>B1864</f>
        <v>4101908</v>
      </c>
      <c r="C1865" s="3">
        <f t="shared" si="964"/>
        <v>3</v>
      </c>
      <c r="D1865" s="3">
        <f>D1841</f>
        <v>71</v>
      </c>
      <c r="E1865" s="3" t="str">
        <f ca="1">_xlfn.XLOOKUP(A1865,中转!$D$10:$D$10006,中转!$Y$10:$Y$10006,"{}",0)</f>
        <v>{"AtkPower":0.8}</v>
      </c>
      <c r="F1865" s="3" t="s">
        <v>35</v>
      </c>
      <c r="G1865" s="3">
        <f t="shared" si="966"/>
        <v>90</v>
      </c>
      <c r="H1865" s="3">
        <v>0</v>
      </c>
      <c r="I1865" s="3">
        <v>0</v>
      </c>
      <c r="J1865" s="18" t="str">
        <f t="shared" si="965"/>
        <v>Skill4101908</v>
      </c>
    </row>
    <row r="1866" spans="1:11" x14ac:dyDescent="0.15">
      <c r="A1866" s="3">
        <f t="shared" si="963"/>
        <v>410190804</v>
      </c>
      <c r="B1866" s="3">
        <f>B1865</f>
        <v>4101908</v>
      </c>
      <c r="C1866" s="3">
        <f t="shared" si="964"/>
        <v>4</v>
      </c>
      <c r="D1866" s="3">
        <f>D1842</f>
        <v>121</v>
      </c>
      <c r="E1866" s="3" t="str">
        <f ca="1">_xlfn.XLOOKUP(A1866,中转!$D$10:$D$10006,中转!$Y$10:$Y$10006,"{}",0)</f>
        <v>{"AtkPower":0.9}</v>
      </c>
      <c r="F1866" s="3" t="s">
        <v>35</v>
      </c>
      <c r="G1866" s="3">
        <f t="shared" si="966"/>
        <v>90</v>
      </c>
      <c r="H1866" s="3">
        <v>0</v>
      </c>
      <c r="I1866" s="3">
        <v>0</v>
      </c>
      <c r="J1866" s="18" t="str">
        <f t="shared" si="965"/>
        <v>Skill4101908</v>
      </c>
    </row>
    <row r="1867" spans="1:11" x14ac:dyDescent="0.15">
      <c r="A1867" s="3">
        <f t="shared" si="963"/>
        <v>410190805</v>
      </c>
      <c r="B1867" s="3">
        <f>B1866</f>
        <v>4101908</v>
      </c>
      <c r="C1867" s="3">
        <f t="shared" si="964"/>
        <v>5</v>
      </c>
      <c r="D1867" s="3">
        <f>D1843</f>
        <v>171</v>
      </c>
      <c r="E1867" s="3" t="str">
        <f>_xlfn.XLOOKUP(A1867,中转!$D$10:$D$10006,中转!$Y$10:$Y$10006,"{}",0)</f>
        <v>{"AtkPower":1}</v>
      </c>
      <c r="F1867" s="3" t="s">
        <v>35</v>
      </c>
      <c r="G1867" s="3">
        <f t="shared" si="966"/>
        <v>90</v>
      </c>
      <c r="H1867" s="3">
        <v>0</v>
      </c>
      <c r="I1867" s="3">
        <v>0</v>
      </c>
      <c r="J1867" s="18" t="str">
        <f t="shared" si="965"/>
        <v>Skill4101908</v>
      </c>
    </row>
    <row r="1868" spans="1:11" s="17" customFormat="1" x14ac:dyDescent="0.15">
      <c r="A1868" s="7" t="s">
        <v>190</v>
      </c>
      <c r="B1868" s="5"/>
      <c r="C1868" s="5"/>
      <c r="D1868" s="5"/>
      <c r="E1868" s="5" t="str">
        <f>_xlfn.XLOOKUP(A1868,中转!$D$10:$D$10006,中转!$Y$10:$Y$10006,"{}",0)</f>
        <v/>
      </c>
      <c r="F1868" s="5"/>
      <c r="G1868" s="5"/>
      <c r="H1868" s="5"/>
      <c r="I1868" s="5"/>
      <c r="J1868" s="20"/>
      <c r="K1868" s="20"/>
    </row>
    <row r="1869" spans="1:11" s="17" customFormat="1" x14ac:dyDescent="0.15">
      <c r="A1869" s="7" t="s">
        <v>33</v>
      </c>
      <c r="B1869" s="5"/>
      <c r="C1869" s="5"/>
      <c r="D1869" s="5"/>
      <c r="E1869" s="5" t="str">
        <f>_xlfn.XLOOKUP(A1869,中转!$D$10:$D$10006,中转!$Y$10:$Y$10006,"{}",0)</f>
        <v/>
      </c>
      <c r="F1869" s="5"/>
      <c r="G1869" s="5"/>
      <c r="H1869" s="5"/>
      <c r="I1869" s="5"/>
      <c r="J1869" s="20"/>
      <c r="K1869" s="20"/>
    </row>
    <row r="1870" spans="1:11" x14ac:dyDescent="0.15">
      <c r="A1870" s="3">
        <f t="shared" ref="A1870:A1874" si="967">B1870*100+C1870</f>
        <v>410200101</v>
      </c>
      <c r="B1870" s="3">
        <f t="shared" ref="B1870:B1874" si="968">B1821+100</f>
        <v>4102001</v>
      </c>
      <c r="C1870" s="3">
        <v>1</v>
      </c>
      <c r="D1870" s="3">
        <f>_xlfn.XLOOKUP(C1870,等级中转!$E$7:$E$11,_xlfn.XLOOKUP(INT(RIGHT(B1870,1)),等级中转!$F$5:$L$5,等级中转!$F$7:$L$11))</f>
        <v>1</v>
      </c>
      <c r="E1870" s="3" t="str">
        <f ca="1">_xlfn.XLOOKUP(A1870,中转!$D$10:$D$10006,中转!$Y$10:$Y$10006,"{}",0)</f>
        <v>{"AtkPower":0.9}</v>
      </c>
      <c r="F1870" s="3" t="s">
        <v>35</v>
      </c>
      <c r="G1870" s="3">
        <v>65</v>
      </c>
      <c r="H1870" s="3">
        <v>0</v>
      </c>
      <c r="I1870" s="3">
        <v>0</v>
      </c>
      <c r="J1870" s="18" t="str">
        <f t="shared" ref="J1870:J1874" si="969">"Skill"&amp;B1870</f>
        <v>Skill4102001</v>
      </c>
      <c r="K1870" s="18" t="str">
        <f>IF($B1870="","",IF($B1870=0,"",K$1&amp;$A1870))</f>
        <v>SkillDescDetail410200101</v>
      </c>
    </row>
    <row r="1871" spans="1:11" x14ac:dyDescent="0.15">
      <c r="A1871" s="3">
        <f t="shared" si="967"/>
        <v>410200102</v>
      </c>
      <c r="B1871" s="3">
        <f t="shared" si="968"/>
        <v>4102001</v>
      </c>
      <c r="C1871" s="3">
        <v>2</v>
      </c>
      <c r="D1871" s="3">
        <f>_xlfn.XLOOKUP(C1871,等级中转!$E$7:$E$11,_xlfn.XLOOKUP(INT(RIGHT(B1871,1)),等级中转!$F$5:$L$5,等级中转!$F$7:$L$11))</f>
        <v>21</v>
      </c>
      <c r="E1871" s="3" t="str">
        <f ca="1">_xlfn.XLOOKUP(A1871,中转!$D$10:$D$10006,中转!$Y$10:$Y$10006,"{}",0)</f>
        <v>{"AtkPower":1}</v>
      </c>
      <c r="F1871" s="3" t="s">
        <v>35</v>
      </c>
      <c r="G1871" s="3">
        <f t="shared" ref="G1871:G1874" si="970">G1870</f>
        <v>65</v>
      </c>
      <c r="H1871" s="3">
        <v>0</v>
      </c>
      <c r="I1871" s="3">
        <v>0</v>
      </c>
      <c r="J1871" s="18" t="str">
        <f t="shared" si="969"/>
        <v>Skill4102001</v>
      </c>
      <c r="K1871" s="18" t="str">
        <f>IF($B1871="","",IF($B1871=0,"",K$1&amp;$A1871))</f>
        <v>SkillDescDetail410200102</v>
      </c>
    </row>
    <row r="1872" spans="1:11" x14ac:dyDescent="0.15">
      <c r="A1872" s="3">
        <f t="shared" si="967"/>
        <v>410200103</v>
      </c>
      <c r="B1872" s="3">
        <f t="shared" si="968"/>
        <v>4102001</v>
      </c>
      <c r="C1872" s="3">
        <v>3</v>
      </c>
      <c r="D1872" s="3">
        <f>_xlfn.XLOOKUP(C1872,等级中转!$E$7:$E$11,_xlfn.XLOOKUP(INT(RIGHT(B1872,1)),等级中转!$F$5:$L$5,等级中转!$F$7:$L$11))</f>
        <v>61</v>
      </c>
      <c r="E1872" s="3" t="str">
        <f ca="1">_xlfn.XLOOKUP(A1872,中转!$D$10:$D$10006,中转!$Y$10:$Y$10006,"{}",0)</f>
        <v>{"AtkPower":1.05}</v>
      </c>
      <c r="F1872" s="3" t="s">
        <v>35</v>
      </c>
      <c r="G1872" s="3">
        <f t="shared" si="970"/>
        <v>65</v>
      </c>
      <c r="H1872" s="3">
        <v>0</v>
      </c>
      <c r="I1872" s="3">
        <v>0</v>
      </c>
      <c r="J1872" s="18" t="str">
        <f t="shared" si="969"/>
        <v>Skill4102001</v>
      </c>
      <c r="K1872" s="18" t="str">
        <f>IF($B1872="","",IF($B1872=0,"",K$1&amp;$A1872))</f>
        <v>SkillDescDetail410200103</v>
      </c>
    </row>
    <row r="1873" spans="1:11" x14ac:dyDescent="0.15">
      <c r="A1873" s="3">
        <f t="shared" si="967"/>
        <v>410200104</v>
      </c>
      <c r="B1873" s="3">
        <f t="shared" si="968"/>
        <v>4102001</v>
      </c>
      <c r="C1873" s="3">
        <v>4</v>
      </c>
      <c r="D1873" s="3">
        <f>_xlfn.XLOOKUP(C1873,等级中转!$E$7:$E$11,_xlfn.XLOOKUP(INT(RIGHT(B1873,1)),等级中转!$F$5:$L$5,等级中转!$F$7:$L$11))</f>
        <v>111</v>
      </c>
      <c r="E1873" s="3" t="str">
        <f ca="1">_xlfn.XLOOKUP(A1873,中转!$D$10:$D$10006,中转!$Y$10:$Y$10006,"{}",0)</f>
        <v>{"AtkPower":1.15}</v>
      </c>
      <c r="F1873" s="3" t="s">
        <v>35</v>
      </c>
      <c r="G1873" s="3">
        <f t="shared" si="970"/>
        <v>65</v>
      </c>
      <c r="H1873" s="3">
        <v>0</v>
      </c>
      <c r="I1873" s="3">
        <v>0</v>
      </c>
      <c r="J1873" s="18" t="str">
        <f t="shared" si="969"/>
        <v>Skill4102001</v>
      </c>
      <c r="K1873" s="18" t="str">
        <f>IF($B1873="","",IF($B1873=0,"",K$1&amp;$A1873))</f>
        <v>SkillDescDetail410200104</v>
      </c>
    </row>
    <row r="1874" spans="1:11" x14ac:dyDescent="0.15">
      <c r="A1874" s="3">
        <f t="shared" si="967"/>
        <v>410200105</v>
      </c>
      <c r="B1874" s="3">
        <f t="shared" si="968"/>
        <v>4102001</v>
      </c>
      <c r="C1874" s="3">
        <v>5</v>
      </c>
      <c r="D1874" s="3">
        <f>_xlfn.XLOOKUP(C1874,等级中转!$E$7:$E$11,_xlfn.XLOOKUP(INT(RIGHT(B1874,1)),等级中转!$F$5:$L$5,等级中转!$F$7:$L$11))</f>
        <v>161</v>
      </c>
      <c r="E1874" s="3" t="str">
        <f>_xlfn.XLOOKUP(A1874,中转!$D$10:$D$10006,中转!$Y$10:$Y$10006,"{}",0)</f>
        <v>{"AtkPower":1.3}</v>
      </c>
      <c r="F1874" s="3" t="s">
        <v>35</v>
      </c>
      <c r="G1874" s="3">
        <f t="shared" si="970"/>
        <v>65</v>
      </c>
      <c r="H1874" s="3">
        <v>0</v>
      </c>
      <c r="I1874" s="3">
        <v>0</v>
      </c>
      <c r="J1874" s="18" t="str">
        <f t="shared" si="969"/>
        <v>Skill4102001</v>
      </c>
      <c r="K1874" s="18" t="str">
        <f>IF($B1874="","",IF($B1874=0,"",K$1&amp;$A1874))</f>
        <v>SkillDescDetail410200105</v>
      </c>
    </row>
    <row r="1875" spans="1:11" s="17" customFormat="1" x14ac:dyDescent="0.15">
      <c r="A1875" s="7" t="s">
        <v>40</v>
      </c>
      <c r="B1875" s="5"/>
      <c r="C1875" s="5"/>
      <c r="D1875" s="5"/>
      <c r="E1875" s="5" t="str">
        <f>_xlfn.XLOOKUP(A1875,中转!$D$10:$D$10006,中转!$Y$10:$Y$10006,"{}",0)</f>
        <v/>
      </c>
      <c r="F1875" s="5"/>
      <c r="G1875" s="5"/>
      <c r="H1875" s="5"/>
      <c r="I1875" s="5"/>
      <c r="J1875" s="20"/>
      <c r="K1875" s="20"/>
    </row>
    <row r="1876" spans="1:11" x14ac:dyDescent="0.15">
      <c r="A1876" s="3">
        <f t="shared" ref="A1876:A1880" si="971">B1876*100+C1876</f>
        <v>410200201</v>
      </c>
      <c r="B1876" s="3">
        <f t="shared" ref="B1876:B1880" si="972">B1827+100</f>
        <v>4102002</v>
      </c>
      <c r="C1876" s="3">
        <f t="shared" ref="C1876:C1880" si="973">C1870</f>
        <v>1</v>
      </c>
      <c r="D1876" s="3">
        <f>_xlfn.XLOOKUP(C1876,等级中转!$E$7:$E$11,_xlfn.XLOOKUP(INT(RIGHT(B1876,1)),等级中转!$F$5:$L$5,等级中转!$F$7:$L$11))</f>
        <v>1</v>
      </c>
      <c r="E1876" s="3" t="str">
        <f ca="1">_xlfn.XLOOKUP(A1876,中转!$D$10:$D$10006,中转!$Y$10:$Y$10006,"{}",0)</f>
        <v>{"AtkPower":0.2,"BuffPower":0.7}</v>
      </c>
      <c r="F1876" s="3" t="s">
        <v>35</v>
      </c>
      <c r="G1876" s="3">
        <v>0</v>
      </c>
      <c r="H1876" s="3">
        <v>0</v>
      </c>
      <c r="I1876" s="3">
        <v>1.5</v>
      </c>
      <c r="J1876" s="18" t="str">
        <f t="shared" ref="J1876:J1880" si="974">"Skill"&amp;B1876</f>
        <v>Skill4102002</v>
      </c>
      <c r="K1876" s="18" t="str">
        <f>IF($B1876="","",IF($B1876=0,"",K$1&amp;$A1876))</f>
        <v>SkillDescDetail410200201</v>
      </c>
    </row>
    <row r="1877" spans="1:11" x14ac:dyDescent="0.15">
      <c r="A1877" s="3">
        <f t="shared" si="971"/>
        <v>410200202</v>
      </c>
      <c r="B1877" s="3">
        <f t="shared" si="972"/>
        <v>4102002</v>
      </c>
      <c r="C1877" s="3">
        <f t="shared" si="973"/>
        <v>2</v>
      </c>
      <c r="D1877" s="3">
        <f>_xlfn.XLOOKUP(C1877,等级中转!$E$7:$E$11,_xlfn.XLOOKUP(INT(RIGHT(B1877,1)),等级中转!$F$5:$L$5,等级中转!$F$7:$L$11))</f>
        <v>41</v>
      </c>
      <c r="E1877" s="3" t="str">
        <f ca="1">_xlfn.XLOOKUP(A1877,中转!$D$10:$D$10006,中转!$Y$10:$Y$10006,"{}",0)</f>
        <v>{"AtkPower":0.25,"BuffPower":0.75}</v>
      </c>
      <c r="F1877" s="3" t="s">
        <v>35</v>
      </c>
      <c r="G1877" s="3">
        <v>0</v>
      </c>
      <c r="H1877" s="3">
        <v>0</v>
      </c>
      <c r="I1877" s="3">
        <f>I1876</f>
        <v>1.5</v>
      </c>
      <c r="J1877" s="18" t="str">
        <f t="shared" si="974"/>
        <v>Skill4102002</v>
      </c>
      <c r="K1877" s="18" t="str">
        <f>IF($B1877="","",IF($B1877=0,"",K$1&amp;$A1877))</f>
        <v>SkillDescDetail410200202</v>
      </c>
    </row>
    <row r="1878" spans="1:11" x14ac:dyDescent="0.15">
      <c r="A1878" s="3">
        <f t="shared" si="971"/>
        <v>410200203</v>
      </c>
      <c r="B1878" s="3">
        <f t="shared" si="972"/>
        <v>4102002</v>
      </c>
      <c r="C1878" s="3">
        <f t="shared" si="973"/>
        <v>3</v>
      </c>
      <c r="D1878" s="3">
        <f>_xlfn.XLOOKUP(C1878,等级中转!$E$7:$E$11,_xlfn.XLOOKUP(INT(RIGHT(B1878,1)),等级中转!$F$5:$L$5,等级中转!$F$7:$L$11))</f>
        <v>81</v>
      </c>
      <c r="E1878" s="3" t="str">
        <f ca="1">_xlfn.XLOOKUP(A1878,中转!$D$10:$D$10006,中转!$Y$10:$Y$10006,"{}",0)</f>
        <v>{"AtkPower":0.3,"BuffPower":0.8}</v>
      </c>
      <c r="F1878" s="3" t="s">
        <v>35</v>
      </c>
      <c r="G1878" s="3">
        <v>0</v>
      </c>
      <c r="H1878" s="3">
        <v>0</v>
      </c>
      <c r="I1878" s="3">
        <f t="shared" ref="I1878:I1880" si="975">I1877</f>
        <v>1.5</v>
      </c>
      <c r="J1878" s="18" t="str">
        <f t="shared" si="974"/>
        <v>Skill4102002</v>
      </c>
      <c r="K1878" s="18" t="str">
        <f>IF($B1878="","",IF($B1878=0,"",K$1&amp;$A1878))</f>
        <v>SkillDescDetail410200203</v>
      </c>
    </row>
    <row r="1879" spans="1:11" x14ac:dyDescent="0.15">
      <c r="A1879" s="3">
        <f t="shared" si="971"/>
        <v>410200204</v>
      </c>
      <c r="B1879" s="3">
        <f t="shared" si="972"/>
        <v>4102002</v>
      </c>
      <c r="C1879" s="3">
        <f t="shared" si="973"/>
        <v>4</v>
      </c>
      <c r="D1879" s="3">
        <f>_xlfn.XLOOKUP(C1879,等级中转!$E$7:$E$11,_xlfn.XLOOKUP(INT(RIGHT(B1879,1)),等级中转!$F$5:$L$5,等级中转!$F$7:$L$11))</f>
        <v>141</v>
      </c>
      <c r="E1879" s="3" t="str">
        <f ca="1">_xlfn.XLOOKUP(A1879,中转!$D$10:$D$10006,中转!$Y$10:$Y$10006,"{}",0)</f>
        <v>{"AtkPower":0.35,"BuffPower":0.9}</v>
      </c>
      <c r="F1879" s="3" t="s">
        <v>35</v>
      </c>
      <c r="G1879" s="3">
        <v>0</v>
      </c>
      <c r="H1879" s="3">
        <v>0</v>
      </c>
      <c r="I1879" s="3">
        <f t="shared" si="975"/>
        <v>1.5</v>
      </c>
      <c r="J1879" s="18" t="str">
        <f t="shared" si="974"/>
        <v>Skill4102002</v>
      </c>
      <c r="K1879" s="18" t="str">
        <f>IF($B1879="","",IF($B1879=0,"",K$1&amp;$A1879))</f>
        <v>SkillDescDetail410200204</v>
      </c>
    </row>
    <row r="1880" spans="1:11" x14ac:dyDescent="0.15">
      <c r="A1880" s="3">
        <f t="shared" si="971"/>
        <v>410200205</v>
      </c>
      <c r="B1880" s="3">
        <f t="shared" si="972"/>
        <v>4102002</v>
      </c>
      <c r="C1880" s="3">
        <f t="shared" si="973"/>
        <v>5</v>
      </c>
      <c r="D1880" s="3">
        <f>_xlfn.XLOOKUP(C1880,等级中转!$E$7:$E$11,_xlfn.XLOOKUP(INT(RIGHT(B1880,1)),等级中转!$F$5:$L$5,等级中转!$F$7:$L$11))</f>
        <v>201</v>
      </c>
      <c r="E1880" s="3" t="str">
        <f>_xlfn.XLOOKUP(A1880,中转!$D$10:$D$10006,中转!$Y$10:$Y$10006,"{}",0)</f>
        <v>{"AtkPower":0.4,"BuffPower":1}</v>
      </c>
      <c r="F1880" s="3" t="s">
        <v>35</v>
      </c>
      <c r="G1880" s="3">
        <v>0</v>
      </c>
      <c r="H1880" s="3">
        <v>0</v>
      </c>
      <c r="I1880" s="3">
        <f t="shared" si="975"/>
        <v>1.5</v>
      </c>
      <c r="J1880" s="18" t="str">
        <f t="shared" si="974"/>
        <v>Skill4102002</v>
      </c>
      <c r="K1880" s="18" t="str">
        <f>IF($B1880="","",IF($B1880=0,"",K$1&amp;$A1880))</f>
        <v>SkillDescDetail410200205</v>
      </c>
    </row>
    <row r="1881" spans="1:11" s="17" customFormat="1" x14ac:dyDescent="0.15">
      <c r="A1881" s="7" t="s">
        <v>45</v>
      </c>
      <c r="B1881" s="5"/>
      <c r="C1881" s="5"/>
      <c r="D1881" s="5"/>
      <c r="E1881" s="5" t="str">
        <f>_xlfn.XLOOKUP(A1881,中转!$D$10:$D$10006,中转!$Y$10:$Y$10006,"{}",0)</f>
        <v/>
      </c>
      <c r="F1881" s="5"/>
      <c r="G1881" s="5"/>
      <c r="H1881" s="5"/>
      <c r="I1881" s="5"/>
      <c r="J1881" s="20"/>
      <c r="K1881" s="20"/>
    </row>
    <row r="1882" spans="1:11" x14ac:dyDescent="0.15">
      <c r="A1882" s="3">
        <f t="shared" ref="A1882:A1886" si="976">B1882*100+C1882</f>
        <v>410200301</v>
      </c>
      <c r="B1882" s="3">
        <f t="shared" ref="B1882:B1886" si="977">B1833+100</f>
        <v>4102003</v>
      </c>
      <c r="C1882" s="3">
        <f t="shared" ref="C1882:C1886" si="978">C1876</f>
        <v>1</v>
      </c>
      <c r="D1882" s="3">
        <f>_xlfn.XLOOKUP(C1882,等级中转!$E$7:$E$11,_xlfn.XLOOKUP(INT(RIGHT(B1882,1)),等级中转!$F$5:$L$5,等级中转!$F$7:$L$11))</f>
        <v>1</v>
      </c>
      <c r="E1882" s="3" t="str">
        <f>_xlfn.XLOOKUP(A1882,中转!$D$10:$D$10006,中转!$Y$10:$Y$10006,"{}",0)</f>
        <v>{}</v>
      </c>
      <c r="F1882" s="3" t="s">
        <v>35</v>
      </c>
      <c r="G1882" s="3">
        <v>0</v>
      </c>
      <c r="H1882" s="3">
        <v>0</v>
      </c>
      <c r="I1882" s="3">
        <v>0</v>
      </c>
      <c r="K1882" s="18" t="str">
        <f>IF($B1882="","",IF($B1882=0,"",K$1&amp;$A1882))</f>
        <v>SkillDescDetail410200301</v>
      </c>
    </row>
    <row r="1883" spans="1:11" x14ac:dyDescent="0.15">
      <c r="A1883" s="3">
        <f t="shared" si="976"/>
        <v>410200302</v>
      </c>
      <c r="B1883" s="3">
        <f t="shared" si="977"/>
        <v>4102003</v>
      </c>
      <c r="C1883" s="3">
        <f t="shared" si="978"/>
        <v>2</v>
      </c>
      <c r="D1883" s="3">
        <f>_xlfn.XLOOKUP(C1883,等级中转!$E$7:$E$11,_xlfn.XLOOKUP(INT(RIGHT(B1883,1)),等级中转!$F$5:$L$5,等级中转!$F$7:$L$11))</f>
        <v>75</v>
      </c>
      <c r="E1883" s="3" t="str">
        <f>_xlfn.XLOOKUP(A1883,中转!$D$10:$D$10006,中转!$Y$10:$Y$10006,"{}",0)</f>
        <v>{}</v>
      </c>
      <c r="F1883" s="3" t="s">
        <v>35</v>
      </c>
      <c r="G1883" s="3">
        <v>0</v>
      </c>
      <c r="H1883" s="3">
        <v>0</v>
      </c>
      <c r="I1883" s="3">
        <v>0</v>
      </c>
      <c r="K1883" s="18" t="str">
        <f>IF($B1883="","",IF($B1883=0,"",K$1&amp;$A1883))</f>
        <v>SkillDescDetail410200302</v>
      </c>
    </row>
    <row r="1884" spans="1:11" x14ac:dyDescent="0.15">
      <c r="A1884" s="3">
        <f t="shared" si="976"/>
        <v>410200303</v>
      </c>
      <c r="B1884" s="3">
        <f t="shared" si="977"/>
        <v>4102003</v>
      </c>
      <c r="C1884" s="3">
        <f t="shared" si="978"/>
        <v>3</v>
      </c>
      <c r="D1884" s="3">
        <f>_xlfn.XLOOKUP(C1884,等级中转!$E$7:$E$11,_xlfn.XLOOKUP(INT(RIGHT(B1884,1)),等级中转!$F$5:$L$5,等级中转!$F$7:$L$11))</f>
        <v>125</v>
      </c>
      <c r="E1884" s="3" t="str">
        <f>_xlfn.XLOOKUP(A1884,中转!$D$10:$D$10006,中转!$Y$10:$Y$10006,"{}",0)</f>
        <v>{}</v>
      </c>
      <c r="F1884" s="3" t="s">
        <v>35</v>
      </c>
      <c r="G1884" s="3">
        <v>0</v>
      </c>
      <c r="H1884" s="3">
        <v>0</v>
      </c>
      <c r="I1884" s="3">
        <v>0</v>
      </c>
      <c r="K1884" s="18" t="str">
        <f>IF($B1884="","",IF($B1884=0,"",K$1&amp;$A1884))</f>
        <v>SkillDescDetail410200303</v>
      </c>
    </row>
    <row r="1885" spans="1:11" x14ac:dyDescent="0.15">
      <c r="A1885" s="3">
        <f t="shared" si="976"/>
        <v>410200304</v>
      </c>
      <c r="B1885" s="3">
        <f t="shared" si="977"/>
        <v>4102003</v>
      </c>
      <c r="C1885" s="3">
        <f t="shared" si="978"/>
        <v>4</v>
      </c>
      <c r="D1885" s="3">
        <f>_xlfn.XLOOKUP(C1885,等级中转!$E$7:$E$11,_xlfn.XLOOKUP(INT(RIGHT(B1885,1)),等级中转!$F$5:$L$5,等级中转!$F$7:$L$11))</f>
        <v>175</v>
      </c>
      <c r="E1885" s="3" t="str">
        <f>_xlfn.XLOOKUP(A1885,中转!$D$10:$D$10006,中转!$Y$10:$Y$10006,"{}",0)</f>
        <v>{}</v>
      </c>
      <c r="F1885" s="3" t="s">
        <v>35</v>
      </c>
      <c r="G1885" s="3">
        <v>0</v>
      </c>
      <c r="H1885" s="3">
        <v>0</v>
      </c>
      <c r="I1885" s="3">
        <v>0</v>
      </c>
      <c r="K1885" s="18" t="str">
        <f>IF($B1885="","",IF($B1885=0,"",K$1&amp;$A1885))</f>
        <v>SkillDescDetail410200304</v>
      </c>
    </row>
    <row r="1886" spans="1:11" x14ac:dyDescent="0.15">
      <c r="A1886" s="3">
        <f t="shared" si="976"/>
        <v>410200305</v>
      </c>
      <c r="B1886" s="3">
        <f t="shared" si="977"/>
        <v>4102003</v>
      </c>
      <c r="C1886" s="3">
        <f t="shared" si="978"/>
        <v>5</v>
      </c>
      <c r="D1886" s="3">
        <f>_xlfn.XLOOKUP(C1886,等级中转!$E$7:$E$11,_xlfn.XLOOKUP(INT(RIGHT(B1886,1)),等级中转!$F$5:$L$5,等级中转!$F$7:$L$11))</f>
        <v>225</v>
      </c>
      <c r="E1886" s="3" t="str">
        <f>_xlfn.XLOOKUP(A1886,中转!$D$10:$D$10006,中转!$Y$10:$Y$10006,"{}",0)</f>
        <v>{}</v>
      </c>
      <c r="F1886" s="3" t="s">
        <v>35</v>
      </c>
      <c r="G1886" s="3">
        <v>0</v>
      </c>
      <c r="H1886" s="3">
        <v>0</v>
      </c>
      <c r="I1886" s="3">
        <v>0</v>
      </c>
      <c r="K1886" s="18" t="str">
        <f>IF($B1886="","",IF($B1886=0,"",K$1&amp;$A1886))</f>
        <v>SkillDescDetail410200305</v>
      </c>
    </row>
    <row r="1887" spans="1:11" s="17" customFormat="1" x14ac:dyDescent="0.15">
      <c r="A1887" s="7" t="s">
        <v>46</v>
      </c>
      <c r="B1887" s="5"/>
      <c r="C1887" s="5"/>
      <c r="D1887" s="5"/>
      <c r="E1887" s="5" t="str">
        <f>_xlfn.XLOOKUP(A1887,中转!$D$10:$D$10006,中转!$Y$10:$Y$10006,"{}",0)</f>
        <v/>
      </c>
      <c r="F1887" s="5"/>
      <c r="G1887" s="5"/>
      <c r="H1887" s="5"/>
      <c r="I1887" s="5"/>
      <c r="J1887" s="20"/>
      <c r="K1887" s="20"/>
    </row>
    <row r="1888" spans="1:11" x14ac:dyDescent="0.15">
      <c r="A1888" s="3">
        <f t="shared" ref="A1888:A1892" si="979">B1888*100+C1888</f>
        <v>410200401</v>
      </c>
      <c r="B1888" s="3">
        <f t="shared" ref="B1888:B1892" si="980">B1839+100</f>
        <v>4102004</v>
      </c>
      <c r="C1888" s="3">
        <f t="shared" ref="C1888:C1892" si="981">C1882</f>
        <v>1</v>
      </c>
      <c r="D1888" s="3">
        <f>_xlfn.XLOOKUP(C1888,等级中转!$E$7:$E$11,_xlfn.XLOOKUP(INT(RIGHT(B1888,1)),等级中转!$F$5:$L$5,等级中转!$F$7:$L$11))</f>
        <v>1</v>
      </c>
      <c r="E1888" s="3" t="str">
        <f ca="1">_xlfn.XLOOKUP(A1888,中转!$D$10:$D$10006,中转!$Y$10:$Y$10006,"{}",0)</f>
        <v>{"AtkPower":1.1}</v>
      </c>
      <c r="F1888" s="3" t="s">
        <v>35</v>
      </c>
      <c r="G1888" s="3">
        <v>0</v>
      </c>
      <c r="H1888" s="3">
        <v>0</v>
      </c>
      <c r="I1888" s="3">
        <v>0</v>
      </c>
      <c r="K1888" s="18" t="str">
        <f>IF($B1888="","",IF($B1888=0,"",K$1&amp;$A1888))</f>
        <v>SkillDescDetail410200401</v>
      </c>
    </row>
    <row r="1889" spans="1:11" x14ac:dyDescent="0.15">
      <c r="A1889" s="3">
        <f t="shared" si="979"/>
        <v>410200402</v>
      </c>
      <c r="B1889" s="3">
        <f t="shared" si="980"/>
        <v>4102004</v>
      </c>
      <c r="C1889" s="3">
        <f t="shared" si="981"/>
        <v>2</v>
      </c>
      <c r="D1889" s="3">
        <f>_xlfn.XLOOKUP(C1889,等级中转!$E$7:$E$11,_xlfn.XLOOKUP(INT(RIGHT(B1889,1)),等级中转!$F$5:$L$5,等级中转!$F$7:$L$11))</f>
        <v>31</v>
      </c>
      <c r="E1889" s="3" t="str">
        <f ca="1">_xlfn.XLOOKUP(A1889,中转!$D$10:$D$10006,中转!$Y$10:$Y$10006,"{}",0)</f>
        <v>{"AtkPower":1.2}</v>
      </c>
      <c r="F1889" s="3" t="s">
        <v>35</v>
      </c>
      <c r="G1889" s="3">
        <v>0</v>
      </c>
      <c r="H1889" s="3">
        <v>0</v>
      </c>
      <c r="I1889" s="3">
        <v>0</v>
      </c>
      <c r="K1889" s="18" t="str">
        <f>IF($B1889="","",IF($B1889=0,"",K$1&amp;$A1889))</f>
        <v>SkillDescDetail410200402</v>
      </c>
    </row>
    <row r="1890" spans="1:11" x14ac:dyDescent="0.15">
      <c r="A1890" s="3">
        <f t="shared" si="979"/>
        <v>410200403</v>
      </c>
      <c r="B1890" s="3">
        <f t="shared" si="980"/>
        <v>4102004</v>
      </c>
      <c r="C1890" s="3">
        <f t="shared" si="981"/>
        <v>3</v>
      </c>
      <c r="D1890" s="3">
        <f>_xlfn.XLOOKUP(C1890,等级中转!$E$7:$E$11,_xlfn.XLOOKUP(INT(RIGHT(B1890,1)),等级中转!$F$5:$L$5,等级中转!$F$7:$L$11))</f>
        <v>71</v>
      </c>
      <c r="E1890" s="3" t="str">
        <f ca="1">_xlfn.XLOOKUP(A1890,中转!$D$10:$D$10006,中转!$Y$10:$Y$10006,"{}",0)</f>
        <v>{"AtkPower":1.3}</v>
      </c>
      <c r="F1890" s="3" t="s">
        <v>35</v>
      </c>
      <c r="G1890" s="3">
        <v>0</v>
      </c>
      <c r="H1890" s="3">
        <v>0</v>
      </c>
      <c r="I1890" s="3">
        <v>0</v>
      </c>
      <c r="K1890" s="18" t="str">
        <f>IF($B1890="","",IF($B1890=0,"",K$1&amp;$A1890))</f>
        <v>SkillDescDetail410200403</v>
      </c>
    </row>
    <row r="1891" spans="1:11" x14ac:dyDescent="0.15">
      <c r="A1891" s="3">
        <f t="shared" si="979"/>
        <v>410200404</v>
      </c>
      <c r="B1891" s="3">
        <f t="shared" si="980"/>
        <v>4102004</v>
      </c>
      <c r="C1891" s="3">
        <f t="shared" si="981"/>
        <v>4</v>
      </c>
      <c r="D1891" s="3">
        <f>_xlfn.XLOOKUP(C1891,等级中转!$E$7:$E$11,_xlfn.XLOOKUP(INT(RIGHT(B1891,1)),等级中转!$F$5:$L$5,等级中转!$F$7:$L$11))</f>
        <v>121</v>
      </c>
      <c r="E1891" s="3" t="str">
        <f ca="1">_xlfn.XLOOKUP(A1891,中转!$D$10:$D$10006,中转!$Y$10:$Y$10006,"{}",0)</f>
        <v>{"AtkPower":1.45}</v>
      </c>
      <c r="F1891" s="3" t="s">
        <v>35</v>
      </c>
      <c r="G1891" s="3">
        <v>0</v>
      </c>
      <c r="H1891" s="3">
        <v>0</v>
      </c>
      <c r="I1891" s="3">
        <v>0</v>
      </c>
      <c r="K1891" s="18" t="str">
        <f>IF($B1891="","",IF($B1891=0,"",K$1&amp;$A1891))</f>
        <v>SkillDescDetail410200404</v>
      </c>
    </row>
    <row r="1892" spans="1:11" x14ac:dyDescent="0.15">
      <c r="A1892" s="3">
        <f t="shared" si="979"/>
        <v>410200405</v>
      </c>
      <c r="B1892" s="3">
        <f t="shared" si="980"/>
        <v>4102004</v>
      </c>
      <c r="C1892" s="3">
        <f t="shared" si="981"/>
        <v>5</v>
      </c>
      <c r="D1892" s="3">
        <f>_xlfn.XLOOKUP(C1892,等级中转!$E$7:$E$11,_xlfn.XLOOKUP(INT(RIGHT(B1892,1)),等级中转!$F$5:$L$5,等级中转!$F$7:$L$11))</f>
        <v>171</v>
      </c>
      <c r="E1892" s="3" t="str">
        <f>_xlfn.XLOOKUP(A1892,中转!$D$10:$D$10006,中转!$Y$10:$Y$10006,"{}",0)</f>
        <v>{"AtkPower":1.6}</v>
      </c>
      <c r="F1892" s="3" t="s">
        <v>35</v>
      </c>
      <c r="G1892" s="3">
        <v>0</v>
      </c>
      <c r="H1892" s="3">
        <v>0</v>
      </c>
      <c r="I1892" s="3">
        <v>0</v>
      </c>
      <c r="K1892" s="18" t="str">
        <f>IF($B1892="","",IF($B1892=0,"",K$1&amp;$A1892))</f>
        <v>SkillDescDetail410200405</v>
      </c>
    </row>
    <row r="1893" spans="1:11" s="17" customFormat="1" x14ac:dyDescent="0.15">
      <c r="A1893" s="7" t="s">
        <v>47</v>
      </c>
      <c r="B1893" s="5"/>
      <c r="C1893" s="5"/>
      <c r="D1893" s="5"/>
      <c r="E1893" s="5" t="str">
        <f>_xlfn.XLOOKUP(A1893,中转!$D$10:$D$10006,中转!$Y$10:$Y$10006,"{}",0)</f>
        <v/>
      </c>
      <c r="F1893" s="5"/>
      <c r="G1893" s="5"/>
      <c r="H1893" s="5"/>
      <c r="I1893" s="5"/>
      <c r="J1893" s="20"/>
      <c r="K1893" s="20"/>
    </row>
    <row r="1894" spans="1:11" x14ac:dyDescent="0.15">
      <c r="A1894" s="3">
        <f t="shared" ref="A1894:A1898" si="982">B1894*100+C1894</f>
        <v>410200501</v>
      </c>
      <c r="B1894" s="3">
        <f t="shared" ref="B1894:B1898" si="983">B1845+100</f>
        <v>4102005</v>
      </c>
      <c r="C1894" s="3">
        <f t="shared" ref="C1894:C1898" si="984">C1888</f>
        <v>1</v>
      </c>
      <c r="D1894" s="3">
        <f>_xlfn.XLOOKUP(C1894,等级中转!$E$7:$E$11,_xlfn.XLOOKUP(INT(RIGHT(B1894,1)),等级中转!$F$5:$L$5,等级中转!$F$7:$L$11))</f>
        <v>1</v>
      </c>
      <c r="E1894" s="3" t="str">
        <f>_xlfn.XLOOKUP(A1894,中转!$D$10:$D$10006,中转!$Y$10:$Y$10006,"{}",0)</f>
        <v>{}</v>
      </c>
      <c r="F1894" s="3" t="s">
        <v>35</v>
      </c>
      <c r="G1894" s="3">
        <v>0</v>
      </c>
      <c r="H1894" s="3">
        <v>0</v>
      </c>
      <c r="I1894" s="3">
        <v>0</v>
      </c>
      <c r="K1894" s="18" t="str">
        <f>IF($B1894="","",IF($B1894=0,"",K$1&amp;$A1894))</f>
        <v>SkillDescDetail410200501</v>
      </c>
    </row>
    <row r="1895" spans="1:11" x14ac:dyDescent="0.15">
      <c r="A1895" s="3">
        <f t="shared" si="982"/>
        <v>410200502</v>
      </c>
      <c r="B1895" s="3">
        <f t="shared" si="983"/>
        <v>4102005</v>
      </c>
      <c r="C1895" s="3">
        <f t="shared" si="984"/>
        <v>2</v>
      </c>
      <c r="D1895" s="3">
        <f>_xlfn.XLOOKUP(C1895,等级中转!$E$7:$E$11,_xlfn.XLOOKUP(INT(RIGHT(B1895,1)),等级中转!$F$5:$L$5,等级中转!$F$7:$L$11))</f>
        <v>46</v>
      </c>
      <c r="E1895" s="3" t="str">
        <f>_xlfn.XLOOKUP(A1895,中转!$D$10:$D$10006,中转!$Y$10:$Y$10006,"{}",0)</f>
        <v>{}</v>
      </c>
      <c r="F1895" s="3" t="s">
        <v>35</v>
      </c>
      <c r="G1895" s="3">
        <v>0</v>
      </c>
      <c r="H1895" s="3">
        <v>0</v>
      </c>
      <c r="I1895" s="3">
        <v>0</v>
      </c>
      <c r="K1895" s="18" t="str">
        <f>IF($B1895="","",IF($B1895=0,"",K$1&amp;$A1895))</f>
        <v>SkillDescDetail410200502</v>
      </c>
    </row>
    <row r="1896" spans="1:11" x14ac:dyDescent="0.15">
      <c r="A1896" s="3">
        <f t="shared" si="982"/>
        <v>410200503</v>
      </c>
      <c r="B1896" s="3">
        <f t="shared" si="983"/>
        <v>4102005</v>
      </c>
      <c r="C1896" s="3">
        <f t="shared" si="984"/>
        <v>3</v>
      </c>
      <c r="D1896" s="3">
        <f>_xlfn.XLOOKUP(C1896,等级中转!$E$7:$E$11,_xlfn.XLOOKUP(INT(RIGHT(B1896,1)),等级中转!$F$5:$L$5,等级中转!$F$7:$L$11))</f>
        <v>86</v>
      </c>
      <c r="E1896" s="3" t="str">
        <f>_xlfn.XLOOKUP(A1896,中转!$D$10:$D$10006,中转!$Y$10:$Y$10006,"{}",0)</f>
        <v>{}</v>
      </c>
      <c r="F1896" s="3" t="s">
        <v>35</v>
      </c>
      <c r="G1896" s="3">
        <v>0</v>
      </c>
      <c r="H1896" s="3">
        <v>0</v>
      </c>
      <c r="I1896" s="3">
        <v>0</v>
      </c>
      <c r="K1896" s="18" t="str">
        <f>IF($B1896="","",IF($B1896=0,"",K$1&amp;$A1896))</f>
        <v>SkillDescDetail410200503</v>
      </c>
    </row>
    <row r="1897" spans="1:11" x14ac:dyDescent="0.15">
      <c r="A1897" s="3">
        <f t="shared" si="982"/>
        <v>410200504</v>
      </c>
      <c r="B1897" s="3">
        <f t="shared" si="983"/>
        <v>4102005</v>
      </c>
      <c r="C1897" s="3">
        <f t="shared" si="984"/>
        <v>4</v>
      </c>
      <c r="D1897" s="3">
        <f>_xlfn.XLOOKUP(C1897,等级中转!$E$7:$E$11,_xlfn.XLOOKUP(INT(RIGHT(B1897,1)),等级中转!$F$5:$L$5,等级中转!$F$7:$L$11))</f>
        <v>136</v>
      </c>
      <c r="E1897" s="3" t="str">
        <f>_xlfn.XLOOKUP(A1897,中转!$D$10:$D$10006,中转!$Y$10:$Y$10006,"{}",0)</f>
        <v>{}</v>
      </c>
      <c r="F1897" s="3" t="s">
        <v>35</v>
      </c>
      <c r="G1897" s="3">
        <v>0</v>
      </c>
      <c r="H1897" s="3">
        <v>0</v>
      </c>
      <c r="I1897" s="3">
        <v>0</v>
      </c>
      <c r="K1897" s="18" t="str">
        <f>IF($B1897="","",IF($B1897=0,"",K$1&amp;$A1897))</f>
        <v>SkillDescDetail410200504</v>
      </c>
    </row>
    <row r="1898" spans="1:11" x14ac:dyDescent="0.15">
      <c r="A1898" s="3">
        <f t="shared" si="982"/>
        <v>410200505</v>
      </c>
      <c r="B1898" s="3">
        <f t="shared" si="983"/>
        <v>4102005</v>
      </c>
      <c r="C1898" s="3">
        <f t="shared" si="984"/>
        <v>5</v>
      </c>
      <c r="D1898" s="3">
        <f>_xlfn.XLOOKUP(C1898,等级中转!$E$7:$E$11,_xlfn.XLOOKUP(INT(RIGHT(B1898,1)),等级中转!$F$5:$L$5,等级中转!$F$7:$L$11))</f>
        <v>186</v>
      </c>
      <c r="E1898" s="3" t="str">
        <f>_xlfn.XLOOKUP(A1898,中转!$D$10:$D$10006,中转!$Y$10:$Y$10006,"{}",0)</f>
        <v>{}</v>
      </c>
      <c r="F1898" s="3" t="s">
        <v>35</v>
      </c>
      <c r="G1898" s="3">
        <v>0</v>
      </c>
      <c r="H1898" s="3">
        <v>0</v>
      </c>
      <c r="I1898" s="3">
        <v>0</v>
      </c>
      <c r="K1898" s="18" t="str">
        <f>IF($B1898="","",IF($B1898=0,"",K$1&amp;$A1898))</f>
        <v>SkillDescDetail410200505</v>
      </c>
    </row>
    <row r="1899" spans="1:11" s="17" customFormat="1" x14ac:dyDescent="0.15">
      <c r="A1899" s="7" t="s">
        <v>48</v>
      </c>
      <c r="B1899" s="5"/>
      <c r="C1899" s="5"/>
      <c r="D1899" s="5"/>
      <c r="E1899" s="5" t="str">
        <f>_xlfn.XLOOKUP(A1899,中转!$D$10:$D$10006,中转!$Y$10:$Y$10006,"{}",0)</f>
        <v/>
      </c>
      <c r="F1899" s="5"/>
      <c r="G1899" s="5"/>
      <c r="H1899" s="5"/>
      <c r="I1899" s="5"/>
      <c r="J1899" s="20"/>
      <c r="K1899" s="20"/>
    </row>
    <row r="1900" spans="1:11" x14ac:dyDescent="0.15">
      <c r="A1900" s="3">
        <f t="shared" ref="A1900:A1904" si="985">B1900*100+C1900</f>
        <v>410200601</v>
      </c>
      <c r="B1900" s="3">
        <f t="shared" ref="B1900:B1904" si="986">B1851+100</f>
        <v>4102006</v>
      </c>
      <c r="C1900" s="3">
        <f t="shared" ref="C1900:C1904" si="987">C1894</f>
        <v>1</v>
      </c>
      <c r="D1900" s="3">
        <f>_xlfn.XLOOKUP(C1900,等级中转!$E$7:$E$11,_xlfn.XLOOKUP(INT(RIGHT(B1900,1)),等级中转!$F$5:$L$5,等级中转!$F$7:$L$11))</f>
        <v>1</v>
      </c>
      <c r="E1900" s="3" t="str">
        <f>_xlfn.XLOOKUP(A1900,中转!$D$10:$D$10006,中转!$Y$10:$Y$10006,"{}",0)</f>
        <v>{}</v>
      </c>
      <c r="F1900" s="3" t="s">
        <v>35</v>
      </c>
      <c r="G1900" s="3">
        <v>0</v>
      </c>
      <c r="H1900" s="3">
        <v>0</v>
      </c>
      <c r="I1900" s="3">
        <v>0</v>
      </c>
      <c r="K1900" s="18" t="str">
        <f>IF($B1900="","",IF($B1900=0,"",K$1&amp;$A1900))</f>
        <v>SkillDescDetail410200601</v>
      </c>
    </row>
    <row r="1901" spans="1:11" x14ac:dyDescent="0.15">
      <c r="A1901" s="3">
        <f t="shared" si="985"/>
        <v>410200602</v>
      </c>
      <c r="B1901" s="3">
        <f t="shared" si="986"/>
        <v>4102006</v>
      </c>
      <c r="C1901" s="3">
        <f t="shared" si="987"/>
        <v>2</v>
      </c>
      <c r="D1901" s="3">
        <f>_xlfn.XLOOKUP(C1901,等级中转!$E$7:$E$11,_xlfn.XLOOKUP(INT(RIGHT(B1901,1)),等级中转!$F$5:$L$5,等级中转!$F$7:$L$11))</f>
        <v>63</v>
      </c>
      <c r="E1901" s="3" t="str">
        <f>_xlfn.XLOOKUP(A1901,中转!$D$10:$D$10006,中转!$Y$10:$Y$10006,"{}",0)</f>
        <v>{}</v>
      </c>
      <c r="F1901" s="3" t="s">
        <v>35</v>
      </c>
      <c r="G1901" s="3">
        <v>0</v>
      </c>
      <c r="H1901" s="3">
        <v>0</v>
      </c>
      <c r="I1901" s="3">
        <v>0</v>
      </c>
      <c r="K1901" s="18" t="str">
        <f>IF($B1901="","",IF($B1901=0,"",K$1&amp;$A1901))</f>
        <v>SkillDescDetail410200602</v>
      </c>
    </row>
    <row r="1902" spans="1:11" x14ac:dyDescent="0.15">
      <c r="A1902" s="3">
        <f t="shared" si="985"/>
        <v>410200603</v>
      </c>
      <c r="B1902" s="3">
        <f t="shared" si="986"/>
        <v>4102006</v>
      </c>
      <c r="C1902" s="3">
        <f t="shared" si="987"/>
        <v>3</v>
      </c>
      <c r="D1902" s="3">
        <f>_xlfn.XLOOKUP(C1902,等级中转!$E$7:$E$11,_xlfn.XLOOKUP(INT(RIGHT(B1902,1)),等级中转!$F$5:$L$5,等级中转!$F$7:$L$11))</f>
        <v>103</v>
      </c>
      <c r="E1902" s="3" t="str">
        <f>_xlfn.XLOOKUP(A1902,中转!$D$10:$D$10006,中转!$Y$10:$Y$10006,"{}",0)</f>
        <v>{}</v>
      </c>
      <c r="F1902" s="3" t="s">
        <v>35</v>
      </c>
      <c r="G1902" s="3">
        <v>0</v>
      </c>
      <c r="H1902" s="3">
        <v>0</v>
      </c>
      <c r="I1902" s="3">
        <v>0</v>
      </c>
      <c r="K1902" s="18" t="str">
        <f>IF($B1902="","",IF($B1902=0,"",K$1&amp;$A1902))</f>
        <v>SkillDescDetail410200603</v>
      </c>
    </row>
    <row r="1903" spans="1:11" x14ac:dyDescent="0.15">
      <c r="A1903" s="3">
        <f t="shared" si="985"/>
        <v>410200604</v>
      </c>
      <c r="B1903" s="3">
        <f t="shared" si="986"/>
        <v>4102006</v>
      </c>
      <c r="C1903" s="3">
        <f t="shared" si="987"/>
        <v>4</v>
      </c>
      <c r="D1903" s="3">
        <f>_xlfn.XLOOKUP(C1903,等级中转!$E$7:$E$11,_xlfn.XLOOKUP(INT(RIGHT(B1903,1)),等级中转!$F$5:$L$5,等级中转!$F$7:$L$11))</f>
        <v>153</v>
      </c>
      <c r="E1903" s="3" t="str">
        <f>_xlfn.XLOOKUP(A1903,中转!$D$10:$D$10006,中转!$Y$10:$Y$10006,"{}",0)</f>
        <v>{}</v>
      </c>
      <c r="F1903" s="3" t="s">
        <v>35</v>
      </c>
      <c r="G1903" s="3">
        <v>0</v>
      </c>
      <c r="H1903" s="3">
        <v>0</v>
      </c>
      <c r="I1903" s="3">
        <v>0</v>
      </c>
      <c r="K1903" s="18" t="str">
        <f>IF($B1903="","",IF($B1903=0,"",K$1&amp;$A1903))</f>
        <v>SkillDescDetail410200604</v>
      </c>
    </row>
    <row r="1904" spans="1:11" x14ac:dyDescent="0.15">
      <c r="A1904" s="3">
        <f t="shared" si="985"/>
        <v>410200605</v>
      </c>
      <c r="B1904" s="3">
        <f t="shared" si="986"/>
        <v>4102006</v>
      </c>
      <c r="C1904" s="3">
        <f t="shared" si="987"/>
        <v>5</v>
      </c>
      <c r="D1904" s="3">
        <f>_xlfn.XLOOKUP(C1904,等级中转!$E$7:$E$11,_xlfn.XLOOKUP(INT(RIGHT(B1904,1)),等级中转!$F$5:$L$5,等级中转!$F$7:$L$11))</f>
        <v>203</v>
      </c>
      <c r="E1904" s="3" t="str">
        <f>_xlfn.XLOOKUP(A1904,中转!$D$10:$D$10006,中转!$Y$10:$Y$10006,"{}",0)</f>
        <v>{}</v>
      </c>
      <c r="F1904" s="3" t="s">
        <v>35</v>
      </c>
      <c r="G1904" s="3">
        <v>0</v>
      </c>
      <c r="H1904" s="3">
        <v>0</v>
      </c>
      <c r="I1904" s="3">
        <v>0</v>
      </c>
      <c r="K1904" s="18" t="str">
        <f>IF($B1904="","",IF($B1904=0,"",K$1&amp;$A1904))</f>
        <v>SkillDescDetail410200605</v>
      </c>
    </row>
    <row r="1905" spans="1:11" s="17" customFormat="1" x14ac:dyDescent="0.15">
      <c r="A1905" s="7" t="s">
        <v>49</v>
      </c>
      <c r="B1905" s="5"/>
      <c r="C1905" s="5"/>
      <c r="D1905" s="5"/>
      <c r="E1905" s="5" t="str">
        <f>_xlfn.XLOOKUP(A1905,中转!$D$10:$D$10006,中转!$Y$10:$Y$10006,"{}",0)</f>
        <v/>
      </c>
      <c r="F1905" s="5"/>
      <c r="G1905" s="5"/>
      <c r="H1905" s="5"/>
      <c r="I1905" s="5"/>
      <c r="J1905" s="20"/>
      <c r="K1905" s="20"/>
    </row>
    <row r="1906" spans="1:11" x14ac:dyDescent="0.15">
      <c r="A1906" s="3">
        <f t="shared" ref="A1906:A1910" si="988">B1906*100+C1906</f>
        <v>410200701</v>
      </c>
      <c r="B1906" s="3">
        <f t="shared" ref="B1906:B1910" si="989">B1857+100</f>
        <v>4102007</v>
      </c>
      <c r="C1906" s="3">
        <f t="shared" ref="C1906:C1910" si="990">C1900</f>
        <v>1</v>
      </c>
      <c r="D1906" s="3">
        <f>_xlfn.XLOOKUP(C1906,等级中转!$E$7:$E$11,_xlfn.XLOOKUP(INT(RIGHT(B1906,1)),等级中转!$F$5:$L$5,等级中转!$F$7:$L$11))</f>
        <v>1</v>
      </c>
      <c r="E1906" s="3" t="str">
        <f>_xlfn.XLOOKUP(A1906,中转!$D$10:$D$10006,中转!$Y$10:$Y$10006,"{}",0)</f>
        <v>{}</v>
      </c>
      <c r="F1906" s="3" t="s">
        <v>191</v>
      </c>
      <c r="G1906" s="3">
        <v>0</v>
      </c>
      <c r="H1906" s="3">
        <v>0</v>
      </c>
      <c r="I1906" s="3">
        <v>0</v>
      </c>
      <c r="K1906" s="18" t="str">
        <f>IF($B1906="","",IF($B1906=0,"",K$1&amp;$A1906))</f>
        <v>SkillDescDetail410200701</v>
      </c>
    </row>
    <row r="1907" spans="1:11" x14ac:dyDescent="0.15">
      <c r="A1907" s="3">
        <f t="shared" si="988"/>
        <v>410200702</v>
      </c>
      <c r="B1907" s="3">
        <f t="shared" si="989"/>
        <v>4102007</v>
      </c>
      <c r="C1907" s="3">
        <f t="shared" si="990"/>
        <v>2</v>
      </c>
      <c r="D1907" s="3">
        <f>_xlfn.XLOOKUP(C1907,等级中转!$E$7:$E$11,_xlfn.XLOOKUP(INT(RIGHT(B1907,1)),等级中转!$F$5:$L$5,等级中转!$F$7:$L$11))</f>
        <v>51</v>
      </c>
      <c r="E1907" s="3" t="str">
        <f>_xlfn.XLOOKUP(A1907,中转!$D$10:$D$10006,中转!$Y$10:$Y$10006,"{}",0)</f>
        <v>{}</v>
      </c>
      <c r="F1907" s="3" t="s">
        <v>191</v>
      </c>
      <c r="G1907" s="3">
        <v>0</v>
      </c>
      <c r="H1907" s="3">
        <v>0</v>
      </c>
      <c r="I1907" s="3">
        <v>0</v>
      </c>
      <c r="K1907" s="18" t="str">
        <f>IF($B1907="","",IF($B1907=0,"",K$1&amp;$A1907))</f>
        <v>SkillDescDetail410200702</v>
      </c>
    </row>
    <row r="1908" spans="1:11" x14ac:dyDescent="0.15">
      <c r="A1908" s="3">
        <f t="shared" si="988"/>
        <v>410200703</v>
      </c>
      <c r="B1908" s="3">
        <f t="shared" si="989"/>
        <v>4102007</v>
      </c>
      <c r="C1908" s="3">
        <f t="shared" si="990"/>
        <v>3</v>
      </c>
      <c r="D1908" s="3">
        <f>_xlfn.XLOOKUP(C1908,等级中转!$E$7:$E$11,_xlfn.XLOOKUP(INT(RIGHT(B1908,1)),等级中转!$F$5:$L$5,等级中转!$F$7:$L$11))</f>
        <v>91</v>
      </c>
      <c r="E1908" s="3" t="str">
        <f>_xlfn.XLOOKUP(A1908,中转!$D$10:$D$10006,中转!$Y$10:$Y$10006,"{}",0)</f>
        <v>{}</v>
      </c>
      <c r="F1908" s="3" t="s">
        <v>191</v>
      </c>
      <c r="G1908" s="3">
        <v>0</v>
      </c>
      <c r="H1908" s="3">
        <v>0</v>
      </c>
      <c r="I1908" s="3">
        <v>0</v>
      </c>
      <c r="K1908" s="18" t="str">
        <f>IF($B1908="","",IF($B1908=0,"",K$1&amp;$A1908))</f>
        <v>SkillDescDetail410200703</v>
      </c>
    </row>
    <row r="1909" spans="1:11" x14ac:dyDescent="0.15">
      <c r="A1909" s="3">
        <f t="shared" si="988"/>
        <v>410200704</v>
      </c>
      <c r="B1909" s="3">
        <f t="shared" si="989"/>
        <v>4102007</v>
      </c>
      <c r="C1909" s="3">
        <f t="shared" si="990"/>
        <v>4</v>
      </c>
      <c r="D1909" s="3">
        <f>_xlfn.XLOOKUP(C1909,等级中转!$E$7:$E$11,_xlfn.XLOOKUP(INT(RIGHT(B1909,1)),等级中转!$F$5:$L$5,等级中转!$F$7:$L$11))</f>
        <v>151</v>
      </c>
      <c r="E1909" s="3" t="str">
        <f>_xlfn.XLOOKUP(A1909,中转!$D$10:$D$10006,中转!$Y$10:$Y$10006,"{}",0)</f>
        <v>{}</v>
      </c>
      <c r="F1909" s="3" t="s">
        <v>191</v>
      </c>
      <c r="G1909" s="3">
        <v>0</v>
      </c>
      <c r="H1909" s="3">
        <v>0</v>
      </c>
      <c r="I1909" s="3">
        <v>0</v>
      </c>
      <c r="K1909" s="18" t="str">
        <f>IF($B1909="","",IF($B1909=0,"",K$1&amp;$A1909))</f>
        <v>SkillDescDetail410200704</v>
      </c>
    </row>
    <row r="1910" spans="1:11" x14ac:dyDescent="0.15">
      <c r="A1910" s="3">
        <f t="shared" si="988"/>
        <v>410200705</v>
      </c>
      <c r="B1910" s="3">
        <f t="shared" si="989"/>
        <v>4102007</v>
      </c>
      <c r="C1910" s="3">
        <f t="shared" si="990"/>
        <v>5</v>
      </c>
      <c r="D1910" s="3">
        <f>_xlfn.XLOOKUP(C1910,等级中转!$E$7:$E$11,_xlfn.XLOOKUP(INT(RIGHT(B1910,1)),等级中转!$F$5:$L$5,等级中转!$F$7:$L$11))</f>
        <v>211</v>
      </c>
      <c r="E1910" s="3" t="str">
        <f>_xlfn.XLOOKUP(A1910,中转!$D$10:$D$10006,中转!$Y$10:$Y$10006,"{}",0)</f>
        <v>{}</v>
      </c>
      <c r="F1910" s="3" t="s">
        <v>191</v>
      </c>
      <c r="G1910" s="3">
        <v>0</v>
      </c>
      <c r="H1910" s="3">
        <v>0</v>
      </c>
      <c r="I1910" s="3">
        <v>0</v>
      </c>
      <c r="K1910" s="18" t="str">
        <f>IF($B1910="","",IF($B1910=0,"",K$1&amp;$A1910))</f>
        <v>SkillDescDetail410200705</v>
      </c>
    </row>
    <row r="1911" spans="1:11" s="17" customFormat="1" x14ac:dyDescent="0.15">
      <c r="A1911" s="7" t="s">
        <v>192</v>
      </c>
      <c r="B1911" s="5"/>
      <c r="C1911" s="5"/>
      <c r="D1911" s="5"/>
      <c r="E1911" s="5" t="str">
        <f>_xlfn.XLOOKUP(A1911,中转!$D$10:$D$10006,中转!$Y$10:$Y$10006,"{}",0)</f>
        <v/>
      </c>
      <c r="F1911" s="5"/>
      <c r="G1911" s="5"/>
      <c r="H1911" s="5"/>
      <c r="I1911" s="5"/>
      <c r="J1911" s="20"/>
      <c r="K1911" s="20"/>
    </row>
    <row r="1912" spans="1:11" x14ac:dyDescent="0.15">
      <c r="A1912" s="3">
        <f t="shared" ref="A1912:A1916" si="991">B1912*100+C1912</f>
        <v>410200801</v>
      </c>
      <c r="B1912" s="3">
        <f t="shared" ref="B1912:B1916" si="992">B1863+100</f>
        <v>4102008</v>
      </c>
      <c r="C1912" s="3">
        <f t="shared" ref="C1912:C1916" si="993">C1906</f>
        <v>1</v>
      </c>
      <c r="D1912" s="3">
        <f>D1888</f>
        <v>1</v>
      </c>
      <c r="E1912" s="3" t="str">
        <f ca="1">_xlfn.XLOOKUP(A1912,中转!$D$10:$D$10006,中转!$Y$10:$Y$10006,"{}",0)</f>
        <v>{"AtkPower":0.7}</v>
      </c>
      <c r="F1912" s="3" t="s">
        <v>35</v>
      </c>
      <c r="G1912" s="3">
        <v>33</v>
      </c>
      <c r="H1912" s="3">
        <v>0</v>
      </c>
      <c r="I1912" s="3">
        <v>0</v>
      </c>
      <c r="J1912" s="18" t="str">
        <f t="shared" ref="J1912:J1916" si="994">"Skill"&amp;B1912</f>
        <v>Skill4102008</v>
      </c>
    </row>
    <row r="1913" spans="1:11" x14ac:dyDescent="0.15">
      <c r="A1913" s="3">
        <f t="shared" si="991"/>
        <v>410200802</v>
      </c>
      <c r="B1913" s="3">
        <f t="shared" si="992"/>
        <v>4102008</v>
      </c>
      <c r="C1913" s="3">
        <f t="shared" si="993"/>
        <v>2</v>
      </c>
      <c r="D1913" s="3">
        <f>D1889</f>
        <v>31</v>
      </c>
      <c r="E1913" s="3" t="str">
        <f ca="1">_xlfn.XLOOKUP(A1913,中转!$D$10:$D$10006,中转!$Y$10:$Y$10006,"{}",0)</f>
        <v>{"AtkPower":0.75}</v>
      </c>
      <c r="F1913" s="3" t="s">
        <v>35</v>
      </c>
      <c r="G1913" s="3">
        <f t="shared" ref="G1913:G1916" si="995">G1912</f>
        <v>33</v>
      </c>
      <c r="H1913" s="3">
        <v>0</v>
      </c>
      <c r="I1913" s="3">
        <v>0</v>
      </c>
      <c r="J1913" s="18" t="str">
        <f t="shared" si="994"/>
        <v>Skill4102008</v>
      </c>
    </row>
    <row r="1914" spans="1:11" x14ac:dyDescent="0.15">
      <c r="A1914" s="3">
        <f t="shared" si="991"/>
        <v>410200803</v>
      </c>
      <c r="B1914" s="3">
        <f t="shared" si="992"/>
        <v>4102008</v>
      </c>
      <c r="C1914" s="3">
        <f t="shared" si="993"/>
        <v>3</v>
      </c>
      <c r="D1914" s="3">
        <f>D1890</f>
        <v>71</v>
      </c>
      <c r="E1914" s="3" t="str">
        <f ca="1">_xlfn.XLOOKUP(A1914,中转!$D$10:$D$10006,中转!$Y$10:$Y$10006,"{}",0)</f>
        <v>{"AtkPower":0.8}</v>
      </c>
      <c r="F1914" s="3" t="s">
        <v>35</v>
      </c>
      <c r="G1914" s="3">
        <f t="shared" si="995"/>
        <v>33</v>
      </c>
      <c r="H1914" s="3">
        <v>0</v>
      </c>
      <c r="I1914" s="3">
        <v>0</v>
      </c>
      <c r="J1914" s="18" t="str">
        <f t="shared" si="994"/>
        <v>Skill4102008</v>
      </c>
    </row>
    <row r="1915" spans="1:11" x14ac:dyDescent="0.15">
      <c r="A1915" s="3">
        <f t="shared" si="991"/>
        <v>410200804</v>
      </c>
      <c r="B1915" s="3">
        <f t="shared" si="992"/>
        <v>4102008</v>
      </c>
      <c r="C1915" s="3">
        <f t="shared" si="993"/>
        <v>4</v>
      </c>
      <c r="D1915" s="3">
        <f>D1891</f>
        <v>121</v>
      </c>
      <c r="E1915" s="3" t="str">
        <f ca="1">_xlfn.XLOOKUP(A1915,中转!$D$10:$D$10006,中转!$Y$10:$Y$10006,"{}",0)</f>
        <v>{"AtkPower":0.9}</v>
      </c>
      <c r="F1915" s="3" t="s">
        <v>35</v>
      </c>
      <c r="G1915" s="3">
        <f t="shared" si="995"/>
        <v>33</v>
      </c>
      <c r="H1915" s="3">
        <v>0</v>
      </c>
      <c r="I1915" s="3">
        <v>0</v>
      </c>
      <c r="J1915" s="18" t="str">
        <f t="shared" si="994"/>
        <v>Skill4102008</v>
      </c>
    </row>
    <row r="1916" spans="1:11" x14ac:dyDescent="0.15">
      <c r="A1916" s="3">
        <f t="shared" si="991"/>
        <v>410200805</v>
      </c>
      <c r="B1916" s="3">
        <f t="shared" si="992"/>
        <v>4102008</v>
      </c>
      <c r="C1916" s="3">
        <f t="shared" si="993"/>
        <v>5</v>
      </c>
      <c r="D1916" s="3">
        <f>D1892</f>
        <v>171</v>
      </c>
      <c r="E1916" s="3" t="str">
        <f>_xlfn.XLOOKUP(A1916,中转!$D$10:$D$10006,中转!$Y$10:$Y$10006,"{}",0)</f>
        <v>{"AtkPower":1}</v>
      </c>
      <c r="F1916" s="3" t="s">
        <v>35</v>
      </c>
      <c r="G1916" s="3">
        <f t="shared" si="995"/>
        <v>33</v>
      </c>
      <c r="H1916" s="3">
        <v>0</v>
      </c>
      <c r="I1916" s="3">
        <v>0</v>
      </c>
      <c r="J1916" s="18" t="str">
        <f t="shared" si="994"/>
        <v>Skill4102008</v>
      </c>
    </row>
    <row r="1917" spans="1:11" s="17" customFormat="1" x14ac:dyDescent="0.15">
      <c r="A1917" s="7" t="s">
        <v>193</v>
      </c>
      <c r="B1917" s="5"/>
      <c r="C1917" s="5"/>
      <c r="D1917" s="5"/>
      <c r="E1917" s="5"/>
      <c r="F1917" s="5"/>
      <c r="G1917" s="5"/>
      <c r="H1917" s="5"/>
      <c r="I1917" s="5"/>
      <c r="J1917" s="20"/>
      <c r="K1917" s="20"/>
    </row>
    <row r="1918" spans="1:11" hidden="1" x14ac:dyDescent="0.15">
      <c r="A1918" s="3" t="str">
        <f>"//"&amp;B1918*100+C1918</f>
        <v>//500000101</v>
      </c>
      <c r="B1918" s="3">
        <v>5000001</v>
      </c>
      <c r="C1918" s="3">
        <v>1</v>
      </c>
      <c r="D1918" s="3">
        <v>1</v>
      </c>
      <c r="E1918" s="3" t="s">
        <v>35</v>
      </c>
      <c r="F1918" s="3" t="s">
        <v>194</v>
      </c>
      <c r="G1918" s="3">
        <v>0</v>
      </c>
      <c r="H1918" s="3">
        <v>0</v>
      </c>
      <c r="I1918" s="3">
        <v>0</v>
      </c>
    </row>
    <row r="1919" spans="1:11" hidden="1" x14ac:dyDescent="0.15">
      <c r="A1919" s="3" t="str">
        <f t="shared" ref="A1919:A1925" si="996">"//"&amp;B1919*100+C1919</f>
        <v>//500000201</v>
      </c>
      <c r="B1919" s="3">
        <v>5000002</v>
      </c>
      <c r="C1919" s="3">
        <v>1</v>
      </c>
      <c r="D1919" s="3">
        <v>1</v>
      </c>
      <c r="E1919" s="3" t="s">
        <v>35</v>
      </c>
      <c r="F1919" s="3" t="s">
        <v>195</v>
      </c>
      <c r="G1919" s="3">
        <v>0</v>
      </c>
      <c r="H1919" s="3">
        <v>0</v>
      </c>
      <c r="I1919" s="3">
        <v>0</v>
      </c>
    </row>
    <row r="1920" spans="1:11" hidden="1" x14ac:dyDescent="0.15">
      <c r="A1920" s="3" t="str">
        <f t="shared" si="996"/>
        <v>//500000301</v>
      </c>
      <c r="B1920" s="3">
        <v>5000003</v>
      </c>
      <c r="C1920" s="3">
        <v>1</v>
      </c>
      <c r="D1920" s="3">
        <v>1</v>
      </c>
      <c r="E1920" s="3" t="s">
        <v>35</v>
      </c>
      <c r="F1920" s="3" t="s">
        <v>196</v>
      </c>
      <c r="G1920" s="3">
        <v>0</v>
      </c>
      <c r="H1920" s="3">
        <v>0</v>
      </c>
      <c r="I1920" s="3">
        <v>0</v>
      </c>
    </row>
    <row r="1921" spans="1:11" hidden="1" x14ac:dyDescent="0.15">
      <c r="A1921" s="3" t="str">
        <f t="shared" si="996"/>
        <v>//500000401</v>
      </c>
      <c r="B1921" s="3">
        <v>5000004</v>
      </c>
      <c r="C1921" s="3">
        <v>1</v>
      </c>
      <c r="D1921" s="3">
        <v>1</v>
      </c>
      <c r="E1921" s="3" t="s">
        <v>35</v>
      </c>
      <c r="F1921" s="3" t="s">
        <v>197</v>
      </c>
      <c r="G1921" s="3">
        <v>0</v>
      </c>
      <c r="H1921" s="3">
        <v>0</v>
      </c>
      <c r="I1921" s="3">
        <v>0</v>
      </c>
    </row>
    <row r="1922" spans="1:11" hidden="1" x14ac:dyDescent="0.15">
      <c r="A1922" s="3" t="str">
        <f t="shared" si="996"/>
        <v>//500000501</v>
      </c>
      <c r="B1922" s="3">
        <v>5000005</v>
      </c>
      <c r="C1922" s="3">
        <v>1</v>
      </c>
      <c r="D1922" s="3">
        <v>1</v>
      </c>
      <c r="E1922" s="3" t="s">
        <v>35</v>
      </c>
      <c r="F1922" s="3" t="s">
        <v>198</v>
      </c>
      <c r="G1922" s="3">
        <v>0</v>
      </c>
      <c r="H1922" s="3">
        <v>0</v>
      </c>
      <c r="I1922" s="3">
        <v>0</v>
      </c>
    </row>
    <row r="1923" spans="1:11" hidden="1" x14ac:dyDescent="0.15">
      <c r="A1923" s="3" t="str">
        <f t="shared" si="996"/>
        <v>//500000601</v>
      </c>
      <c r="B1923" s="3">
        <v>5000006</v>
      </c>
      <c r="C1923" s="3">
        <v>1</v>
      </c>
      <c r="D1923" s="3">
        <v>1</v>
      </c>
      <c r="E1923" s="3" t="s">
        <v>35</v>
      </c>
      <c r="F1923" s="3" t="s">
        <v>199</v>
      </c>
      <c r="G1923" s="3">
        <v>0</v>
      </c>
      <c r="H1923" s="3">
        <v>0</v>
      </c>
      <c r="I1923" s="3">
        <v>0</v>
      </c>
    </row>
    <row r="1924" spans="1:11" hidden="1" x14ac:dyDescent="0.15">
      <c r="A1924" s="3" t="str">
        <f t="shared" si="996"/>
        <v>//500000701</v>
      </c>
      <c r="B1924" s="3">
        <v>5000007</v>
      </c>
      <c r="C1924" s="3">
        <v>1</v>
      </c>
      <c r="D1924" s="3">
        <v>1</v>
      </c>
      <c r="E1924" s="3" t="s">
        <v>35</v>
      </c>
      <c r="F1924" s="3" t="s">
        <v>200</v>
      </c>
      <c r="G1924" s="3">
        <v>0</v>
      </c>
      <c r="H1924" s="3">
        <v>0</v>
      </c>
      <c r="I1924" s="3">
        <v>0</v>
      </c>
    </row>
    <row r="1925" spans="1:11" hidden="1" x14ac:dyDescent="0.15">
      <c r="A1925" s="3" t="str">
        <f t="shared" si="996"/>
        <v>//500000801</v>
      </c>
      <c r="B1925" s="3">
        <v>5000008</v>
      </c>
      <c r="C1925" s="3">
        <v>1</v>
      </c>
      <c r="D1925" s="3">
        <v>1</v>
      </c>
      <c r="E1925" s="3" t="s">
        <v>35</v>
      </c>
      <c r="F1925" s="3" t="s">
        <v>201</v>
      </c>
      <c r="G1925" s="3">
        <v>0</v>
      </c>
      <c r="H1925" s="3">
        <v>0</v>
      </c>
      <c r="I1925" s="3">
        <v>0</v>
      </c>
    </row>
    <row r="1926" spans="1:11" s="17" customFormat="1" x14ac:dyDescent="0.15">
      <c r="A1926" s="7" t="s">
        <v>202</v>
      </c>
      <c r="B1926" s="5"/>
      <c r="C1926" s="5"/>
      <c r="D1926" s="5"/>
      <c r="E1926" s="5"/>
      <c r="F1926" s="5"/>
      <c r="G1926" s="5"/>
      <c r="H1926" s="5"/>
      <c r="I1926" s="5"/>
      <c r="J1926" s="20"/>
      <c r="K1926" s="20"/>
    </row>
    <row r="1927" spans="1:11" hidden="1" x14ac:dyDescent="0.15">
      <c r="A1927" s="3" t="str">
        <f>"//"&amp;B1927*100+C1927</f>
        <v>//500010101</v>
      </c>
      <c r="B1927" s="3">
        <v>5000101</v>
      </c>
      <c r="C1927" s="3">
        <v>1</v>
      </c>
      <c r="D1927" s="3">
        <v>1</v>
      </c>
      <c r="E1927" s="3" t="s">
        <v>114</v>
      </c>
      <c r="F1927" s="3" t="s">
        <v>203</v>
      </c>
      <c r="G1927" s="3">
        <v>0</v>
      </c>
      <c r="H1927" s="3">
        <v>0</v>
      </c>
      <c r="I1927" s="3">
        <v>0</v>
      </c>
    </row>
    <row r="1928" spans="1:11" hidden="1" x14ac:dyDescent="0.15">
      <c r="A1928" s="3" t="str">
        <f t="shared" ref="A1928:A1959" si="997">"//"&amp;B1928*100+C1928</f>
        <v>//500010201</v>
      </c>
      <c r="B1928" s="3">
        <v>5000102</v>
      </c>
      <c r="C1928" s="3">
        <v>1</v>
      </c>
      <c r="D1928" s="3">
        <v>1</v>
      </c>
      <c r="E1928" s="3" t="s">
        <v>114</v>
      </c>
      <c r="F1928" s="3" t="s">
        <v>204</v>
      </c>
      <c r="G1928" s="3">
        <v>0</v>
      </c>
      <c r="H1928" s="3">
        <v>0</v>
      </c>
      <c r="I1928" s="3">
        <v>0</v>
      </c>
      <c r="K1928" s="17"/>
    </row>
    <row r="1929" spans="1:11" hidden="1" x14ac:dyDescent="0.15">
      <c r="A1929" s="3" t="str">
        <f t="shared" si="997"/>
        <v>//500010301</v>
      </c>
      <c r="B1929" s="3">
        <v>5000103</v>
      </c>
      <c r="C1929" s="3">
        <v>1</v>
      </c>
      <c r="D1929" s="3">
        <v>1</v>
      </c>
      <c r="E1929" s="3" t="s">
        <v>114</v>
      </c>
      <c r="F1929" s="3" t="s">
        <v>205</v>
      </c>
      <c r="G1929" s="3">
        <v>0</v>
      </c>
      <c r="H1929" s="3">
        <v>0</v>
      </c>
      <c r="I1929" s="3">
        <v>0</v>
      </c>
    </row>
    <row r="1930" spans="1:11" hidden="1" x14ac:dyDescent="0.15">
      <c r="A1930" s="3" t="str">
        <f t="shared" si="997"/>
        <v>//500010401</v>
      </c>
      <c r="B1930" s="3">
        <v>5000104</v>
      </c>
      <c r="C1930" s="3">
        <v>1</v>
      </c>
      <c r="D1930" s="3">
        <v>1</v>
      </c>
      <c r="E1930" s="3" t="s">
        <v>114</v>
      </c>
      <c r="F1930" s="3" t="s">
        <v>206</v>
      </c>
      <c r="G1930" s="3">
        <v>0</v>
      </c>
      <c r="H1930" s="3">
        <v>0</v>
      </c>
      <c r="I1930" s="3">
        <v>0</v>
      </c>
      <c r="K1930" s="17"/>
    </row>
    <row r="1931" spans="1:11" hidden="1" x14ac:dyDescent="0.15">
      <c r="A1931" s="3" t="str">
        <f t="shared" si="997"/>
        <v>//500010501</v>
      </c>
      <c r="B1931" s="3">
        <v>5000105</v>
      </c>
      <c r="C1931" s="3">
        <v>1</v>
      </c>
      <c r="D1931" s="3">
        <v>1</v>
      </c>
      <c r="E1931" s="3" t="s">
        <v>114</v>
      </c>
      <c r="F1931" s="3" t="s">
        <v>207</v>
      </c>
      <c r="G1931" s="3">
        <v>0</v>
      </c>
      <c r="H1931" s="3">
        <v>0</v>
      </c>
      <c r="I1931" s="3">
        <v>0</v>
      </c>
    </row>
    <row r="1932" spans="1:11" hidden="1" x14ac:dyDescent="0.15">
      <c r="A1932" s="3" t="str">
        <f t="shared" si="997"/>
        <v>//500010601</v>
      </c>
      <c r="B1932" s="3">
        <v>5000106</v>
      </c>
      <c r="C1932" s="3">
        <v>1</v>
      </c>
      <c r="D1932" s="3">
        <v>1</v>
      </c>
      <c r="E1932" s="3" t="s">
        <v>114</v>
      </c>
      <c r="F1932" s="3" t="s">
        <v>208</v>
      </c>
      <c r="G1932" s="3">
        <v>0</v>
      </c>
      <c r="H1932" s="3">
        <v>0</v>
      </c>
      <c r="I1932" s="3">
        <v>0</v>
      </c>
      <c r="K1932" s="17"/>
    </row>
    <row r="1933" spans="1:11" hidden="1" x14ac:dyDescent="0.15">
      <c r="A1933" s="3" t="str">
        <f t="shared" si="997"/>
        <v>//500010701</v>
      </c>
      <c r="B1933" s="3">
        <v>5000107</v>
      </c>
      <c r="C1933" s="3">
        <v>1</v>
      </c>
      <c r="D1933" s="3">
        <v>1</v>
      </c>
      <c r="E1933" s="3" t="s">
        <v>114</v>
      </c>
      <c r="F1933" s="3" t="s">
        <v>209</v>
      </c>
      <c r="G1933" s="3">
        <v>0</v>
      </c>
      <c r="H1933" s="3">
        <v>0</v>
      </c>
      <c r="I1933" s="3">
        <v>0</v>
      </c>
    </row>
    <row r="1934" spans="1:11" hidden="1" x14ac:dyDescent="0.15">
      <c r="A1934" s="3" t="str">
        <f t="shared" si="997"/>
        <v>//500010801</v>
      </c>
      <c r="B1934" s="3">
        <v>5000108</v>
      </c>
      <c r="C1934" s="3">
        <v>1</v>
      </c>
      <c r="D1934" s="3">
        <v>1</v>
      </c>
      <c r="E1934" s="3" t="s">
        <v>114</v>
      </c>
      <c r="F1934" s="3" t="s">
        <v>210</v>
      </c>
      <c r="G1934" s="3">
        <v>0</v>
      </c>
      <c r="H1934" s="3">
        <v>0</v>
      </c>
      <c r="I1934" s="3">
        <v>0</v>
      </c>
      <c r="K1934" s="17"/>
    </row>
    <row r="1935" spans="1:11" hidden="1" x14ac:dyDescent="0.15">
      <c r="A1935" s="3" t="str">
        <f t="shared" si="997"/>
        <v>//500010901</v>
      </c>
      <c r="B1935" s="3">
        <v>5000109</v>
      </c>
      <c r="C1935" s="3">
        <v>1</v>
      </c>
      <c r="D1935" s="3">
        <v>1</v>
      </c>
      <c r="E1935" s="3" t="s">
        <v>114</v>
      </c>
      <c r="F1935" s="3" t="s">
        <v>211</v>
      </c>
      <c r="G1935" s="3">
        <v>0</v>
      </c>
      <c r="H1935" s="3">
        <v>0</v>
      </c>
      <c r="I1935" s="3">
        <v>0</v>
      </c>
    </row>
    <row r="1936" spans="1:11" hidden="1" x14ac:dyDescent="0.15">
      <c r="A1936" s="3" t="str">
        <f t="shared" si="997"/>
        <v>//500011001</v>
      </c>
      <c r="B1936" s="3">
        <v>5000110</v>
      </c>
      <c r="C1936" s="3">
        <v>1</v>
      </c>
      <c r="D1936" s="3">
        <v>1</v>
      </c>
      <c r="E1936" s="3" t="s">
        <v>114</v>
      </c>
      <c r="F1936" s="3" t="s">
        <v>212</v>
      </c>
      <c r="G1936" s="3">
        <v>0</v>
      </c>
      <c r="H1936" s="3">
        <v>0</v>
      </c>
      <c r="I1936" s="3">
        <v>0</v>
      </c>
      <c r="K1936" s="17"/>
    </row>
    <row r="1937" spans="1:11" hidden="1" x14ac:dyDescent="0.15">
      <c r="A1937" s="3" t="str">
        <f t="shared" si="997"/>
        <v>//500011101</v>
      </c>
      <c r="B1937" s="3">
        <v>5000111</v>
      </c>
      <c r="C1937" s="3">
        <v>1</v>
      </c>
      <c r="D1937" s="3">
        <v>1</v>
      </c>
      <c r="E1937" s="3" t="s">
        <v>114</v>
      </c>
      <c r="F1937" s="3" t="s">
        <v>213</v>
      </c>
      <c r="G1937" s="3">
        <v>0</v>
      </c>
      <c r="H1937" s="3">
        <v>0</v>
      </c>
      <c r="I1937" s="3">
        <v>0</v>
      </c>
    </row>
    <row r="1938" spans="1:11" hidden="1" x14ac:dyDescent="0.15">
      <c r="A1938" s="3" t="str">
        <f t="shared" si="997"/>
        <v>//500011201</v>
      </c>
      <c r="B1938" s="3">
        <v>5000112</v>
      </c>
      <c r="C1938" s="3">
        <v>1</v>
      </c>
      <c r="D1938" s="3">
        <v>1</v>
      </c>
      <c r="E1938" s="3" t="s">
        <v>114</v>
      </c>
      <c r="F1938" s="3" t="s">
        <v>214</v>
      </c>
      <c r="G1938" s="3">
        <v>0</v>
      </c>
      <c r="H1938" s="3">
        <v>0</v>
      </c>
      <c r="I1938" s="3">
        <v>0</v>
      </c>
      <c r="K1938" s="17"/>
    </row>
    <row r="1939" spans="1:11" hidden="1" x14ac:dyDescent="0.15">
      <c r="A1939" s="3" t="str">
        <f t="shared" si="997"/>
        <v>//500011301</v>
      </c>
      <c r="B1939" s="3">
        <v>5000113</v>
      </c>
      <c r="C1939" s="3">
        <v>1</v>
      </c>
      <c r="D1939" s="3">
        <v>1</v>
      </c>
      <c r="E1939" s="3" t="s">
        <v>114</v>
      </c>
      <c r="F1939" s="3" t="s">
        <v>215</v>
      </c>
      <c r="G1939" s="3">
        <v>0</v>
      </c>
      <c r="H1939" s="3">
        <v>0</v>
      </c>
      <c r="I1939" s="3">
        <v>0</v>
      </c>
    </row>
    <row r="1940" spans="1:11" hidden="1" x14ac:dyDescent="0.15">
      <c r="A1940" s="3" t="str">
        <f t="shared" si="997"/>
        <v>//500011401</v>
      </c>
      <c r="B1940" s="3">
        <v>5000114</v>
      </c>
      <c r="C1940" s="3">
        <v>1</v>
      </c>
      <c r="D1940" s="3">
        <v>1</v>
      </c>
      <c r="E1940" s="3" t="s">
        <v>114</v>
      </c>
      <c r="F1940" s="3" t="s">
        <v>216</v>
      </c>
      <c r="G1940" s="3">
        <v>0</v>
      </c>
      <c r="H1940" s="3">
        <v>0</v>
      </c>
      <c r="I1940" s="3">
        <v>0</v>
      </c>
      <c r="K1940" s="17"/>
    </row>
    <row r="1941" spans="1:11" hidden="1" x14ac:dyDescent="0.15">
      <c r="A1941" s="3" t="str">
        <f t="shared" si="997"/>
        <v>//500011501</v>
      </c>
      <c r="B1941" s="3">
        <v>5000115</v>
      </c>
      <c r="C1941" s="3">
        <v>1</v>
      </c>
      <c r="D1941" s="3">
        <v>1</v>
      </c>
      <c r="E1941" s="3" t="s">
        <v>114</v>
      </c>
      <c r="F1941" s="3" t="s">
        <v>217</v>
      </c>
      <c r="G1941" s="3">
        <v>0</v>
      </c>
      <c r="H1941" s="3">
        <v>0</v>
      </c>
      <c r="I1941" s="3">
        <v>0</v>
      </c>
    </row>
    <row r="1942" spans="1:11" hidden="1" x14ac:dyDescent="0.15">
      <c r="A1942" s="3" t="str">
        <f t="shared" si="997"/>
        <v>//500011601</v>
      </c>
      <c r="B1942" s="3">
        <v>5000116</v>
      </c>
      <c r="C1942" s="3">
        <v>1</v>
      </c>
      <c r="D1942" s="3">
        <v>1</v>
      </c>
      <c r="E1942" s="3" t="s">
        <v>114</v>
      </c>
      <c r="F1942" s="3" t="s">
        <v>218</v>
      </c>
      <c r="G1942" s="3">
        <v>0</v>
      </c>
      <c r="H1942" s="3">
        <v>0</v>
      </c>
      <c r="I1942" s="3">
        <v>0</v>
      </c>
      <c r="K1942" s="17"/>
    </row>
    <row r="1943" spans="1:11" hidden="1" x14ac:dyDescent="0.15">
      <c r="A1943" s="3" t="str">
        <f t="shared" si="997"/>
        <v>//500011701</v>
      </c>
      <c r="B1943" s="3">
        <v>5000117</v>
      </c>
      <c r="C1943" s="3">
        <v>1</v>
      </c>
      <c r="D1943" s="3">
        <v>1</v>
      </c>
      <c r="E1943" s="3" t="s">
        <v>114</v>
      </c>
      <c r="F1943" s="3" t="s">
        <v>219</v>
      </c>
      <c r="G1943" s="3">
        <v>0</v>
      </c>
      <c r="H1943" s="3">
        <v>0</v>
      </c>
      <c r="I1943" s="3">
        <v>0</v>
      </c>
    </row>
    <row r="1944" spans="1:11" hidden="1" x14ac:dyDescent="0.15">
      <c r="A1944" s="3" t="str">
        <f t="shared" si="997"/>
        <v>//500011801</v>
      </c>
      <c r="B1944" s="3">
        <v>5000118</v>
      </c>
      <c r="C1944" s="3">
        <v>1</v>
      </c>
      <c r="D1944" s="3">
        <v>1</v>
      </c>
      <c r="E1944" s="3" t="s">
        <v>114</v>
      </c>
      <c r="F1944" s="3" t="s">
        <v>220</v>
      </c>
      <c r="G1944" s="3">
        <v>0</v>
      </c>
      <c r="H1944" s="3">
        <v>0</v>
      </c>
      <c r="I1944" s="3">
        <v>0</v>
      </c>
      <c r="K1944" s="17"/>
    </row>
    <row r="1945" spans="1:11" hidden="1" x14ac:dyDescent="0.15">
      <c r="A1945" s="3" t="str">
        <f t="shared" si="997"/>
        <v>//500011901</v>
      </c>
      <c r="B1945" s="3">
        <v>5000119</v>
      </c>
      <c r="C1945" s="3">
        <v>1</v>
      </c>
      <c r="D1945" s="3">
        <v>1</v>
      </c>
      <c r="E1945" s="3" t="s">
        <v>114</v>
      </c>
      <c r="F1945" s="3" t="s">
        <v>221</v>
      </c>
      <c r="G1945" s="3">
        <v>0</v>
      </c>
      <c r="H1945" s="3">
        <v>0</v>
      </c>
      <c r="I1945" s="3">
        <v>0</v>
      </c>
    </row>
    <row r="1946" spans="1:11" hidden="1" x14ac:dyDescent="0.15">
      <c r="A1946" s="3" t="str">
        <f t="shared" si="997"/>
        <v>//500012001</v>
      </c>
      <c r="B1946" s="3">
        <v>5000120</v>
      </c>
      <c r="C1946" s="3">
        <v>1</v>
      </c>
      <c r="D1946" s="3">
        <v>1</v>
      </c>
      <c r="E1946" s="3" t="s">
        <v>114</v>
      </c>
      <c r="F1946" s="3" t="s">
        <v>222</v>
      </c>
      <c r="G1946" s="3">
        <v>0</v>
      </c>
      <c r="H1946" s="3">
        <v>0</v>
      </c>
      <c r="I1946" s="3">
        <v>0</v>
      </c>
      <c r="K1946" s="17"/>
    </row>
    <row r="1947" spans="1:11" hidden="1" x14ac:dyDescent="0.15">
      <c r="A1947" s="3" t="str">
        <f t="shared" si="997"/>
        <v>//500012101</v>
      </c>
      <c r="B1947" s="3">
        <v>5000121</v>
      </c>
      <c r="C1947" s="3">
        <v>1</v>
      </c>
      <c r="D1947" s="3">
        <v>1</v>
      </c>
      <c r="E1947" s="3" t="s">
        <v>114</v>
      </c>
      <c r="F1947" s="3" t="s">
        <v>223</v>
      </c>
      <c r="G1947" s="3">
        <v>0</v>
      </c>
      <c r="H1947" s="3">
        <v>0</v>
      </c>
      <c r="I1947" s="3">
        <v>0</v>
      </c>
    </row>
    <row r="1948" spans="1:11" hidden="1" x14ac:dyDescent="0.15">
      <c r="A1948" s="3" t="str">
        <f t="shared" si="997"/>
        <v>//500012201</v>
      </c>
      <c r="B1948" s="3">
        <v>5000122</v>
      </c>
      <c r="C1948" s="3">
        <v>1</v>
      </c>
      <c r="D1948" s="3">
        <v>1</v>
      </c>
      <c r="E1948" s="3" t="s">
        <v>114</v>
      </c>
      <c r="F1948" s="3" t="s">
        <v>224</v>
      </c>
      <c r="G1948" s="3">
        <v>0</v>
      </c>
      <c r="H1948" s="3">
        <v>0</v>
      </c>
      <c r="I1948" s="3">
        <v>0</v>
      </c>
      <c r="K1948" s="17"/>
    </row>
    <row r="1949" spans="1:11" hidden="1" x14ac:dyDescent="0.15">
      <c r="A1949" s="3" t="str">
        <f t="shared" si="997"/>
        <v>//500012301</v>
      </c>
      <c r="B1949" s="3">
        <v>5000123</v>
      </c>
      <c r="C1949" s="3">
        <v>1</v>
      </c>
      <c r="D1949" s="3">
        <v>1</v>
      </c>
      <c r="E1949" s="3" t="s">
        <v>114</v>
      </c>
      <c r="F1949" s="3" t="s">
        <v>225</v>
      </c>
      <c r="G1949" s="3">
        <v>0</v>
      </c>
      <c r="H1949" s="3">
        <v>0</v>
      </c>
      <c r="I1949" s="3">
        <v>0</v>
      </c>
    </row>
    <row r="1950" spans="1:11" hidden="1" x14ac:dyDescent="0.15">
      <c r="A1950" s="3" t="str">
        <f t="shared" si="997"/>
        <v>//500012401</v>
      </c>
      <c r="B1950" s="3">
        <v>5000124</v>
      </c>
      <c r="C1950" s="3">
        <v>1</v>
      </c>
      <c r="D1950" s="3">
        <v>1</v>
      </c>
      <c r="E1950" s="3" t="s">
        <v>114</v>
      </c>
      <c r="F1950" s="3" t="s">
        <v>226</v>
      </c>
      <c r="G1950" s="3">
        <v>0</v>
      </c>
      <c r="H1950" s="3">
        <v>0</v>
      </c>
      <c r="I1950" s="3">
        <v>0</v>
      </c>
      <c r="K1950" s="17"/>
    </row>
    <row r="1951" spans="1:11" hidden="1" x14ac:dyDescent="0.15">
      <c r="A1951" s="3" t="str">
        <f t="shared" si="997"/>
        <v>//500012501</v>
      </c>
      <c r="B1951" s="3">
        <v>5000125</v>
      </c>
      <c r="C1951" s="3">
        <v>1</v>
      </c>
      <c r="D1951" s="3">
        <v>1</v>
      </c>
      <c r="E1951" s="3" t="s">
        <v>114</v>
      </c>
      <c r="F1951" s="3" t="s">
        <v>227</v>
      </c>
      <c r="G1951" s="3">
        <v>0</v>
      </c>
      <c r="H1951" s="3">
        <v>0</v>
      </c>
      <c r="I1951" s="3">
        <v>0</v>
      </c>
    </row>
    <row r="1952" spans="1:11" hidden="1" x14ac:dyDescent="0.15">
      <c r="A1952" s="3" t="str">
        <f t="shared" si="997"/>
        <v>//500012601</v>
      </c>
      <c r="B1952" s="3">
        <v>5000126</v>
      </c>
      <c r="C1952" s="3">
        <v>1</v>
      </c>
      <c r="D1952" s="3">
        <v>1</v>
      </c>
      <c r="E1952" s="3" t="s">
        <v>114</v>
      </c>
      <c r="F1952" s="3" t="s">
        <v>228</v>
      </c>
      <c r="G1952" s="3">
        <v>0</v>
      </c>
      <c r="H1952" s="3">
        <v>0</v>
      </c>
      <c r="I1952" s="3">
        <v>0</v>
      </c>
      <c r="K1952" s="17"/>
    </row>
    <row r="1953" spans="1:11" hidden="1" x14ac:dyDescent="0.15">
      <c r="A1953" s="3" t="str">
        <f t="shared" si="997"/>
        <v>//500012701</v>
      </c>
      <c r="B1953" s="3">
        <v>5000127</v>
      </c>
      <c r="C1953" s="3">
        <v>1</v>
      </c>
      <c r="D1953" s="3">
        <v>1</v>
      </c>
      <c r="E1953" s="3" t="s">
        <v>114</v>
      </c>
      <c r="F1953" s="3" t="s">
        <v>229</v>
      </c>
      <c r="G1953" s="3">
        <v>0</v>
      </c>
      <c r="H1953" s="3">
        <v>0</v>
      </c>
      <c r="I1953" s="3">
        <v>0</v>
      </c>
    </row>
    <row r="1954" spans="1:11" hidden="1" x14ac:dyDescent="0.15">
      <c r="A1954" s="3" t="str">
        <f t="shared" si="997"/>
        <v>//500012801</v>
      </c>
      <c r="B1954" s="3">
        <v>5000128</v>
      </c>
      <c r="C1954" s="3">
        <v>1</v>
      </c>
      <c r="D1954" s="3">
        <v>1</v>
      </c>
      <c r="E1954" s="3" t="s">
        <v>114</v>
      </c>
      <c r="F1954" s="3" t="s">
        <v>230</v>
      </c>
      <c r="G1954" s="3">
        <v>0</v>
      </c>
      <c r="H1954" s="3">
        <v>0</v>
      </c>
      <c r="I1954" s="3">
        <v>0</v>
      </c>
      <c r="K1954" s="17"/>
    </row>
    <row r="1955" spans="1:11" hidden="1" x14ac:dyDescent="0.15">
      <c r="A1955" s="3" t="str">
        <f t="shared" si="997"/>
        <v>//500012901</v>
      </c>
      <c r="B1955" s="3">
        <v>5000129</v>
      </c>
      <c r="C1955" s="3">
        <v>1</v>
      </c>
      <c r="D1955" s="3">
        <v>1</v>
      </c>
      <c r="E1955" s="3" t="s">
        <v>114</v>
      </c>
      <c r="F1955" s="3" t="s">
        <v>231</v>
      </c>
      <c r="G1955" s="3">
        <v>0</v>
      </c>
      <c r="H1955" s="3">
        <v>0</v>
      </c>
      <c r="I1955" s="3">
        <v>0</v>
      </c>
    </row>
    <row r="1956" spans="1:11" hidden="1" x14ac:dyDescent="0.15">
      <c r="A1956" s="3" t="str">
        <f t="shared" si="997"/>
        <v>//500013001</v>
      </c>
      <c r="B1956" s="3">
        <v>5000130</v>
      </c>
      <c r="C1956" s="3">
        <v>1</v>
      </c>
      <c r="D1956" s="3">
        <v>1</v>
      </c>
      <c r="E1956" s="3" t="s">
        <v>114</v>
      </c>
      <c r="F1956" s="3" t="s">
        <v>232</v>
      </c>
      <c r="G1956" s="3">
        <v>0</v>
      </c>
      <c r="H1956" s="3">
        <v>0</v>
      </c>
      <c r="I1956" s="3">
        <v>0</v>
      </c>
      <c r="K1956" s="17"/>
    </row>
    <row r="1957" spans="1:11" hidden="1" x14ac:dyDescent="0.15">
      <c r="A1957" s="3" t="str">
        <f t="shared" si="997"/>
        <v>//500013101</v>
      </c>
      <c r="B1957" s="3">
        <v>5000131</v>
      </c>
      <c r="C1957" s="3">
        <v>1</v>
      </c>
      <c r="D1957" s="3">
        <v>1</v>
      </c>
      <c r="E1957" s="3" t="s">
        <v>114</v>
      </c>
      <c r="F1957" s="3" t="s">
        <v>233</v>
      </c>
      <c r="G1957" s="3">
        <v>0</v>
      </c>
      <c r="H1957" s="3">
        <v>0</v>
      </c>
      <c r="I1957" s="3">
        <v>0</v>
      </c>
    </row>
    <row r="1958" spans="1:11" hidden="1" x14ac:dyDescent="0.15">
      <c r="A1958" s="3" t="str">
        <f t="shared" si="997"/>
        <v>//500013201</v>
      </c>
      <c r="B1958" s="3">
        <v>5000132</v>
      </c>
      <c r="C1958" s="3">
        <v>1</v>
      </c>
      <c r="D1958" s="3">
        <v>1</v>
      </c>
      <c r="E1958" s="3" t="s">
        <v>114</v>
      </c>
      <c r="F1958" s="3" t="s">
        <v>234</v>
      </c>
      <c r="G1958" s="3">
        <v>0</v>
      </c>
      <c r="H1958" s="3">
        <v>0</v>
      </c>
      <c r="I1958" s="3">
        <v>0</v>
      </c>
      <c r="K1958" s="17"/>
    </row>
    <row r="1959" spans="1:11" hidden="1" x14ac:dyDescent="0.15">
      <c r="A1959" s="3" t="str">
        <f t="shared" si="997"/>
        <v>//500013301</v>
      </c>
      <c r="B1959" s="3">
        <v>5000133</v>
      </c>
      <c r="C1959" s="3">
        <v>1</v>
      </c>
      <c r="D1959" s="3">
        <v>1</v>
      </c>
      <c r="E1959" s="3" t="s">
        <v>114</v>
      </c>
      <c r="F1959" s="3" t="s">
        <v>235</v>
      </c>
      <c r="G1959" s="3">
        <v>0</v>
      </c>
      <c r="H1959" s="3">
        <v>0</v>
      </c>
      <c r="I1959" s="3">
        <v>0</v>
      </c>
    </row>
    <row r="1960" spans="1:11" hidden="1" x14ac:dyDescent="0.15">
      <c r="A1960" s="3" t="str">
        <f t="shared" ref="A1960:A1991" si="998">"//"&amp;B1960*100+C1960</f>
        <v>//500013401</v>
      </c>
      <c r="B1960" s="3">
        <v>5000134</v>
      </c>
      <c r="C1960" s="3">
        <v>1</v>
      </c>
      <c r="D1960" s="3">
        <v>1</v>
      </c>
      <c r="E1960" s="3" t="s">
        <v>114</v>
      </c>
      <c r="F1960" s="3" t="s">
        <v>236</v>
      </c>
      <c r="G1960" s="3">
        <v>0</v>
      </c>
      <c r="H1960" s="3">
        <v>0</v>
      </c>
      <c r="I1960" s="3">
        <v>0</v>
      </c>
      <c r="K1960" s="17"/>
    </row>
    <row r="1961" spans="1:11" hidden="1" x14ac:dyDescent="0.15">
      <c r="A1961" s="3" t="str">
        <f t="shared" si="998"/>
        <v>//500013501</v>
      </c>
      <c r="B1961" s="3">
        <v>5000135</v>
      </c>
      <c r="C1961" s="3">
        <v>1</v>
      </c>
      <c r="D1961" s="3">
        <v>1</v>
      </c>
      <c r="E1961" s="3" t="s">
        <v>114</v>
      </c>
      <c r="F1961" s="3" t="s">
        <v>237</v>
      </c>
      <c r="G1961" s="3">
        <v>0</v>
      </c>
      <c r="H1961" s="3">
        <v>0</v>
      </c>
      <c r="I1961" s="3">
        <v>0</v>
      </c>
    </row>
    <row r="1962" spans="1:11" hidden="1" x14ac:dyDescent="0.15">
      <c r="A1962" s="3" t="str">
        <f t="shared" si="998"/>
        <v>//500013601</v>
      </c>
      <c r="B1962" s="3">
        <v>5000136</v>
      </c>
      <c r="C1962" s="3">
        <v>1</v>
      </c>
      <c r="D1962" s="3">
        <v>1</v>
      </c>
      <c r="E1962" s="3" t="s">
        <v>114</v>
      </c>
      <c r="F1962" s="3" t="s">
        <v>238</v>
      </c>
      <c r="G1962" s="3">
        <v>0</v>
      </c>
      <c r="H1962" s="3">
        <v>0</v>
      </c>
      <c r="I1962" s="3">
        <v>0</v>
      </c>
      <c r="K1962" s="17"/>
    </row>
    <row r="1963" spans="1:11" hidden="1" x14ac:dyDescent="0.15">
      <c r="A1963" s="3" t="str">
        <f t="shared" si="998"/>
        <v>//500013701</v>
      </c>
      <c r="B1963" s="3">
        <v>5000137</v>
      </c>
      <c r="C1963" s="3">
        <v>1</v>
      </c>
      <c r="D1963" s="3">
        <v>1</v>
      </c>
      <c r="E1963" s="3" t="s">
        <v>114</v>
      </c>
      <c r="F1963" s="3" t="s">
        <v>239</v>
      </c>
      <c r="G1963" s="3">
        <v>0</v>
      </c>
      <c r="H1963" s="3">
        <v>0</v>
      </c>
      <c r="I1963" s="3">
        <v>0</v>
      </c>
    </row>
    <row r="1964" spans="1:11" hidden="1" x14ac:dyDescent="0.15">
      <c r="A1964" s="3" t="str">
        <f t="shared" si="998"/>
        <v>//500013801</v>
      </c>
      <c r="B1964" s="3">
        <v>5000138</v>
      </c>
      <c r="C1964" s="3">
        <v>1</v>
      </c>
      <c r="D1964" s="3">
        <v>1</v>
      </c>
      <c r="E1964" s="3" t="s">
        <v>114</v>
      </c>
      <c r="F1964" s="3" t="s">
        <v>240</v>
      </c>
      <c r="G1964" s="3">
        <v>0</v>
      </c>
      <c r="H1964" s="3">
        <v>0</v>
      </c>
      <c r="I1964" s="3">
        <v>0</v>
      </c>
      <c r="K1964" s="17"/>
    </row>
    <row r="1965" spans="1:11" hidden="1" x14ac:dyDescent="0.15">
      <c r="A1965" s="3" t="str">
        <f t="shared" si="998"/>
        <v>//500013901</v>
      </c>
      <c r="B1965" s="3">
        <v>5000139</v>
      </c>
      <c r="C1965" s="3">
        <v>1</v>
      </c>
      <c r="D1965" s="3">
        <v>1</v>
      </c>
      <c r="E1965" s="3" t="s">
        <v>114</v>
      </c>
      <c r="F1965" s="3" t="s">
        <v>241</v>
      </c>
      <c r="G1965" s="3">
        <v>0</v>
      </c>
      <c r="H1965" s="3">
        <v>0</v>
      </c>
      <c r="I1965" s="3">
        <v>0</v>
      </c>
    </row>
    <row r="1966" spans="1:11" hidden="1" x14ac:dyDescent="0.15">
      <c r="A1966" s="3" t="str">
        <f t="shared" si="998"/>
        <v>//500014001</v>
      </c>
      <c r="B1966" s="3">
        <v>5000140</v>
      </c>
      <c r="C1966" s="3">
        <v>1</v>
      </c>
      <c r="D1966" s="3">
        <v>1</v>
      </c>
      <c r="E1966" s="3" t="s">
        <v>114</v>
      </c>
      <c r="F1966" s="3" t="s">
        <v>242</v>
      </c>
      <c r="G1966" s="3">
        <v>0</v>
      </c>
      <c r="H1966" s="3">
        <v>0</v>
      </c>
      <c r="I1966" s="3">
        <v>0</v>
      </c>
      <c r="K1966" s="17"/>
    </row>
    <row r="1967" spans="1:11" hidden="1" x14ac:dyDescent="0.15">
      <c r="A1967" s="3" t="str">
        <f t="shared" si="998"/>
        <v>//500014101</v>
      </c>
      <c r="B1967" s="3">
        <v>5000141</v>
      </c>
      <c r="C1967" s="3">
        <v>1</v>
      </c>
      <c r="D1967" s="3">
        <v>1</v>
      </c>
      <c r="E1967" s="3" t="s">
        <v>114</v>
      </c>
      <c r="F1967" s="3" t="s">
        <v>243</v>
      </c>
      <c r="G1967" s="3">
        <v>0</v>
      </c>
      <c r="H1967" s="3">
        <v>0</v>
      </c>
      <c r="I1967" s="3">
        <v>0</v>
      </c>
    </row>
    <row r="1968" spans="1:11" hidden="1" x14ac:dyDescent="0.15">
      <c r="A1968" s="3" t="str">
        <f t="shared" si="998"/>
        <v>//500014201</v>
      </c>
      <c r="B1968" s="3">
        <v>5000142</v>
      </c>
      <c r="C1968" s="3">
        <v>1</v>
      </c>
      <c r="D1968" s="3">
        <v>1</v>
      </c>
      <c r="E1968" s="3" t="s">
        <v>114</v>
      </c>
      <c r="F1968" s="3" t="s">
        <v>244</v>
      </c>
      <c r="G1968" s="3">
        <v>0</v>
      </c>
      <c r="H1968" s="3">
        <v>0</v>
      </c>
      <c r="I1968" s="3">
        <v>0</v>
      </c>
      <c r="K1968" s="17"/>
    </row>
    <row r="1969" spans="1:11" hidden="1" x14ac:dyDescent="0.15">
      <c r="A1969" s="3" t="str">
        <f t="shared" si="998"/>
        <v>//500014301</v>
      </c>
      <c r="B1969" s="3">
        <v>5000143</v>
      </c>
      <c r="C1969" s="3">
        <v>1</v>
      </c>
      <c r="D1969" s="3">
        <v>1</v>
      </c>
      <c r="E1969" s="3" t="s">
        <v>114</v>
      </c>
      <c r="F1969" s="3" t="s">
        <v>245</v>
      </c>
      <c r="G1969" s="3">
        <v>0</v>
      </c>
      <c r="H1969" s="3">
        <v>0</v>
      </c>
      <c r="I1969" s="3">
        <v>0</v>
      </c>
    </row>
    <row r="1970" spans="1:11" hidden="1" x14ac:dyDescent="0.15">
      <c r="A1970" s="3" t="str">
        <f t="shared" si="998"/>
        <v>//500014401</v>
      </c>
      <c r="B1970" s="3">
        <v>5000144</v>
      </c>
      <c r="C1970" s="3">
        <v>1</v>
      </c>
      <c r="D1970" s="3">
        <v>1</v>
      </c>
      <c r="E1970" s="3" t="s">
        <v>114</v>
      </c>
      <c r="F1970" s="3" t="s">
        <v>246</v>
      </c>
      <c r="G1970" s="3">
        <v>0</v>
      </c>
      <c r="H1970" s="3">
        <v>0</v>
      </c>
      <c r="I1970" s="3">
        <v>0</v>
      </c>
      <c r="K1970" s="17"/>
    </row>
    <row r="1971" spans="1:11" hidden="1" x14ac:dyDescent="0.15">
      <c r="A1971" s="3" t="str">
        <f t="shared" si="998"/>
        <v>//500014501</v>
      </c>
      <c r="B1971" s="3">
        <v>5000145</v>
      </c>
      <c r="C1971" s="3">
        <v>1</v>
      </c>
      <c r="D1971" s="3">
        <v>1</v>
      </c>
      <c r="E1971" s="3" t="s">
        <v>114</v>
      </c>
      <c r="F1971" s="3" t="s">
        <v>247</v>
      </c>
      <c r="G1971" s="3">
        <v>0</v>
      </c>
      <c r="H1971" s="3">
        <v>0</v>
      </c>
      <c r="I1971" s="3">
        <v>0</v>
      </c>
    </row>
    <row r="1972" spans="1:11" hidden="1" x14ac:dyDescent="0.15">
      <c r="A1972" s="3" t="str">
        <f t="shared" si="998"/>
        <v>//500014601</v>
      </c>
      <c r="B1972" s="3">
        <v>5000146</v>
      </c>
      <c r="C1972" s="3">
        <v>1</v>
      </c>
      <c r="D1972" s="3">
        <v>1</v>
      </c>
      <c r="E1972" s="3" t="s">
        <v>114</v>
      </c>
      <c r="F1972" s="3" t="s">
        <v>248</v>
      </c>
      <c r="G1972" s="3">
        <v>0</v>
      </c>
      <c r="H1972" s="3">
        <v>0</v>
      </c>
      <c r="I1972" s="3">
        <v>0</v>
      </c>
      <c r="K1972" s="17"/>
    </row>
    <row r="1973" spans="1:11" hidden="1" x14ac:dyDescent="0.15">
      <c r="A1973" s="3" t="str">
        <f t="shared" si="998"/>
        <v>//500014701</v>
      </c>
      <c r="B1973" s="3">
        <v>5000147</v>
      </c>
      <c r="C1973" s="3">
        <v>1</v>
      </c>
      <c r="D1973" s="3">
        <v>1</v>
      </c>
      <c r="E1973" s="3" t="s">
        <v>114</v>
      </c>
      <c r="F1973" s="3" t="s">
        <v>249</v>
      </c>
      <c r="G1973" s="3">
        <v>0</v>
      </c>
      <c r="H1973" s="3">
        <v>0</v>
      </c>
      <c r="I1973" s="3">
        <v>0</v>
      </c>
    </row>
    <row r="1974" spans="1:11" hidden="1" x14ac:dyDescent="0.15">
      <c r="A1974" s="3" t="str">
        <f t="shared" si="998"/>
        <v>//500014801</v>
      </c>
      <c r="B1974" s="3">
        <v>5000148</v>
      </c>
      <c r="C1974" s="3">
        <v>1</v>
      </c>
      <c r="D1974" s="3">
        <v>1</v>
      </c>
      <c r="E1974" s="3" t="s">
        <v>114</v>
      </c>
      <c r="F1974" s="3" t="s">
        <v>250</v>
      </c>
      <c r="G1974" s="3">
        <v>0</v>
      </c>
      <c r="H1974" s="3">
        <v>0</v>
      </c>
      <c r="I1974" s="3">
        <v>0</v>
      </c>
      <c r="K1974" s="17"/>
    </row>
    <row r="1975" spans="1:11" hidden="1" x14ac:dyDescent="0.15">
      <c r="A1975" s="3" t="str">
        <f t="shared" si="998"/>
        <v>//500014901</v>
      </c>
      <c r="B1975" s="3">
        <v>5000149</v>
      </c>
      <c r="C1975" s="3">
        <v>1</v>
      </c>
      <c r="D1975" s="3">
        <v>1</v>
      </c>
      <c r="E1975" s="3" t="s">
        <v>114</v>
      </c>
      <c r="F1975" s="3" t="s">
        <v>251</v>
      </c>
      <c r="G1975" s="3">
        <v>0</v>
      </c>
      <c r="H1975" s="3">
        <v>0</v>
      </c>
      <c r="I1975" s="3">
        <v>0</v>
      </c>
    </row>
    <row r="1976" spans="1:11" hidden="1" x14ac:dyDescent="0.15">
      <c r="A1976" s="3" t="str">
        <f t="shared" si="998"/>
        <v>//500015001</v>
      </c>
      <c r="B1976" s="3">
        <v>5000150</v>
      </c>
      <c r="C1976" s="3">
        <v>1</v>
      </c>
      <c r="D1976" s="3">
        <v>1</v>
      </c>
      <c r="E1976" s="3" t="s">
        <v>114</v>
      </c>
      <c r="F1976" s="3" t="s">
        <v>252</v>
      </c>
      <c r="G1976" s="3">
        <v>0</v>
      </c>
      <c r="H1976" s="3">
        <v>0</v>
      </c>
      <c r="I1976" s="3">
        <v>0</v>
      </c>
      <c r="K1976" s="17"/>
    </row>
    <row r="1977" spans="1:11" hidden="1" x14ac:dyDescent="0.15">
      <c r="A1977" s="3" t="str">
        <f t="shared" si="998"/>
        <v>//500015101</v>
      </c>
      <c r="B1977" s="3">
        <v>5000151</v>
      </c>
      <c r="C1977" s="3">
        <v>1</v>
      </c>
      <c r="D1977" s="3">
        <v>1</v>
      </c>
      <c r="E1977" s="3" t="s">
        <v>114</v>
      </c>
      <c r="F1977" s="3" t="s">
        <v>253</v>
      </c>
      <c r="G1977" s="3">
        <v>0</v>
      </c>
      <c r="H1977" s="3">
        <v>0</v>
      </c>
      <c r="I1977" s="3">
        <v>0</v>
      </c>
    </row>
    <row r="1978" spans="1:11" hidden="1" x14ac:dyDescent="0.15">
      <c r="A1978" s="3" t="str">
        <f t="shared" si="998"/>
        <v>//500015201</v>
      </c>
      <c r="B1978" s="3">
        <v>5000152</v>
      </c>
      <c r="C1978" s="3">
        <v>1</v>
      </c>
      <c r="D1978" s="3">
        <v>1</v>
      </c>
      <c r="E1978" s="3" t="s">
        <v>114</v>
      </c>
      <c r="F1978" s="3" t="s">
        <v>254</v>
      </c>
      <c r="G1978" s="3">
        <v>0</v>
      </c>
      <c r="H1978" s="3">
        <v>0</v>
      </c>
      <c r="I1978" s="3">
        <v>0</v>
      </c>
      <c r="K1978" s="17"/>
    </row>
    <row r="1979" spans="1:11" hidden="1" x14ac:dyDescent="0.15">
      <c r="A1979" s="3" t="str">
        <f t="shared" si="998"/>
        <v>//500015301</v>
      </c>
      <c r="B1979" s="3">
        <v>5000153</v>
      </c>
      <c r="C1979" s="3">
        <v>1</v>
      </c>
      <c r="D1979" s="3">
        <v>1</v>
      </c>
      <c r="E1979" s="3" t="s">
        <v>114</v>
      </c>
      <c r="F1979" s="3" t="s">
        <v>255</v>
      </c>
      <c r="G1979" s="3">
        <v>0</v>
      </c>
      <c r="H1979" s="3">
        <v>0</v>
      </c>
      <c r="I1979" s="3">
        <v>0</v>
      </c>
    </row>
    <row r="1980" spans="1:11" hidden="1" x14ac:dyDescent="0.15">
      <c r="A1980" s="3" t="str">
        <f t="shared" si="998"/>
        <v>//500015401</v>
      </c>
      <c r="B1980" s="3">
        <v>5000154</v>
      </c>
      <c r="C1980" s="3">
        <v>1</v>
      </c>
      <c r="D1980" s="3">
        <v>1</v>
      </c>
      <c r="E1980" s="3" t="s">
        <v>114</v>
      </c>
      <c r="F1980" s="3" t="s">
        <v>256</v>
      </c>
      <c r="G1980" s="3">
        <v>0</v>
      </c>
      <c r="H1980" s="3">
        <v>0</v>
      </c>
      <c r="I1980" s="3">
        <v>0</v>
      </c>
      <c r="K1980" s="17"/>
    </row>
    <row r="1981" spans="1:11" hidden="1" x14ac:dyDescent="0.15">
      <c r="A1981" s="3" t="str">
        <f t="shared" si="998"/>
        <v>//500015501</v>
      </c>
      <c r="B1981" s="3">
        <v>5000155</v>
      </c>
      <c r="C1981" s="3">
        <v>1</v>
      </c>
      <c r="D1981" s="3">
        <v>1</v>
      </c>
      <c r="E1981" s="3" t="s">
        <v>114</v>
      </c>
      <c r="F1981" s="3" t="s">
        <v>257</v>
      </c>
      <c r="G1981" s="3">
        <v>0</v>
      </c>
      <c r="H1981" s="3">
        <v>0</v>
      </c>
      <c r="I1981" s="3">
        <v>0</v>
      </c>
    </row>
    <row r="1982" spans="1:11" hidden="1" x14ac:dyDescent="0.15">
      <c r="A1982" s="3" t="str">
        <f t="shared" si="998"/>
        <v>//500015601</v>
      </c>
      <c r="B1982" s="3">
        <v>5000156</v>
      </c>
      <c r="C1982" s="3">
        <v>1</v>
      </c>
      <c r="D1982" s="3">
        <v>1</v>
      </c>
      <c r="E1982" s="3" t="s">
        <v>114</v>
      </c>
      <c r="F1982" s="3" t="s">
        <v>258</v>
      </c>
      <c r="G1982" s="3">
        <v>0</v>
      </c>
      <c r="H1982" s="3">
        <v>0</v>
      </c>
      <c r="I1982" s="3">
        <v>0</v>
      </c>
      <c r="K1982" s="17"/>
    </row>
    <row r="1983" spans="1:11" hidden="1" x14ac:dyDescent="0.15">
      <c r="A1983" s="3" t="str">
        <f t="shared" si="998"/>
        <v>//500015701</v>
      </c>
      <c r="B1983" s="3">
        <v>5000157</v>
      </c>
      <c r="C1983" s="3">
        <v>1</v>
      </c>
      <c r="D1983" s="3">
        <v>1</v>
      </c>
      <c r="E1983" s="3" t="s">
        <v>114</v>
      </c>
      <c r="F1983" s="3" t="s">
        <v>259</v>
      </c>
      <c r="G1983" s="3">
        <v>0</v>
      </c>
      <c r="H1983" s="3">
        <v>0</v>
      </c>
      <c r="I1983" s="3">
        <v>0</v>
      </c>
    </row>
    <row r="1984" spans="1:11" hidden="1" x14ac:dyDescent="0.15">
      <c r="A1984" s="3" t="str">
        <f t="shared" si="998"/>
        <v>//500015801</v>
      </c>
      <c r="B1984" s="3">
        <v>5000158</v>
      </c>
      <c r="C1984" s="3">
        <v>1</v>
      </c>
      <c r="D1984" s="3">
        <v>1</v>
      </c>
      <c r="E1984" s="3" t="s">
        <v>114</v>
      </c>
      <c r="F1984" s="3" t="s">
        <v>260</v>
      </c>
      <c r="G1984" s="3">
        <v>0</v>
      </c>
      <c r="H1984" s="3">
        <v>0</v>
      </c>
      <c r="I1984" s="3">
        <v>0</v>
      </c>
      <c r="K1984" s="17"/>
    </row>
    <row r="1985" spans="1:11" hidden="1" x14ac:dyDescent="0.15">
      <c r="A1985" s="3" t="str">
        <f t="shared" si="998"/>
        <v>//500015901</v>
      </c>
      <c r="B1985" s="3">
        <v>5000159</v>
      </c>
      <c r="C1985" s="3">
        <v>1</v>
      </c>
      <c r="D1985" s="3">
        <v>1</v>
      </c>
      <c r="E1985" s="3" t="s">
        <v>114</v>
      </c>
      <c r="F1985" s="3" t="s">
        <v>261</v>
      </c>
      <c r="G1985" s="3">
        <v>0</v>
      </c>
      <c r="H1985" s="3">
        <v>0</v>
      </c>
      <c r="I1985" s="3">
        <v>0</v>
      </c>
    </row>
    <row r="1986" spans="1:11" hidden="1" x14ac:dyDescent="0.15">
      <c r="A1986" s="3" t="str">
        <f t="shared" si="998"/>
        <v>//500016001</v>
      </c>
      <c r="B1986" s="3">
        <v>5000160</v>
      </c>
      <c r="C1986" s="3">
        <v>1</v>
      </c>
      <c r="D1986" s="3">
        <v>1</v>
      </c>
      <c r="E1986" s="3" t="s">
        <v>114</v>
      </c>
      <c r="F1986" s="3" t="s">
        <v>262</v>
      </c>
      <c r="G1986" s="3">
        <v>0</v>
      </c>
      <c r="H1986" s="3">
        <v>0</v>
      </c>
      <c r="I1986" s="3">
        <v>0</v>
      </c>
      <c r="K1986" s="17"/>
    </row>
    <row r="1987" spans="1:11" hidden="1" x14ac:dyDescent="0.15">
      <c r="A1987" s="3" t="str">
        <f t="shared" si="998"/>
        <v>//500016101</v>
      </c>
      <c r="B1987" s="3">
        <v>5000161</v>
      </c>
      <c r="C1987" s="3">
        <v>1</v>
      </c>
      <c r="D1987" s="3">
        <v>1</v>
      </c>
      <c r="E1987" s="3" t="s">
        <v>114</v>
      </c>
      <c r="F1987" s="3" t="s">
        <v>263</v>
      </c>
      <c r="G1987" s="3">
        <v>0</v>
      </c>
      <c r="H1987" s="3">
        <v>0</v>
      </c>
      <c r="I1987" s="3">
        <v>0</v>
      </c>
    </row>
    <row r="1988" spans="1:11" hidden="1" x14ac:dyDescent="0.15">
      <c r="A1988" s="3" t="str">
        <f t="shared" si="998"/>
        <v>//500016201</v>
      </c>
      <c r="B1988" s="3">
        <v>5000162</v>
      </c>
      <c r="C1988" s="3">
        <v>1</v>
      </c>
      <c r="D1988" s="3">
        <v>1</v>
      </c>
      <c r="E1988" s="3" t="s">
        <v>114</v>
      </c>
      <c r="F1988" s="3" t="s">
        <v>264</v>
      </c>
      <c r="G1988" s="3">
        <v>0</v>
      </c>
      <c r="H1988" s="3">
        <v>0</v>
      </c>
      <c r="I1988" s="3">
        <v>0</v>
      </c>
      <c r="K1988" s="17"/>
    </row>
    <row r="1989" spans="1:11" hidden="1" x14ac:dyDescent="0.15">
      <c r="A1989" s="3" t="str">
        <f t="shared" si="998"/>
        <v>//500016301</v>
      </c>
      <c r="B1989" s="3">
        <v>5000163</v>
      </c>
      <c r="C1989" s="3">
        <v>1</v>
      </c>
      <c r="D1989" s="3">
        <v>1</v>
      </c>
      <c r="E1989" s="3" t="s">
        <v>114</v>
      </c>
      <c r="F1989" s="3" t="s">
        <v>265</v>
      </c>
      <c r="G1989" s="3">
        <v>0</v>
      </c>
      <c r="H1989" s="3">
        <v>0</v>
      </c>
      <c r="I1989" s="3">
        <v>0</v>
      </c>
    </row>
    <row r="1990" spans="1:11" hidden="1" x14ac:dyDescent="0.15">
      <c r="A1990" s="3" t="str">
        <f t="shared" si="998"/>
        <v>//500016401</v>
      </c>
      <c r="B1990" s="3">
        <v>5000164</v>
      </c>
      <c r="C1990" s="3">
        <v>1</v>
      </c>
      <c r="D1990" s="3">
        <v>1</v>
      </c>
      <c r="E1990" s="3" t="s">
        <v>114</v>
      </c>
      <c r="F1990" s="3" t="s">
        <v>266</v>
      </c>
      <c r="G1990" s="3">
        <v>0</v>
      </c>
      <c r="H1990" s="3">
        <v>0</v>
      </c>
      <c r="I1990" s="3">
        <v>0</v>
      </c>
      <c r="K1990" s="17"/>
    </row>
    <row r="1991" spans="1:11" hidden="1" x14ac:dyDescent="0.15">
      <c r="A1991" s="3" t="str">
        <f t="shared" si="998"/>
        <v>//500016501</v>
      </c>
      <c r="B1991" s="3">
        <v>5000165</v>
      </c>
      <c r="C1991" s="3">
        <v>1</v>
      </c>
      <c r="D1991" s="3">
        <v>1</v>
      </c>
      <c r="E1991" s="3" t="s">
        <v>114</v>
      </c>
      <c r="F1991" s="3" t="s">
        <v>267</v>
      </c>
      <c r="G1991" s="3">
        <v>0</v>
      </c>
      <c r="H1991" s="3">
        <v>0</v>
      </c>
      <c r="I1991" s="3">
        <v>0</v>
      </c>
    </row>
    <row r="1992" spans="1:11" hidden="1" x14ac:dyDescent="0.15">
      <c r="A1992" s="3" t="str">
        <f t="shared" ref="A1992:A2025" si="999">"//"&amp;B1992*100+C1992</f>
        <v>//500016601</v>
      </c>
      <c r="B1992" s="3">
        <v>5000166</v>
      </c>
      <c r="C1992" s="3">
        <v>1</v>
      </c>
      <c r="D1992" s="3">
        <v>1</v>
      </c>
      <c r="E1992" s="3" t="s">
        <v>114</v>
      </c>
      <c r="F1992" s="3" t="s">
        <v>268</v>
      </c>
      <c r="G1992" s="3">
        <v>0</v>
      </c>
      <c r="H1992" s="3">
        <v>0</v>
      </c>
      <c r="I1992" s="3">
        <v>0</v>
      </c>
      <c r="K1992" s="17"/>
    </row>
    <row r="1993" spans="1:11" hidden="1" x14ac:dyDescent="0.15">
      <c r="A1993" s="3" t="str">
        <f t="shared" si="999"/>
        <v>//500016701</v>
      </c>
      <c r="B1993" s="3">
        <v>5000167</v>
      </c>
      <c r="C1993" s="3">
        <v>1</v>
      </c>
      <c r="D1993" s="3">
        <v>1</v>
      </c>
      <c r="E1993" s="3" t="s">
        <v>114</v>
      </c>
      <c r="F1993" s="21" t="s">
        <v>269</v>
      </c>
      <c r="G1993" s="3">
        <v>0</v>
      </c>
      <c r="H1993" s="3">
        <v>0</v>
      </c>
      <c r="I1993" s="3">
        <v>0</v>
      </c>
    </row>
    <row r="1994" spans="1:11" hidden="1" x14ac:dyDescent="0.15">
      <c r="A1994" s="3" t="str">
        <f t="shared" si="999"/>
        <v>//500016801</v>
      </c>
      <c r="B1994" s="3">
        <v>5000168</v>
      </c>
      <c r="C1994" s="3">
        <v>1</v>
      </c>
      <c r="D1994" s="3">
        <v>1</v>
      </c>
      <c r="E1994" s="3" t="s">
        <v>114</v>
      </c>
      <c r="F1994" s="3" t="s">
        <v>270</v>
      </c>
      <c r="G1994" s="3">
        <v>0</v>
      </c>
      <c r="H1994" s="3">
        <v>0</v>
      </c>
      <c r="I1994" s="3">
        <v>0</v>
      </c>
      <c r="K1994" s="17"/>
    </row>
    <row r="1995" spans="1:11" hidden="1" x14ac:dyDescent="0.15">
      <c r="A1995" s="3" t="str">
        <f t="shared" si="999"/>
        <v>//500016901</v>
      </c>
      <c r="B1995" s="3">
        <v>5000169</v>
      </c>
      <c r="C1995" s="3">
        <v>1</v>
      </c>
      <c r="D1995" s="3">
        <v>1</v>
      </c>
      <c r="E1995" s="3" t="s">
        <v>114</v>
      </c>
      <c r="F1995" s="3" t="s">
        <v>271</v>
      </c>
      <c r="G1995" s="3">
        <v>0</v>
      </c>
      <c r="H1995" s="3">
        <v>0</v>
      </c>
      <c r="I1995" s="3">
        <v>0</v>
      </c>
    </row>
    <row r="1996" spans="1:11" hidden="1" x14ac:dyDescent="0.15">
      <c r="A1996" s="3" t="str">
        <f t="shared" si="999"/>
        <v>//500017001</v>
      </c>
      <c r="B1996" s="3">
        <v>5000170</v>
      </c>
      <c r="C1996" s="3">
        <v>1</v>
      </c>
      <c r="D1996" s="3">
        <v>1</v>
      </c>
      <c r="E1996" s="3" t="s">
        <v>114</v>
      </c>
      <c r="F1996" s="3" t="s">
        <v>272</v>
      </c>
      <c r="G1996" s="3">
        <v>0</v>
      </c>
      <c r="H1996" s="3">
        <v>0</v>
      </c>
      <c r="I1996" s="3">
        <v>0</v>
      </c>
      <c r="K1996" s="17"/>
    </row>
    <row r="1997" spans="1:11" hidden="1" x14ac:dyDescent="0.15">
      <c r="A1997" s="3" t="str">
        <f t="shared" si="999"/>
        <v>//500017101</v>
      </c>
      <c r="B1997" s="3">
        <v>5000171</v>
      </c>
      <c r="C1997" s="3">
        <v>1</v>
      </c>
      <c r="D1997" s="3">
        <v>1</v>
      </c>
      <c r="E1997" s="3" t="s">
        <v>114</v>
      </c>
      <c r="F1997" s="3" t="s">
        <v>273</v>
      </c>
      <c r="G1997" s="3">
        <v>0</v>
      </c>
      <c r="H1997" s="3">
        <v>0</v>
      </c>
      <c r="I1997" s="3">
        <v>0</v>
      </c>
    </row>
    <row r="1998" spans="1:11" hidden="1" x14ac:dyDescent="0.15">
      <c r="A1998" s="3" t="str">
        <f t="shared" si="999"/>
        <v>//500017201</v>
      </c>
      <c r="B1998" s="3">
        <v>5000172</v>
      </c>
      <c r="C1998" s="3">
        <v>1</v>
      </c>
      <c r="D1998" s="3">
        <v>1</v>
      </c>
      <c r="E1998" s="3" t="s">
        <v>114</v>
      </c>
      <c r="F1998" s="3" t="s">
        <v>274</v>
      </c>
      <c r="G1998" s="3">
        <v>0</v>
      </c>
      <c r="H1998" s="3">
        <v>0</v>
      </c>
      <c r="I1998" s="3">
        <v>0</v>
      </c>
      <c r="K1998" s="17"/>
    </row>
    <row r="1999" spans="1:11" hidden="1" x14ac:dyDescent="0.15">
      <c r="A1999" s="3" t="str">
        <f t="shared" si="999"/>
        <v>//500017301</v>
      </c>
      <c r="B1999" s="3">
        <v>5000173</v>
      </c>
      <c r="C1999" s="3">
        <v>1</v>
      </c>
      <c r="D1999" s="3">
        <v>1</v>
      </c>
      <c r="E1999" s="3" t="s">
        <v>114</v>
      </c>
      <c r="F1999" s="3" t="s">
        <v>275</v>
      </c>
      <c r="G1999" s="3">
        <v>0</v>
      </c>
      <c r="H1999" s="3">
        <v>0</v>
      </c>
      <c r="I1999" s="3">
        <v>0</v>
      </c>
    </row>
    <row r="2000" spans="1:11" hidden="1" x14ac:dyDescent="0.15">
      <c r="A2000" s="3" t="str">
        <f t="shared" si="999"/>
        <v>//500017401</v>
      </c>
      <c r="B2000" s="3">
        <v>5000174</v>
      </c>
      <c r="C2000" s="3">
        <v>1</v>
      </c>
      <c r="D2000" s="3">
        <v>1</v>
      </c>
      <c r="E2000" s="3" t="s">
        <v>114</v>
      </c>
      <c r="F2000" s="3" t="s">
        <v>276</v>
      </c>
      <c r="G2000" s="3">
        <v>0</v>
      </c>
      <c r="H2000" s="3">
        <v>0</v>
      </c>
      <c r="I2000" s="3">
        <v>0</v>
      </c>
      <c r="K2000" s="17"/>
    </row>
    <row r="2001" spans="1:11" hidden="1" x14ac:dyDescent="0.15">
      <c r="A2001" s="3" t="str">
        <f t="shared" si="999"/>
        <v>//500017501</v>
      </c>
      <c r="B2001" s="3">
        <v>5000175</v>
      </c>
      <c r="C2001" s="3">
        <v>1</v>
      </c>
      <c r="D2001" s="3">
        <v>1</v>
      </c>
      <c r="E2001" s="3" t="s">
        <v>114</v>
      </c>
      <c r="F2001" s="3" t="s">
        <v>277</v>
      </c>
      <c r="G2001" s="3">
        <v>0</v>
      </c>
      <c r="H2001" s="3">
        <v>0</v>
      </c>
      <c r="I2001" s="3">
        <v>0</v>
      </c>
    </row>
    <row r="2002" spans="1:11" hidden="1" x14ac:dyDescent="0.15">
      <c r="A2002" s="3" t="str">
        <f t="shared" si="999"/>
        <v>//500017601</v>
      </c>
      <c r="B2002" s="3">
        <v>5000176</v>
      </c>
      <c r="C2002" s="3">
        <v>1</v>
      </c>
      <c r="D2002" s="3">
        <v>1</v>
      </c>
      <c r="E2002" s="3" t="s">
        <v>114</v>
      </c>
      <c r="F2002" s="3" t="s">
        <v>278</v>
      </c>
      <c r="G2002" s="3">
        <v>0</v>
      </c>
      <c r="H2002" s="3">
        <v>0</v>
      </c>
      <c r="I2002" s="3">
        <v>0</v>
      </c>
      <c r="K2002" s="17"/>
    </row>
    <row r="2003" spans="1:11" hidden="1" x14ac:dyDescent="0.15">
      <c r="A2003" s="3" t="str">
        <f t="shared" si="999"/>
        <v>//500017701</v>
      </c>
      <c r="B2003" s="3">
        <v>5000177</v>
      </c>
      <c r="C2003" s="3">
        <v>1</v>
      </c>
      <c r="D2003" s="3">
        <v>1</v>
      </c>
      <c r="E2003" s="3" t="s">
        <v>114</v>
      </c>
      <c r="F2003" s="3" t="s">
        <v>279</v>
      </c>
      <c r="G2003" s="3">
        <v>0</v>
      </c>
      <c r="H2003" s="3">
        <v>0</v>
      </c>
      <c r="I2003" s="3">
        <v>0</v>
      </c>
    </row>
    <row r="2004" spans="1:11" hidden="1" x14ac:dyDescent="0.15">
      <c r="A2004" s="3" t="str">
        <f t="shared" si="999"/>
        <v>//500017801</v>
      </c>
      <c r="B2004" s="3">
        <v>5000178</v>
      </c>
      <c r="C2004" s="3">
        <v>1</v>
      </c>
      <c r="D2004" s="3">
        <v>1</v>
      </c>
      <c r="E2004" s="3" t="s">
        <v>114</v>
      </c>
      <c r="F2004" s="3" t="s">
        <v>280</v>
      </c>
      <c r="G2004" s="3">
        <v>0</v>
      </c>
      <c r="H2004" s="3">
        <v>0</v>
      </c>
      <c r="I2004" s="3">
        <v>0</v>
      </c>
      <c r="K2004" s="17"/>
    </row>
    <row r="2005" spans="1:11" hidden="1" x14ac:dyDescent="0.15">
      <c r="A2005" s="3" t="str">
        <f t="shared" si="999"/>
        <v>//500017901</v>
      </c>
      <c r="B2005" s="3">
        <v>5000179</v>
      </c>
      <c r="C2005" s="3">
        <v>1</v>
      </c>
      <c r="D2005" s="3">
        <v>1</v>
      </c>
      <c r="E2005" s="3" t="s">
        <v>114</v>
      </c>
      <c r="F2005" s="3" t="s">
        <v>281</v>
      </c>
      <c r="G2005" s="3">
        <v>0</v>
      </c>
      <c r="H2005" s="3">
        <v>0</v>
      </c>
      <c r="I2005" s="3">
        <v>0</v>
      </c>
    </row>
    <row r="2006" spans="1:11" hidden="1" x14ac:dyDescent="0.15">
      <c r="A2006" s="3" t="str">
        <f t="shared" si="999"/>
        <v>//500018001</v>
      </c>
      <c r="B2006" s="3">
        <v>5000180</v>
      </c>
      <c r="C2006" s="3">
        <v>1</v>
      </c>
      <c r="D2006" s="3">
        <v>1</v>
      </c>
      <c r="E2006" s="3" t="s">
        <v>114</v>
      </c>
      <c r="F2006" s="3" t="s">
        <v>282</v>
      </c>
      <c r="G2006" s="3">
        <v>0</v>
      </c>
      <c r="H2006" s="3">
        <v>0</v>
      </c>
      <c r="I2006" s="3">
        <v>0</v>
      </c>
      <c r="K2006" s="17"/>
    </row>
    <row r="2007" spans="1:11" hidden="1" x14ac:dyDescent="0.15">
      <c r="A2007" s="3" t="str">
        <f t="shared" si="999"/>
        <v>//500018101</v>
      </c>
      <c r="B2007" s="3">
        <v>5000181</v>
      </c>
      <c r="C2007" s="3">
        <v>1</v>
      </c>
      <c r="D2007" s="3">
        <v>1</v>
      </c>
      <c r="E2007" s="3" t="s">
        <v>114</v>
      </c>
      <c r="F2007" s="3" t="s">
        <v>283</v>
      </c>
      <c r="G2007" s="3">
        <v>0</v>
      </c>
      <c r="H2007" s="3">
        <v>0</v>
      </c>
      <c r="I2007" s="3">
        <v>0</v>
      </c>
    </row>
    <row r="2008" spans="1:11" hidden="1" x14ac:dyDescent="0.15">
      <c r="A2008" s="3" t="str">
        <f t="shared" si="999"/>
        <v>//500018201</v>
      </c>
      <c r="B2008" s="3">
        <v>5000182</v>
      </c>
      <c r="C2008" s="3">
        <v>1</v>
      </c>
      <c r="D2008" s="3">
        <v>1</v>
      </c>
      <c r="E2008" s="3" t="s">
        <v>114</v>
      </c>
      <c r="F2008" s="3" t="s">
        <v>284</v>
      </c>
      <c r="G2008" s="3">
        <v>0</v>
      </c>
      <c r="H2008" s="3">
        <v>0</v>
      </c>
      <c r="I2008" s="3">
        <v>0</v>
      </c>
      <c r="K2008" s="17"/>
    </row>
    <row r="2009" spans="1:11" hidden="1" x14ac:dyDescent="0.15">
      <c r="A2009" s="3" t="str">
        <f t="shared" si="999"/>
        <v>//500018301</v>
      </c>
      <c r="B2009" s="3">
        <v>5000183</v>
      </c>
      <c r="C2009" s="3">
        <v>1</v>
      </c>
      <c r="D2009" s="3">
        <v>1</v>
      </c>
      <c r="E2009" s="3" t="s">
        <v>114</v>
      </c>
      <c r="F2009" s="3" t="s">
        <v>285</v>
      </c>
      <c r="G2009" s="3">
        <v>0</v>
      </c>
      <c r="H2009" s="3">
        <v>0</v>
      </c>
      <c r="I2009" s="3">
        <v>0</v>
      </c>
      <c r="K2009" s="17"/>
    </row>
    <row r="2010" spans="1:11" hidden="1" x14ac:dyDescent="0.15">
      <c r="A2010" s="3" t="str">
        <f t="shared" si="999"/>
        <v>//500018401</v>
      </c>
      <c r="B2010" s="3">
        <v>5000184</v>
      </c>
      <c r="C2010" s="3">
        <v>1</v>
      </c>
      <c r="D2010" s="3">
        <v>1</v>
      </c>
      <c r="E2010" s="3" t="s">
        <v>114</v>
      </c>
      <c r="F2010" s="3" t="s">
        <v>286</v>
      </c>
      <c r="G2010" s="3">
        <v>0</v>
      </c>
      <c r="H2010" s="3">
        <v>0</v>
      </c>
      <c r="I2010" s="3">
        <v>0</v>
      </c>
      <c r="K2010" s="17"/>
    </row>
    <row r="2011" spans="1:11" hidden="1" x14ac:dyDescent="0.15">
      <c r="A2011" s="3" t="str">
        <f t="shared" si="999"/>
        <v>//500018501</v>
      </c>
      <c r="B2011" s="3">
        <v>5000185</v>
      </c>
      <c r="C2011" s="3">
        <v>1</v>
      </c>
      <c r="D2011" s="3">
        <v>1</v>
      </c>
      <c r="E2011" s="3" t="s">
        <v>114</v>
      </c>
      <c r="F2011" s="3" t="s">
        <v>287</v>
      </c>
      <c r="G2011" s="3">
        <v>0</v>
      </c>
      <c r="H2011" s="3">
        <v>0</v>
      </c>
      <c r="I2011" s="3">
        <v>0</v>
      </c>
      <c r="K2011" s="17"/>
    </row>
    <row r="2012" spans="1:11" hidden="1" x14ac:dyDescent="0.15">
      <c r="A2012" s="3" t="str">
        <f t="shared" si="999"/>
        <v>//500018601</v>
      </c>
      <c r="B2012" s="3">
        <v>5000186</v>
      </c>
      <c r="C2012" s="3">
        <v>1</v>
      </c>
      <c r="D2012" s="3">
        <v>1</v>
      </c>
      <c r="E2012" s="3" t="s">
        <v>114</v>
      </c>
      <c r="F2012" s="3" t="s">
        <v>288</v>
      </c>
      <c r="G2012" s="3">
        <v>0</v>
      </c>
      <c r="H2012" s="3">
        <v>0</v>
      </c>
      <c r="I2012" s="3">
        <v>0</v>
      </c>
      <c r="K2012" s="17"/>
    </row>
    <row r="2013" spans="1:11" hidden="1" x14ac:dyDescent="0.15">
      <c r="A2013" s="3" t="str">
        <f t="shared" si="999"/>
        <v>//500018701</v>
      </c>
      <c r="B2013" s="3">
        <v>5000187</v>
      </c>
      <c r="C2013" s="3">
        <v>1</v>
      </c>
      <c r="D2013" s="3">
        <v>1</v>
      </c>
      <c r="E2013" s="3" t="s">
        <v>114</v>
      </c>
      <c r="F2013" s="3" t="s">
        <v>289</v>
      </c>
      <c r="G2013" s="3">
        <v>0</v>
      </c>
      <c r="H2013" s="3">
        <v>0</v>
      </c>
      <c r="I2013" s="3">
        <v>0</v>
      </c>
      <c r="K2013" s="17"/>
    </row>
    <row r="2014" spans="1:11" hidden="1" x14ac:dyDescent="0.15">
      <c r="A2014" s="3" t="str">
        <f t="shared" si="999"/>
        <v>//500020101</v>
      </c>
      <c r="B2014" s="3">
        <v>5000201</v>
      </c>
      <c r="C2014" s="3">
        <v>1</v>
      </c>
      <c r="D2014" s="3">
        <v>1</v>
      </c>
      <c r="E2014" s="3" t="s">
        <v>114</v>
      </c>
      <c r="F2014" s="3" t="s">
        <v>290</v>
      </c>
      <c r="G2014" s="3">
        <v>0</v>
      </c>
      <c r="H2014" s="3">
        <v>0</v>
      </c>
      <c r="I2014" s="3">
        <v>0</v>
      </c>
      <c r="K2014" s="17"/>
    </row>
    <row r="2015" spans="1:11" hidden="1" x14ac:dyDescent="0.15">
      <c r="A2015" s="3" t="str">
        <f t="shared" si="999"/>
        <v>//500020201</v>
      </c>
      <c r="B2015" s="3">
        <v>5000202</v>
      </c>
      <c r="C2015" s="3">
        <v>1</v>
      </c>
      <c r="D2015" s="3">
        <v>1</v>
      </c>
      <c r="E2015" s="3" t="s">
        <v>114</v>
      </c>
      <c r="F2015" s="3" t="s">
        <v>291</v>
      </c>
      <c r="G2015" s="3">
        <v>0</v>
      </c>
      <c r="H2015" s="3">
        <v>0</v>
      </c>
      <c r="I2015" s="3">
        <v>0</v>
      </c>
      <c r="K2015" s="17"/>
    </row>
    <row r="2016" spans="1:11" hidden="1" x14ac:dyDescent="0.15">
      <c r="A2016" s="3" t="str">
        <f t="shared" si="999"/>
        <v>//500020301</v>
      </c>
      <c r="B2016" s="3">
        <v>5000203</v>
      </c>
      <c r="C2016" s="3">
        <v>1</v>
      </c>
      <c r="D2016" s="3">
        <v>1</v>
      </c>
      <c r="E2016" s="3" t="s">
        <v>114</v>
      </c>
      <c r="F2016" s="3" t="s">
        <v>292</v>
      </c>
      <c r="G2016" s="3">
        <v>0</v>
      </c>
      <c r="H2016" s="3">
        <v>0</v>
      </c>
      <c r="I2016" s="3">
        <v>0</v>
      </c>
      <c r="K2016" s="17"/>
    </row>
    <row r="2017" spans="1:11" hidden="1" x14ac:dyDescent="0.15">
      <c r="A2017" s="3" t="str">
        <f t="shared" si="999"/>
        <v>//500020401</v>
      </c>
      <c r="B2017" s="3">
        <v>5000204</v>
      </c>
      <c r="C2017" s="3">
        <v>1</v>
      </c>
      <c r="D2017" s="3">
        <v>1</v>
      </c>
      <c r="E2017" s="3" t="s">
        <v>114</v>
      </c>
      <c r="F2017" s="3" t="s">
        <v>293</v>
      </c>
      <c r="G2017" s="3">
        <v>0</v>
      </c>
      <c r="H2017" s="3">
        <v>0</v>
      </c>
      <c r="I2017" s="3">
        <v>0</v>
      </c>
      <c r="K2017" s="17"/>
    </row>
    <row r="2018" spans="1:11" hidden="1" x14ac:dyDescent="0.15">
      <c r="A2018" s="3" t="str">
        <f t="shared" si="999"/>
        <v>//500020501</v>
      </c>
      <c r="B2018" s="3">
        <v>5000205</v>
      </c>
      <c r="C2018" s="3">
        <v>1</v>
      </c>
      <c r="D2018" s="3">
        <v>1</v>
      </c>
      <c r="E2018" s="3" t="s">
        <v>114</v>
      </c>
      <c r="F2018" s="3" t="s">
        <v>294</v>
      </c>
      <c r="G2018" s="3">
        <v>0</v>
      </c>
      <c r="H2018" s="3">
        <v>0</v>
      </c>
      <c r="I2018" s="3">
        <v>0</v>
      </c>
      <c r="K2018" s="17"/>
    </row>
    <row r="2019" spans="1:11" hidden="1" x14ac:dyDescent="0.15">
      <c r="A2019" s="3" t="str">
        <f t="shared" si="999"/>
        <v>//500020601</v>
      </c>
      <c r="B2019" s="3">
        <v>5000206</v>
      </c>
      <c r="C2019" s="3">
        <v>1</v>
      </c>
      <c r="D2019" s="3">
        <v>1</v>
      </c>
      <c r="E2019" s="3" t="s">
        <v>114</v>
      </c>
      <c r="F2019" s="3" t="s">
        <v>295</v>
      </c>
      <c r="G2019" s="3">
        <v>0</v>
      </c>
      <c r="H2019" s="3">
        <v>0</v>
      </c>
      <c r="I2019" s="3">
        <v>0</v>
      </c>
      <c r="K2019" s="17"/>
    </row>
    <row r="2020" spans="1:11" hidden="1" x14ac:dyDescent="0.15">
      <c r="A2020" s="3" t="str">
        <f t="shared" si="999"/>
        <v>//500020701</v>
      </c>
      <c r="B2020" s="3">
        <v>5000207</v>
      </c>
      <c r="C2020" s="3">
        <v>1</v>
      </c>
      <c r="D2020" s="3">
        <v>1</v>
      </c>
      <c r="E2020" s="3" t="s">
        <v>114</v>
      </c>
      <c r="F2020" s="3" t="s">
        <v>296</v>
      </c>
      <c r="G2020" s="3">
        <v>0</v>
      </c>
      <c r="H2020" s="3">
        <v>0</v>
      </c>
      <c r="I2020" s="3">
        <v>0</v>
      </c>
      <c r="K2020" s="17"/>
    </row>
    <row r="2021" spans="1:11" hidden="1" x14ac:dyDescent="0.15">
      <c r="A2021" s="3" t="str">
        <f t="shared" si="999"/>
        <v>//500020801</v>
      </c>
      <c r="B2021" s="3">
        <v>5000208</v>
      </c>
      <c r="C2021" s="3">
        <v>1</v>
      </c>
      <c r="D2021" s="3">
        <v>1</v>
      </c>
      <c r="E2021" s="3" t="s">
        <v>114</v>
      </c>
      <c r="F2021" s="3" t="s">
        <v>297</v>
      </c>
      <c r="G2021" s="3">
        <v>0</v>
      </c>
      <c r="H2021" s="3">
        <v>0</v>
      </c>
      <c r="I2021" s="3">
        <v>0</v>
      </c>
      <c r="K2021" s="17"/>
    </row>
    <row r="2022" spans="1:11" hidden="1" x14ac:dyDescent="0.15">
      <c r="A2022" s="3" t="str">
        <f t="shared" si="999"/>
        <v>//500020901</v>
      </c>
      <c r="B2022" s="3">
        <v>5000209</v>
      </c>
      <c r="C2022" s="3">
        <v>1</v>
      </c>
      <c r="D2022" s="3">
        <v>1</v>
      </c>
      <c r="E2022" s="3" t="s">
        <v>114</v>
      </c>
      <c r="F2022" s="3" t="s">
        <v>298</v>
      </c>
      <c r="G2022" s="3">
        <v>0</v>
      </c>
      <c r="H2022" s="3">
        <v>0</v>
      </c>
      <c r="I2022" s="3">
        <v>0</v>
      </c>
      <c r="K2022" s="17"/>
    </row>
    <row r="2023" spans="1:11" hidden="1" x14ac:dyDescent="0.15">
      <c r="A2023" s="3" t="str">
        <f t="shared" si="999"/>
        <v>//500021001</v>
      </c>
      <c r="B2023" s="3">
        <v>5000210</v>
      </c>
      <c r="C2023" s="3">
        <v>1</v>
      </c>
      <c r="D2023" s="3">
        <v>1</v>
      </c>
      <c r="E2023" s="3" t="s">
        <v>114</v>
      </c>
      <c r="F2023" s="3" t="s">
        <v>299</v>
      </c>
      <c r="G2023" s="3">
        <v>0</v>
      </c>
      <c r="H2023" s="3">
        <v>0</v>
      </c>
      <c r="I2023" s="3">
        <v>0</v>
      </c>
      <c r="K2023" s="17"/>
    </row>
    <row r="2024" spans="1:11" hidden="1" x14ac:dyDescent="0.15">
      <c r="A2024" s="3" t="str">
        <f t="shared" si="999"/>
        <v>//500021101</v>
      </c>
      <c r="B2024" s="3">
        <v>5000211</v>
      </c>
      <c r="C2024" s="3">
        <v>1</v>
      </c>
      <c r="D2024" s="3">
        <v>1</v>
      </c>
      <c r="E2024" s="3" t="s">
        <v>114</v>
      </c>
      <c r="F2024" s="3" t="s">
        <v>300</v>
      </c>
      <c r="G2024" s="3">
        <v>0</v>
      </c>
      <c r="H2024" s="3">
        <v>0</v>
      </c>
      <c r="I2024" s="3">
        <v>0</v>
      </c>
      <c r="K2024" s="17"/>
    </row>
    <row r="2025" spans="1:11" hidden="1" x14ac:dyDescent="0.15">
      <c r="A2025" s="3" t="str">
        <f t="shared" si="999"/>
        <v>//500021201</v>
      </c>
      <c r="B2025" s="3">
        <v>5000212</v>
      </c>
      <c r="C2025" s="3">
        <v>1</v>
      </c>
      <c r="D2025" s="3">
        <v>1</v>
      </c>
      <c r="E2025" s="3" t="s">
        <v>114</v>
      </c>
      <c r="F2025" s="3" t="s">
        <v>301</v>
      </c>
      <c r="G2025" s="3">
        <v>0</v>
      </c>
      <c r="H2025" s="3">
        <v>0</v>
      </c>
      <c r="I2025" s="3">
        <v>0</v>
      </c>
      <c r="K2025" s="17"/>
    </row>
    <row r="2026" spans="1:11" s="17" customFormat="1" x14ac:dyDescent="0.15">
      <c r="A2026" s="7" t="s">
        <v>302</v>
      </c>
      <c r="B2026" s="5"/>
      <c r="C2026" s="5"/>
      <c r="D2026" s="5"/>
      <c r="E2026" s="5"/>
      <c r="F2026" s="5"/>
      <c r="G2026" s="5"/>
      <c r="H2026" s="5"/>
      <c r="I2026" s="5"/>
      <c r="J2026" s="20"/>
      <c r="K2026" s="20"/>
    </row>
    <row r="2027" spans="1:11" x14ac:dyDescent="0.15">
      <c r="A2027" s="3">
        <f t="shared" ref="A2027:A2032" si="1000">B2027*100+C2027</f>
        <v>600010101</v>
      </c>
      <c r="B2027" s="3">
        <v>6000101</v>
      </c>
      <c r="C2027" s="3">
        <v>1</v>
      </c>
      <c r="D2027" s="3">
        <v>1</v>
      </c>
      <c r="E2027" s="3" t="s">
        <v>303</v>
      </c>
      <c r="F2027" s="3" t="s">
        <v>35</v>
      </c>
      <c r="G2027" s="3">
        <f>ROUND(40*1.8,0)</f>
        <v>72</v>
      </c>
      <c r="H2027" s="3">
        <v>0</v>
      </c>
      <c r="I2027" s="3">
        <v>0</v>
      </c>
      <c r="J2027" s="18" t="str">
        <f t="shared" ref="J2027:J2032" si="1001">"Skill"&amp;B2027</f>
        <v>Skill6000101</v>
      </c>
      <c r="K2027" s="18" t="s">
        <v>304</v>
      </c>
    </row>
    <row r="2028" spans="1:11" x14ac:dyDescent="0.15">
      <c r="A2028" s="3">
        <f t="shared" si="1000"/>
        <v>600010201</v>
      </c>
      <c r="B2028" s="3">
        <v>6000102</v>
      </c>
      <c r="C2028" s="3">
        <v>1</v>
      </c>
      <c r="D2028" s="3">
        <v>1</v>
      </c>
      <c r="E2028" s="3" t="s">
        <v>305</v>
      </c>
      <c r="F2028" s="3" t="s">
        <v>35</v>
      </c>
      <c r="G2028" s="3">
        <v>0</v>
      </c>
      <c r="H2028" s="3">
        <v>0</v>
      </c>
      <c r="I2028" s="3">
        <v>1</v>
      </c>
      <c r="J2028" s="18" t="str">
        <f t="shared" si="1001"/>
        <v>Skill6000102</v>
      </c>
      <c r="K2028" s="18" t="s">
        <v>306</v>
      </c>
    </row>
    <row r="2029" spans="1:11" x14ac:dyDescent="0.15">
      <c r="A2029" s="3">
        <f t="shared" si="1000"/>
        <v>600020101</v>
      </c>
      <c r="B2029" s="3">
        <v>6000201</v>
      </c>
      <c r="C2029" s="3">
        <v>1</v>
      </c>
      <c r="D2029" s="3">
        <v>1</v>
      </c>
      <c r="E2029" s="3" t="s">
        <v>307</v>
      </c>
      <c r="F2029" s="3" t="s">
        <v>35</v>
      </c>
      <c r="G2029" s="3">
        <f>ROUND(40*1.6,0)</f>
        <v>64</v>
      </c>
      <c r="H2029" s="3">
        <v>0</v>
      </c>
      <c r="I2029" s="3">
        <v>0</v>
      </c>
      <c r="J2029" s="18" t="str">
        <f t="shared" si="1001"/>
        <v>Skill6000201</v>
      </c>
      <c r="K2029" s="18" t="s">
        <v>304</v>
      </c>
    </row>
    <row r="2030" spans="1:11" x14ac:dyDescent="0.15">
      <c r="A2030" s="3">
        <f t="shared" si="1000"/>
        <v>600020201</v>
      </c>
      <c r="B2030" s="3">
        <v>6000202</v>
      </c>
      <c r="C2030" s="3">
        <v>1</v>
      </c>
      <c r="D2030" s="3">
        <v>1</v>
      </c>
      <c r="E2030" s="3" t="s">
        <v>308</v>
      </c>
      <c r="F2030" s="3" t="s">
        <v>35</v>
      </c>
      <c r="G2030" s="3">
        <v>0</v>
      </c>
      <c r="H2030" s="3">
        <v>0</v>
      </c>
      <c r="I2030" s="3">
        <v>1</v>
      </c>
      <c r="J2030" s="18" t="str">
        <f t="shared" si="1001"/>
        <v>Skill6000202</v>
      </c>
      <c r="K2030" s="18" t="s">
        <v>306</v>
      </c>
    </row>
    <row r="2031" spans="1:11" x14ac:dyDescent="0.15">
      <c r="A2031" s="3">
        <f t="shared" si="1000"/>
        <v>600030101</v>
      </c>
      <c r="B2031" s="3">
        <v>6000301</v>
      </c>
      <c r="C2031" s="3">
        <v>1</v>
      </c>
      <c r="D2031" s="3">
        <v>1</v>
      </c>
      <c r="E2031" s="3" t="s">
        <v>309</v>
      </c>
      <c r="F2031" s="3" t="s">
        <v>35</v>
      </c>
      <c r="G2031" s="3">
        <f>ROUND(40*1.4,0)</f>
        <v>56</v>
      </c>
      <c r="H2031" s="3">
        <v>0</v>
      </c>
      <c r="I2031" s="3">
        <v>0</v>
      </c>
      <c r="J2031" s="18" t="str">
        <f t="shared" si="1001"/>
        <v>Skill6000301</v>
      </c>
      <c r="K2031" s="18" t="s">
        <v>304</v>
      </c>
    </row>
    <row r="2032" spans="1:11" x14ac:dyDescent="0.15">
      <c r="A2032" s="3">
        <f t="shared" si="1000"/>
        <v>600030201</v>
      </c>
      <c r="B2032" s="3">
        <v>6000302</v>
      </c>
      <c r="C2032" s="3">
        <v>1</v>
      </c>
      <c r="D2032" s="3">
        <v>1</v>
      </c>
      <c r="E2032" s="3" t="s">
        <v>303</v>
      </c>
      <c r="F2032" s="3" t="s">
        <v>35</v>
      </c>
      <c r="G2032" s="3">
        <v>0</v>
      </c>
      <c r="H2032" s="3">
        <v>0</v>
      </c>
      <c r="I2032" s="3">
        <v>1</v>
      </c>
      <c r="J2032" s="18" t="str">
        <f t="shared" si="1001"/>
        <v>Skill6000302</v>
      </c>
      <c r="K2032" s="18" t="s">
        <v>306</v>
      </c>
    </row>
    <row r="2033" spans="1:11" s="17" customFormat="1" x14ac:dyDescent="0.15">
      <c r="A2033" s="7" t="s">
        <v>310</v>
      </c>
      <c r="B2033" s="5"/>
      <c r="C2033" s="5"/>
      <c r="D2033" s="5"/>
      <c r="E2033" s="5"/>
      <c r="F2033" s="5"/>
      <c r="G2033" s="5"/>
      <c r="H2033" s="5"/>
      <c r="I2033" s="5"/>
      <c r="J2033" s="20"/>
      <c r="K2033" s="20"/>
    </row>
    <row r="2034" spans="1:11" x14ac:dyDescent="0.15">
      <c r="A2034" s="3">
        <f>B2034*100+C2034</f>
        <v>430010101</v>
      </c>
      <c r="B2034" s="3">
        <v>4300101</v>
      </c>
      <c r="C2034" s="3">
        <v>1</v>
      </c>
      <c r="D2034" s="3">
        <f>_xlfn.XLOOKUP(C2034,等级中转!$E$7:$E$11,_xlfn.XLOOKUP(INT(RIGHT(B2034,1)),等级中转!$F$5:$L$5,等级中转!$F$7:$L$11))</f>
        <v>1</v>
      </c>
      <c r="E2034" s="3" t="s">
        <v>311</v>
      </c>
      <c r="F2034" s="3" t="s">
        <v>35</v>
      </c>
      <c r="G2034" s="3">
        <f>ROUND(60*1.2*1.6,0)</f>
        <v>115</v>
      </c>
      <c r="H2034" s="3">
        <v>0</v>
      </c>
      <c r="I2034" s="3">
        <v>0</v>
      </c>
      <c r="J2034" s="18" t="str">
        <f t="shared" ref="J2034:J2038" si="1002">"Skill"&amp;B2034</f>
        <v>Skill4300101</v>
      </c>
      <c r="K2034" s="18" t="str">
        <f>IF($B2034="","",IF($B2034=0,"",K$1&amp;$A2034))</f>
        <v>SkillDescDetail430010101</v>
      </c>
    </row>
    <row r="2035" spans="1:11" x14ac:dyDescent="0.15">
      <c r="A2035" s="3">
        <f t="shared" ref="A2035:A2098" si="1003">B2035*100+C2035</f>
        <v>430010102</v>
      </c>
      <c r="B2035" s="3">
        <f>B2034</f>
        <v>4300101</v>
      </c>
      <c r="C2035" s="3">
        <v>2</v>
      </c>
      <c r="D2035" s="3">
        <f>_xlfn.XLOOKUP(C2035,等级中转!$E$7:$E$11,_xlfn.XLOOKUP(INT(RIGHT(B2035,1)),等级中转!$F$5:$L$5,等级中转!$F$7:$L$11))</f>
        <v>21</v>
      </c>
      <c r="E2035" s="3" t="s">
        <v>312</v>
      </c>
      <c r="F2035" s="3" t="s">
        <v>35</v>
      </c>
      <c r="G2035" s="3">
        <f>ROUND(60*1.2*1.6,0)</f>
        <v>115</v>
      </c>
      <c r="H2035" s="3">
        <v>0</v>
      </c>
      <c r="I2035" s="3">
        <v>0</v>
      </c>
      <c r="J2035" s="18" t="str">
        <f t="shared" si="1002"/>
        <v>Skill4300101</v>
      </c>
      <c r="K2035" s="18" t="str">
        <f t="shared" ref="K2035:K2043" si="1004">IF($B2035="","",IF($B2035=0,"",K$1&amp;$A2035))</f>
        <v>SkillDescDetail430010102</v>
      </c>
    </row>
    <row r="2036" spans="1:11" x14ac:dyDescent="0.15">
      <c r="A2036" s="3">
        <f t="shared" si="1003"/>
        <v>430010103</v>
      </c>
      <c r="B2036" s="3">
        <f>B2035</f>
        <v>4300101</v>
      </c>
      <c r="C2036" s="3">
        <v>3</v>
      </c>
      <c r="D2036" s="3">
        <f>_xlfn.XLOOKUP(C2036,等级中转!$E$7:$E$11,_xlfn.XLOOKUP(INT(RIGHT(B2036,1)),等级中转!$F$5:$L$5,等级中转!$F$7:$L$11))</f>
        <v>61</v>
      </c>
      <c r="E2036" s="3" t="s">
        <v>313</v>
      </c>
      <c r="F2036" s="3" t="s">
        <v>35</v>
      </c>
      <c r="G2036" s="3">
        <f>ROUND(60*1.2*1.6,0)</f>
        <v>115</v>
      </c>
      <c r="H2036" s="3">
        <v>0</v>
      </c>
      <c r="I2036" s="3">
        <v>0</v>
      </c>
      <c r="J2036" s="18" t="str">
        <f t="shared" si="1002"/>
        <v>Skill4300101</v>
      </c>
      <c r="K2036" s="18" t="str">
        <f t="shared" si="1004"/>
        <v>SkillDescDetail430010103</v>
      </c>
    </row>
    <row r="2037" spans="1:11" x14ac:dyDescent="0.15">
      <c r="A2037" s="3">
        <f t="shared" si="1003"/>
        <v>430010104</v>
      </c>
      <c r="B2037" s="3">
        <f>B2036</f>
        <v>4300101</v>
      </c>
      <c r="C2037" s="3">
        <v>4</v>
      </c>
      <c r="D2037" s="3">
        <f>_xlfn.XLOOKUP(C2037,等级中转!$E$7:$E$11,_xlfn.XLOOKUP(INT(RIGHT(B2037,1)),等级中转!$F$5:$L$5,等级中转!$F$7:$L$11))</f>
        <v>111</v>
      </c>
      <c r="E2037" s="3" t="s">
        <v>314</v>
      </c>
      <c r="F2037" s="3" t="s">
        <v>35</v>
      </c>
      <c r="G2037" s="3">
        <f>ROUND(60*1.2*1.6,0)</f>
        <v>115</v>
      </c>
      <c r="H2037" s="3">
        <v>0</v>
      </c>
      <c r="I2037" s="3">
        <v>0</v>
      </c>
      <c r="J2037" s="18" t="str">
        <f t="shared" si="1002"/>
        <v>Skill4300101</v>
      </c>
      <c r="K2037" s="18" t="str">
        <f t="shared" si="1004"/>
        <v>SkillDescDetail430010104</v>
      </c>
    </row>
    <row r="2038" spans="1:11" x14ac:dyDescent="0.15">
      <c r="A2038" s="3">
        <f t="shared" si="1003"/>
        <v>430010105</v>
      </c>
      <c r="B2038" s="3">
        <f>B2037</f>
        <v>4300101</v>
      </c>
      <c r="C2038" s="3">
        <v>5</v>
      </c>
      <c r="D2038" s="3">
        <f>_xlfn.XLOOKUP(C2038,等级中转!$E$7:$E$11,_xlfn.XLOOKUP(INT(RIGHT(B2038,1)),等级中转!$F$5:$L$5,等级中转!$F$7:$L$11))</f>
        <v>161</v>
      </c>
      <c r="E2038" s="3" t="s">
        <v>307</v>
      </c>
      <c r="F2038" s="3" t="s">
        <v>35</v>
      </c>
      <c r="G2038" s="3">
        <f>ROUND(60*1.2*1.6,0)</f>
        <v>115</v>
      </c>
      <c r="H2038" s="3">
        <v>0</v>
      </c>
      <c r="I2038" s="3">
        <v>0</v>
      </c>
      <c r="J2038" s="18" t="str">
        <f t="shared" si="1002"/>
        <v>Skill4300101</v>
      </c>
      <c r="K2038" s="18" t="str">
        <f t="shared" si="1004"/>
        <v>SkillDescDetail430010105</v>
      </c>
    </row>
    <row r="2039" spans="1:11" x14ac:dyDescent="0.15">
      <c r="A2039" s="3">
        <f t="shared" si="1003"/>
        <v>430010201</v>
      </c>
      <c r="B2039" s="3">
        <f t="shared" ref="B2039:B2048" si="1005">B2034+1</f>
        <v>4300102</v>
      </c>
      <c r="C2039" s="3">
        <v>1</v>
      </c>
      <c r="D2039" s="3">
        <f>_xlfn.XLOOKUP(C2039,等级中转!$E$7:$E$11,_xlfn.XLOOKUP(INT(RIGHT(B2039,1)),等级中转!$F$5:$L$5,等级中转!$F$7:$L$11))</f>
        <v>1</v>
      </c>
      <c r="E2039" s="3" t="s">
        <v>315</v>
      </c>
      <c r="F2039" s="3" t="s">
        <v>35</v>
      </c>
      <c r="G2039" s="3">
        <v>0</v>
      </c>
      <c r="H2039" s="3">
        <v>0</v>
      </c>
      <c r="I2039" s="3">
        <v>1</v>
      </c>
      <c r="J2039" s="18" t="str">
        <f t="shared" ref="J2039:J2043" si="1006">"Skill"&amp;B2039</f>
        <v>Skill4300102</v>
      </c>
      <c r="K2039" s="18" t="str">
        <f t="shared" si="1004"/>
        <v>SkillDescDetail430010201</v>
      </c>
    </row>
    <row r="2040" spans="1:11" x14ac:dyDescent="0.15">
      <c r="A2040" s="3">
        <f t="shared" si="1003"/>
        <v>430010202</v>
      </c>
      <c r="B2040" s="3">
        <f t="shared" si="1005"/>
        <v>4300102</v>
      </c>
      <c r="C2040" s="3">
        <v>2</v>
      </c>
      <c r="D2040" s="3">
        <f>_xlfn.XLOOKUP(C2040,等级中转!$E$7:$E$11,_xlfn.XLOOKUP(INT(RIGHT(B2040,1)),等级中转!$F$5:$L$5,等级中转!$F$7:$L$11))</f>
        <v>41</v>
      </c>
      <c r="E2040" s="3" t="s">
        <v>305</v>
      </c>
      <c r="F2040" s="3" t="s">
        <v>35</v>
      </c>
      <c r="G2040" s="3">
        <v>0</v>
      </c>
      <c r="H2040" s="3">
        <v>0</v>
      </c>
      <c r="I2040" s="3">
        <v>1</v>
      </c>
      <c r="J2040" s="18" t="str">
        <f t="shared" si="1006"/>
        <v>Skill4300102</v>
      </c>
      <c r="K2040" s="18" t="str">
        <f t="shared" si="1004"/>
        <v>SkillDescDetail430010202</v>
      </c>
    </row>
    <row r="2041" spans="1:11" x14ac:dyDescent="0.15">
      <c r="A2041" s="3">
        <f t="shared" si="1003"/>
        <v>430010203</v>
      </c>
      <c r="B2041" s="3">
        <f t="shared" si="1005"/>
        <v>4300102</v>
      </c>
      <c r="C2041" s="3">
        <v>3</v>
      </c>
      <c r="D2041" s="3">
        <f>_xlfn.XLOOKUP(C2041,等级中转!$E$7:$E$11,_xlfn.XLOOKUP(INT(RIGHT(B2041,1)),等级中转!$F$5:$L$5,等级中转!$F$7:$L$11))</f>
        <v>81</v>
      </c>
      <c r="E2041" s="3" t="s">
        <v>316</v>
      </c>
      <c r="F2041" s="3" t="s">
        <v>35</v>
      </c>
      <c r="G2041" s="3">
        <v>0</v>
      </c>
      <c r="H2041" s="3">
        <v>0</v>
      </c>
      <c r="I2041" s="3">
        <v>1</v>
      </c>
      <c r="J2041" s="18" t="str">
        <f t="shared" si="1006"/>
        <v>Skill4300102</v>
      </c>
      <c r="K2041" s="18" t="str">
        <f t="shared" si="1004"/>
        <v>SkillDescDetail430010203</v>
      </c>
    </row>
    <row r="2042" spans="1:11" x14ac:dyDescent="0.15">
      <c r="A2042" s="3">
        <f t="shared" si="1003"/>
        <v>430010204</v>
      </c>
      <c r="B2042" s="3">
        <f t="shared" si="1005"/>
        <v>4300102</v>
      </c>
      <c r="C2042" s="3">
        <v>4</v>
      </c>
      <c r="D2042" s="3">
        <f>_xlfn.XLOOKUP(C2042,等级中转!$E$7:$E$11,_xlfn.XLOOKUP(INT(RIGHT(B2042,1)),等级中转!$F$5:$L$5,等级中转!$F$7:$L$11))</f>
        <v>141</v>
      </c>
      <c r="E2042" s="3" t="s">
        <v>317</v>
      </c>
      <c r="F2042" s="3" t="s">
        <v>35</v>
      </c>
      <c r="G2042" s="3">
        <v>0</v>
      </c>
      <c r="H2042" s="3">
        <v>0</v>
      </c>
      <c r="I2042" s="3">
        <v>1</v>
      </c>
      <c r="J2042" s="18" t="str">
        <f t="shared" si="1006"/>
        <v>Skill4300102</v>
      </c>
      <c r="K2042" s="18" t="str">
        <f t="shared" si="1004"/>
        <v>SkillDescDetail430010204</v>
      </c>
    </row>
    <row r="2043" spans="1:11" x14ac:dyDescent="0.15">
      <c r="A2043" s="3">
        <f t="shared" si="1003"/>
        <v>430010205</v>
      </c>
      <c r="B2043" s="3">
        <f t="shared" si="1005"/>
        <v>4300102</v>
      </c>
      <c r="C2043" s="3">
        <v>5</v>
      </c>
      <c r="D2043" s="3">
        <f>_xlfn.XLOOKUP(C2043,等级中转!$E$7:$E$11,_xlfn.XLOOKUP(INT(RIGHT(B2043,1)),等级中转!$F$5:$L$5,等级中转!$F$7:$L$11))</f>
        <v>201</v>
      </c>
      <c r="E2043" s="3" t="s">
        <v>318</v>
      </c>
      <c r="F2043" s="3" t="s">
        <v>35</v>
      </c>
      <c r="G2043" s="3">
        <v>0</v>
      </c>
      <c r="H2043" s="3">
        <v>0</v>
      </c>
      <c r="I2043" s="3">
        <v>1</v>
      </c>
      <c r="J2043" s="18" t="str">
        <f t="shared" si="1006"/>
        <v>Skill4300102</v>
      </c>
      <c r="K2043" s="18" t="str">
        <f t="shared" si="1004"/>
        <v>SkillDescDetail430010205</v>
      </c>
    </row>
    <row r="2044" spans="1:11" x14ac:dyDescent="0.15">
      <c r="A2044" s="3">
        <f t="shared" si="1003"/>
        <v>430010301</v>
      </c>
      <c r="B2044" s="3">
        <f t="shared" si="1005"/>
        <v>4300103</v>
      </c>
      <c r="C2044" s="3">
        <f t="shared" ref="C2044:C2048" si="1007">C2039</f>
        <v>1</v>
      </c>
      <c r="D2044" s="3">
        <f>_xlfn.XLOOKUP(C2044,等级中转!$E$7:$E$11,_xlfn.XLOOKUP(INT(RIGHT(B2044,1)),等级中转!$F$5:$L$5,等级中转!$F$7:$L$11))</f>
        <v>1</v>
      </c>
      <c r="F2044" s="3" t="s">
        <v>35</v>
      </c>
      <c r="G2044" s="3">
        <v>0</v>
      </c>
      <c r="H2044" s="3">
        <v>0</v>
      </c>
      <c r="I2044" s="3">
        <v>0</v>
      </c>
      <c r="K2044" s="18" t="str">
        <f t="shared" ref="K2044:K2049" si="1008">IF($B2044="","",IF($B2044=0,"",K$1&amp;$A2044))</f>
        <v>SkillDescDetail430010301</v>
      </c>
    </row>
    <row r="2045" spans="1:11" x14ac:dyDescent="0.15">
      <c r="A2045" s="3">
        <f t="shared" si="1003"/>
        <v>430010302</v>
      </c>
      <c r="B2045" s="3">
        <f t="shared" si="1005"/>
        <v>4300103</v>
      </c>
      <c r="C2045" s="3">
        <f t="shared" si="1007"/>
        <v>2</v>
      </c>
      <c r="D2045" s="3">
        <f>_xlfn.XLOOKUP(C2045,等级中转!$E$7:$E$11,_xlfn.XLOOKUP(INT(RIGHT(B2045,1)),等级中转!$F$5:$L$5,等级中转!$F$7:$L$11))</f>
        <v>75</v>
      </c>
      <c r="F2045" s="3" t="s">
        <v>35</v>
      </c>
      <c r="G2045" s="3">
        <v>0</v>
      </c>
      <c r="H2045" s="3">
        <v>0</v>
      </c>
      <c r="I2045" s="3">
        <v>0</v>
      </c>
      <c r="K2045" s="18" t="str">
        <f t="shared" si="1008"/>
        <v>SkillDescDetail430010302</v>
      </c>
    </row>
    <row r="2046" spans="1:11" x14ac:dyDescent="0.15">
      <c r="A2046" s="3">
        <f t="shared" si="1003"/>
        <v>430010303</v>
      </c>
      <c r="B2046" s="3">
        <f t="shared" si="1005"/>
        <v>4300103</v>
      </c>
      <c r="C2046" s="3">
        <f t="shared" si="1007"/>
        <v>3</v>
      </c>
      <c r="D2046" s="3">
        <f>_xlfn.XLOOKUP(C2046,等级中转!$E$7:$E$11,_xlfn.XLOOKUP(INT(RIGHT(B2046,1)),等级中转!$F$5:$L$5,等级中转!$F$7:$L$11))</f>
        <v>125</v>
      </c>
      <c r="F2046" s="3" t="s">
        <v>35</v>
      </c>
      <c r="G2046" s="3">
        <v>0</v>
      </c>
      <c r="H2046" s="3">
        <v>0</v>
      </c>
      <c r="I2046" s="3">
        <v>0</v>
      </c>
      <c r="K2046" s="18" t="str">
        <f t="shared" si="1008"/>
        <v>SkillDescDetail430010303</v>
      </c>
    </row>
    <row r="2047" spans="1:11" x14ac:dyDescent="0.15">
      <c r="A2047" s="3">
        <f t="shared" si="1003"/>
        <v>430010304</v>
      </c>
      <c r="B2047" s="3">
        <f t="shared" si="1005"/>
        <v>4300103</v>
      </c>
      <c r="C2047" s="3">
        <f t="shared" si="1007"/>
        <v>4</v>
      </c>
      <c r="D2047" s="3">
        <f>_xlfn.XLOOKUP(C2047,等级中转!$E$7:$E$11,_xlfn.XLOOKUP(INT(RIGHT(B2047,1)),等级中转!$F$5:$L$5,等级中转!$F$7:$L$11))</f>
        <v>175</v>
      </c>
      <c r="F2047" s="3" t="s">
        <v>35</v>
      </c>
      <c r="G2047" s="3">
        <v>0</v>
      </c>
      <c r="H2047" s="3">
        <v>0</v>
      </c>
      <c r="I2047" s="3">
        <v>0</v>
      </c>
      <c r="K2047" s="18" t="str">
        <f t="shared" si="1008"/>
        <v>SkillDescDetail430010304</v>
      </c>
    </row>
    <row r="2048" spans="1:11" x14ac:dyDescent="0.15">
      <c r="A2048" s="3">
        <f t="shared" si="1003"/>
        <v>430010305</v>
      </c>
      <c r="B2048" s="3">
        <f t="shared" si="1005"/>
        <v>4300103</v>
      </c>
      <c r="C2048" s="3">
        <f t="shared" si="1007"/>
        <v>5</v>
      </c>
      <c r="D2048" s="3">
        <f>_xlfn.XLOOKUP(C2048,等级中转!$E$7:$E$11,_xlfn.XLOOKUP(INT(RIGHT(B2048,1)),等级中转!$F$5:$L$5,等级中转!$F$7:$L$11))</f>
        <v>225</v>
      </c>
      <c r="F2048" s="3" t="s">
        <v>35</v>
      </c>
      <c r="G2048" s="3">
        <v>0</v>
      </c>
      <c r="H2048" s="3">
        <v>0</v>
      </c>
      <c r="I2048" s="3">
        <v>0</v>
      </c>
      <c r="K2048" s="18" t="str">
        <f t="shared" si="1008"/>
        <v>SkillDescDetail430010305</v>
      </c>
    </row>
    <row r="2049" spans="1:11" x14ac:dyDescent="0.15">
      <c r="A2049" s="3">
        <f t="shared" si="1003"/>
        <v>430020101</v>
      </c>
      <c r="B2049" s="3">
        <f t="shared" ref="B2049:B2058" si="1009">B2034+100</f>
        <v>4300201</v>
      </c>
      <c r="C2049" s="3">
        <v>1</v>
      </c>
      <c r="D2049" s="3">
        <f>_xlfn.XLOOKUP(C2049,等级中转!$E$7:$E$11,_xlfn.XLOOKUP(INT(RIGHT(B2049,1)),等级中转!$F$5:$L$5,等级中转!$F$7:$L$11))</f>
        <v>1</v>
      </c>
      <c r="E2049" s="3" t="s">
        <v>314</v>
      </c>
      <c r="F2049" s="3" t="s">
        <v>35</v>
      </c>
      <c r="G2049" s="3">
        <f t="shared" ref="G2049:G2053" si="1010">ROUND(60*1.4,0)</f>
        <v>84</v>
      </c>
      <c r="H2049" s="3">
        <v>0</v>
      </c>
      <c r="I2049" s="3">
        <v>0</v>
      </c>
      <c r="J2049" s="18" t="str">
        <f t="shared" ref="J2049:J2058" si="1011">"Skill"&amp;B2049</f>
        <v>Skill4300201</v>
      </c>
      <c r="K2049" s="18" t="str">
        <f t="shared" si="1008"/>
        <v>SkillDescDetail430020101</v>
      </c>
    </row>
    <row r="2050" spans="1:11" x14ac:dyDescent="0.15">
      <c r="A2050" s="3">
        <f t="shared" si="1003"/>
        <v>430020102</v>
      </c>
      <c r="B2050" s="3">
        <f t="shared" si="1009"/>
        <v>4300201</v>
      </c>
      <c r="C2050" s="3">
        <v>2</v>
      </c>
      <c r="D2050" s="3">
        <f>_xlfn.XLOOKUP(C2050,等级中转!$E$7:$E$11,_xlfn.XLOOKUP(INT(RIGHT(B2050,1)),等级中转!$F$5:$L$5,等级中转!$F$7:$L$11))</f>
        <v>21</v>
      </c>
      <c r="E2050" s="3" t="s">
        <v>307</v>
      </c>
      <c r="F2050" s="3" t="s">
        <v>35</v>
      </c>
      <c r="G2050" s="3">
        <f t="shared" si="1010"/>
        <v>84</v>
      </c>
      <c r="H2050" s="3">
        <v>0</v>
      </c>
      <c r="I2050" s="3">
        <v>0</v>
      </c>
      <c r="J2050" s="18" t="str">
        <f t="shared" si="1011"/>
        <v>Skill4300201</v>
      </c>
      <c r="K2050" s="18" t="str">
        <f t="shared" ref="K2050:K2058" si="1012">IF($B2050="","",IF($B2050=0,"",K$1&amp;$A2050))</f>
        <v>SkillDescDetail430020102</v>
      </c>
    </row>
    <row r="2051" spans="1:11" x14ac:dyDescent="0.15">
      <c r="A2051" s="3">
        <f t="shared" si="1003"/>
        <v>430020103</v>
      </c>
      <c r="B2051" s="3">
        <f t="shared" si="1009"/>
        <v>4300201</v>
      </c>
      <c r="C2051" s="3">
        <v>3</v>
      </c>
      <c r="D2051" s="3">
        <f>_xlfn.XLOOKUP(C2051,等级中转!$E$7:$E$11,_xlfn.XLOOKUP(INT(RIGHT(B2051,1)),等级中转!$F$5:$L$5,等级中转!$F$7:$L$11))</f>
        <v>61</v>
      </c>
      <c r="E2051" s="3" t="s">
        <v>319</v>
      </c>
      <c r="F2051" s="3" t="s">
        <v>35</v>
      </c>
      <c r="G2051" s="3">
        <f t="shared" si="1010"/>
        <v>84</v>
      </c>
      <c r="H2051" s="3">
        <v>0</v>
      </c>
      <c r="I2051" s="3">
        <v>0</v>
      </c>
      <c r="J2051" s="18" t="str">
        <f t="shared" si="1011"/>
        <v>Skill4300201</v>
      </c>
      <c r="K2051" s="18" t="str">
        <f t="shared" si="1012"/>
        <v>SkillDescDetail430020103</v>
      </c>
    </row>
    <row r="2052" spans="1:11" x14ac:dyDescent="0.15">
      <c r="A2052" s="3">
        <f t="shared" si="1003"/>
        <v>430020104</v>
      </c>
      <c r="B2052" s="3">
        <f t="shared" si="1009"/>
        <v>4300201</v>
      </c>
      <c r="C2052" s="3">
        <v>4</v>
      </c>
      <c r="D2052" s="3">
        <f>_xlfn.XLOOKUP(C2052,等级中转!$E$7:$E$11,_xlfn.XLOOKUP(INT(RIGHT(B2052,1)),等级中转!$F$5:$L$5,等级中转!$F$7:$L$11))</f>
        <v>111</v>
      </c>
      <c r="E2052" s="3" t="s">
        <v>320</v>
      </c>
      <c r="F2052" s="3" t="s">
        <v>35</v>
      </c>
      <c r="G2052" s="3">
        <f t="shared" si="1010"/>
        <v>84</v>
      </c>
      <c r="H2052" s="3">
        <v>0</v>
      </c>
      <c r="I2052" s="3">
        <v>0</v>
      </c>
      <c r="J2052" s="18" t="str">
        <f t="shared" si="1011"/>
        <v>Skill4300201</v>
      </c>
      <c r="K2052" s="18" t="str">
        <f t="shared" si="1012"/>
        <v>SkillDescDetail430020104</v>
      </c>
    </row>
    <row r="2053" spans="1:11" x14ac:dyDescent="0.15">
      <c r="A2053" s="3">
        <f t="shared" si="1003"/>
        <v>430020105</v>
      </c>
      <c r="B2053" s="3">
        <f t="shared" si="1009"/>
        <v>4300201</v>
      </c>
      <c r="C2053" s="3">
        <v>5</v>
      </c>
      <c r="D2053" s="3">
        <f>_xlfn.XLOOKUP(C2053,等级中转!$E$7:$E$11,_xlfn.XLOOKUP(INT(RIGHT(B2053,1)),等级中转!$F$5:$L$5,等级中转!$F$7:$L$11))</f>
        <v>161</v>
      </c>
      <c r="E2053" s="3" t="s">
        <v>321</v>
      </c>
      <c r="F2053" s="3" t="s">
        <v>35</v>
      </c>
      <c r="G2053" s="3">
        <f t="shared" si="1010"/>
        <v>84</v>
      </c>
      <c r="H2053" s="3">
        <v>0</v>
      </c>
      <c r="I2053" s="3">
        <v>0</v>
      </c>
      <c r="J2053" s="18" t="str">
        <f t="shared" si="1011"/>
        <v>Skill4300201</v>
      </c>
      <c r="K2053" s="18" t="str">
        <f t="shared" si="1012"/>
        <v>SkillDescDetail430020105</v>
      </c>
    </row>
    <row r="2054" spans="1:11" x14ac:dyDescent="0.15">
      <c r="A2054" s="3">
        <f t="shared" si="1003"/>
        <v>430020201</v>
      </c>
      <c r="B2054" s="3">
        <f t="shared" si="1009"/>
        <v>4300202</v>
      </c>
      <c r="C2054" s="3">
        <v>1</v>
      </c>
      <c r="D2054" s="3">
        <f>_xlfn.XLOOKUP(C2054,等级中转!$E$7:$E$11,_xlfn.XLOOKUP(INT(RIGHT(B2054,1)),等级中转!$F$5:$L$5,等级中转!$F$7:$L$11))</f>
        <v>1</v>
      </c>
      <c r="E2054" s="3" t="s">
        <v>322</v>
      </c>
      <c r="F2054" s="3" t="s">
        <v>35</v>
      </c>
      <c r="G2054" s="3">
        <v>0</v>
      </c>
      <c r="H2054" s="3">
        <v>0</v>
      </c>
      <c r="I2054" s="3">
        <v>1</v>
      </c>
      <c r="J2054" s="18" t="str">
        <f t="shared" si="1011"/>
        <v>Skill4300202</v>
      </c>
      <c r="K2054" s="18" t="str">
        <f t="shared" si="1012"/>
        <v>SkillDescDetail430020201</v>
      </c>
    </row>
    <row r="2055" spans="1:11" x14ac:dyDescent="0.15">
      <c r="A2055" s="3">
        <f t="shared" si="1003"/>
        <v>430020202</v>
      </c>
      <c r="B2055" s="3">
        <f t="shared" si="1009"/>
        <v>4300202</v>
      </c>
      <c r="C2055" s="3">
        <v>2</v>
      </c>
      <c r="D2055" s="3">
        <f>_xlfn.XLOOKUP(C2055,等级中转!$E$7:$E$11,_xlfn.XLOOKUP(INT(RIGHT(B2055,1)),等级中转!$F$5:$L$5,等级中转!$F$7:$L$11))</f>
        <v>41</v>
      </c>
      <c r="E2055" s="3" t="s">
        <v>323</v>
      </c>
      <c r="F2055" s="3" t="s">
        <v>35</v>
      </c>
      <c r="G2055" s="3">
        <v>0</v>
      </c>
      <c r="H2055" s="3">
        <v>0</v>
      </c>
      <c r="I2055" s="3">
        <v>1</v>
      </c>
      <c r="J2055" s="18" t="str">
        <f t="shared" si="1011"/>
        <v>Skill4300202</v>
      </c>
      <c r="K2055" s="18" t="str">
        <f t="shared" si="1012"/>
        <v>SkillDescDetail430020202</v>
      </c>
    </row>
    <row r="2056" spans="1:11" x14ac:dyDescent="0.15">
      <c r="A2056" s="3">
        <f t="shared" si="1003"/>
        <v>430020203</v>
      </c>
      <c r="B2056" s="3">
        <f t="shared" si="1009"/>
        <v>4300202</v>
      </c>
      <c r="C2056" s="3">
        <v>3</v>
      </c>
      <c r="D2056" s="3">
        <f>_xlfn.XLOOKUP(C2056,等级中转!$E$7:$E$11,_xlfn.XLOOKUP(INT(RIGHT(B2056,1)),等级中转!$F$5:$L$5,等级中转!$F$7:$L$11))</f>
        <v>81</v>
      </c>
      <c r="E2056" s="3" t="s">
        <v>324</v>
      </c>
      <c r="F2056" s="3" t="s">
        <v>35</v>
      </c>
      <c r="G2056" s="3">
        <v>0</v>
      </c>
      <c r="H2056" s="3">
        <v>0</v>
      </c>
      <c r="I2056" s="3">
        <v>1</v>
      </c>
      <c r="J2056" s="18" t="str">
        <f t="shared" si="1011"/>
        <v>Skill4300202</v>
      </c>
      <c r="K2056" s="18" t="str">
        <f t="shared" si="1012"/>
        <v>SkillDescDetail430020203</v>
      </c>
    </row>
    <row r="2057" spans="1:11" x14ac:dyDescent="0.15">
      <c r="A2057" s="3">
        <f t="shared" si="1003"/>
        <v>430020204</v>
      </c>
      <c r="B2057" s="3">
        <f t="shared" si="1009"/>
        <v>4300202</v>
      </c>
      <c r="C2057" s="3">
        <v>4</v>
      </c>
      <c r="D2057" s="3">
        <f>_xlfn.XLOOKUP(C2057,等级中转!$E$7:$E$11,_xlfn.XLOOKUP(INT(RIGHT(B2057,1)),等级中转!$F$5:$L$5,等级中转!$F$7:$L$11))</f>
        <v>141</v>
      </c>
      <c r="E2057" s="3" t="s">
        <v>325</v>
      </c>
      <c r="F2057" s="3" t="s">
        <v>35</v>
      </c>
      <c r="G2057" s="3">
        <v>0</v>
      </c>
      <c r="H2057" s="3">
        <v>0</v>
      </c>
      <c r="I2057" s="3">
        <v>1</v>
      </c>
      <c r="J2057" s="18" t="str">
        <f t="shared" si="1011"/>
        <v>Skill4300202</v>
      </c>
      <c r="K2057" s="18" t="str">
        <f t="shared" si="1012"/>
        <v>SkillDescDetail430020204</v>
      </c>
    </row>
    <row r="2058" spans="1:11" x14ac:dyDescent="0.15">
      <c r="A2058" s="3">
        <f t="shared" si="1003"/>
        <v>430020205</v>
      </c>
      <c r="B2058" s="3">
        <f t="shared" si="1009"/>
        <v>4300202</v>
      </c>
      <c r="C2058" s="3">
        <v>5</v>
      </c>
      <c r="D2058" s="3">
        <f>_xlfn.XLOOKUP(C2058,等级中转!$E$7:$E$11,_xlfn.XLOOKUP(INT(RIGHT(B2058,1)),等级中转!$F$5:$L$5,等级中转!$F$7:$L$11))</f>
        <v>201</v>
      </c>
      <c r="E2058" s="3" t="s">
        <v>326</v>
      </c>
      <c r="F2058" s="3" t="s">
        <v>35</v>
      </c>
      <c r="G2058" s="3">
        <v>0</v>
      </c>
      <c r="H2058" s="3">
        <v>0</v>
      </c>
      <c r="I2058" s="3">
        <v>1</v>
      </c>
      <c r="J2058" s="18" t="str">
        <f t="shared" si="1011"/>
        <v>Skill4300202</v>
      </c>
      <c r="K2058" s="18" t="str">
        <f t="shared" si="1012"/>
        <v>SkillDescDetail430020205</v>
      </c>
    </row>
    <row r="2059" spans="1:11" x14ac:dyDescent="0.15">
      <c r="A2059" s="3">
        <f t="shared" si="1003"/>
        <v>430020301</v>
      </c>
      <c r="B2059" s="3">
        <f t="shared" ref="B2059:B2108" si="1013">B2044+100</f>
        <v>4300203</v>
      </c>
      <c r="C2059" s="3">
        <f t="shared" ref="C2059:C2063" si="1014">C2054</f>
        <v>1</v>
      </c>
      <c r="D2059" s="3">
        <f>_xlfn.XLOOKUP(C2059,等级中转!$E$7:$E$11,_xlfn.XLOOKUP(INT(RIGHT(B2059,1)),等级中转!$F$5:$L$5,等级中转!$F$7:$L$11))</f>
        <v>1</v>
      </c>
      <c r="F2059" s="3" t="s">
        <v>35</v>
      </c>
      <c r="G2059" s="3">
        <v>0</v>
      </c>
      <c r="H2059" s="3">
        <v>0</v>
      </c>
      <c r="I2059" s="3">
        <v>0</v>
      </c>
      <c r="K2059" s="18" t="str">
        <f>K2044</f>
        <v>SkillDescDetail430010301</v>
      </c>
    </row>
    <row r="2060" spans="1:11" x14ac:dyDescent="0.15">
      <c r="A2060" s="3">
        <f t="shared" si="1003"/>
        <v>430020302</v>
      </c>
      <c r="B2060" s="3">
        <f t="shared" si="1013"/>
        <v>4300203</v>
      </c>
      <c r="C2060" s="3">
        <f t="shared" si="1014"/>
        <v>2</v>
      </c>
      <c r="D2060" s="3">
        <f>_xlfn.XLOOKUP(C2060,等级中转!$E$7:$E$11,_xlfn.XLOOKUP(INT(RIGHT(B2060,1)),等级中转!$F$5:$L$5,等级中转!$F$7:$L$11))</f>
        <v>75</v>
      </c>
      <c r="F2060" s="3" t="s">
        <v>35</v>
      </c>
      <c r="G2060" s="3">
        <v>0</v>
      </c>
      <c r="H2060" s="3">
        <v>0</v>
      </c>
      <c r="I2060" s="3">
        <v>0</v>
      </c>
      <c r="K2060" s="18" t="str">
        <f>K2045</f>
        <v>SkillDescDetail430010302</v>
      </c>
    </row>
    <row r="2061" spans="1:11" x14ac:dyDescent="0.15">
      <c r="A2061" s="3">
        <f t="shared" si="1003"/>
        <v>430020303</v>
      </c>
      <c r="B2061" s="3">
        <f t="shared" si="1013"/>
        <v>4300203</v>
      </c>
      <c r="C2061" s="3">
        <f t="shared" si="1014"/>
        <v>3</v>
      </c>
      <c r="D2061" s="3">
        <f>_xlfn.XLOOKUP(C2061,等级中转!$E$7:$E$11,_xlfn.XLOOKUP(INT(RIGHT(B2061,1)),等级中转!$F$5:$L$5,等级中转!$F$7:$L$11))</f>
        <v>125</v>
      </c>
      <c r="F2061" s="3" t="s">
        <v>35</v>
      </c>
      <c r="G2061" s="3">
        <v>0</v>
      </c>
      <c r="H2061" s="3">
        <v>0</v>
      </c>
      <c r="I2061" s="3">
        <v>0</v>
      </c>
      <c r="K2061" s="18" t="str">
        <f>K2046</f>
        <v>SkillDescDetail430010303</v>
      </c>
    </row>
    <row r="2062" spans="1:11" x14ac:dyDescent="0.15">
      <c r="A2062" s="3">
        <f t="shared" si="1003"/>
        <v>430020304</v>
      </c>
      <c r="B2062" s="3">
        <f t="shared" si="1013"/>
        <v>4300203</v>
      </c>
      <c r="C2062" s="3">
        <f t="shared" si="1014"/>
        <v>4</v>
      </c>
      <c r="D2062" s="3">
        <f>_xlfn.XLOOKUP(C2062,等级中转!$E$7:$E$11,_xlfn.XLOOKUP(INT(RIGHT(B2062,1)),等级中转!$F$5:$L$5,等级中转!$F$7:$L$11))</f>
        <v>175</v>
      </c>
      <c r="F2062" s="3" t="s">
        <v>35</v>
      </c>
      <c r="G2062" s="3">
        <v>0</v>
      </c>
      <c r="H2062" s="3">
        <v>0</v>
      </c>
      <c r="I2062" s="3">
        <v>0</v>
      </c>
      <c r="K2062" s="18" t="str">
        <f>K2047</f>
        <v>SkillDescDetail430010304</v>
      </c>
    </row>
    <row r="2063" spans="1:11" x14ac:dyDescent="0.15">
      <c r="A2063" s="3">
        <f t="shared" si="1003"/>
        <v>430020305</v>
      </c>
      <c r="B2063" s="3">
        <f t="shared" si="1013"/>
        <v>4300203</v>
      </c>
      <c r="C2063" s="3">
        <f t="shared" si="1014"/>
        <v>5</v>
      </c>
      <c r="D2063" s="3">
        <f>_xlfn.XLOOKUP(C2063,等级中转!$E$7:$E$11,_xlfn.XLOOKUP(INT(RIGHT(B2063,1)),等级中转!$F$5:$L$5,等级中转!$F$7:$L$11))</f>
        <v>225</v>
      </c>
      <c r="F2063" s="3" t="s">
        <v>35</v>
      </c>
      <c r="G2063" s="3">
        <v>0</v>
      </c>
      <c r="H2063" s="3">
        <v>0</v>
      </c>
      <c r="I2063" s="3">
        <v>0</v>
      </c>
      <c r="K2063" s="18" t="str">
        <f>K2048</f>
        <v>SkillDescDetail430010305</v>
      </c>
    </row>
    <row r="2064" spans="1:11" x14ac:dyDescent="0.15">
      <c r="A2064" s="3">
        <f t="shared" si="1003"/>
        <v>430030101</v>
      </c>
      <c r="B2064" s="3">
        <f t="shared" si="1013"/>
        <v>4300301</v>
      </c>
      <c r="C2064" s="3">
        <v>1</v>
      </c>
      <c r="D2064" s="3">
        <f>_xlfn.XLOOKUP(C2064,等级中转!$E$7:$E$11,_xlfn.XLOOKUP(INT(RIGHT(B2064,1)),等级中转!$F$5:$L$5,等级中转!$F$7:$L$11))</f>
        <v>1</v>
      </c>
      <c r="E2064" s="3" t="s">
        <v>327</v>
      </c>
      <c r="F2064" s="3" t="s">
        <v>35</v>
      </c>
      <c r="G2064" s="3">
        <f t="shared" ref="G2064:G2068" si="1015">ROUND(60*1,0)</f>
        <v>60</v>
      </c>
      <c r="H2064" s="3">
        <v>0</v>
      </c>
      <c r="I2064" s="3">
        <v>0</v>
      </c>
      <c r="J2064" s="18" t="str">
        <f t="shared" ref="J2064:J2073" si="1016">"Skill"&amp;B2064</f>
        <v>Skill4300301</v>
      </c>
      <c r="K2064" s="18" t="str">
        <f t="shared" ref="K2064:K2073" si="1017">IF($B2064="","",IF($B2064=0,"",K$1&amp;$A2064))</f>
        <v>SkillDescDetail430030101</v>
      </c>
    </row>
    <row r="2065" spans="1:11" x14ac:dyDescent="0.15">
      <c r="A2065" s="3">
        <f t="shared" si="1003"/>
        <v>430030102</v>
      </c>
      <c r="B2065" s="3">
        <f t="shared" si="1013"/>
        <v>4300301</v>
      </c>
      <c r="C2065" s="3">
        <v>2</v>
      </c>
      <c r="D2065" s="3">
        <f>_xlfn.XLOOKUP(C2065,等级中转!$E$7:$E$11,_xlfn.XLOOKUP(INT(RIGHT(B2065,1)),等级中转!$F$5:$L$5,等级中转!$F$7:$L$11))</f>
        <v>21</v>
      </c>
      <c r="E2065" s="3" t="s">
        <v>328</v>
      </c>
      <c r="F2065" s="3" t="s">
        <v>35</v>
      </c>
      <c r="G2065" s="3">
        <f t="shared" si="1015"/>
        <v>60</v>
      </c>
      <c r="H2065" s="3">
        <v>0</v>
      </c>
      <c r="I2065" s="3">
        <v>0</v>
      </c>
      <c r="J2065" s="18" t="str">
        <f t="shared" si="1016"/>
        <v>Skill4300301</v>
      </c>
      <c r="K2065" s="18" t="str">
        <f t="shared" si="1017"/>
        <v>SkillDescDetail430030102</v>
      </c>
    </row>
    <row r="2066" spans="1:11" x14ac:dyDescent="0.15">
      <c r="A2066" s="3">
        <f t="shared" si="1003"/>
        <v>430030103</v>
      </c>
      <c r="B2066" s="3">
        <f t="shared" si="1013"/>
        <v>4300301</v>
      </c>
      <c r="C2066" s="3">
        <v>3</v>
      </c>
      <c r="D2066" s="3">
        <f>_xlfn.XLOOKUP(C2066,等级中转!$E$7:$E$11,_xlfn.XLOOKUP(INT(RIGHT(B2066,1)),等级中转!$F$5:$L$5,等级中转!$F$7:$L$11))</f>
        <v>61</v>
      </c>
      <c r="E2066" s="3" t="s">
        <v>329</v>
      </c>
      <c r="F2066" s="3" t="s">
        <v>35</v>
      </c>
      <c r="G2066" s="3">
        <f t="shared" si="1015"/>
        <v>60</v>
      </c>
      <c r="H2066" s="3">
        <v>0</v>
      </c>
      <c r="I2066" s="3">
        <v>0</v>
      </c>
      <c r="J2066" s="18" t="str">
        <f t="shared" si="1016"/>
        <v>Skill4300301</v>
      </c>
      <c r="K2066" s="18" t="str">
        <f t="shared" si="1017"/>
        <v>SkillDescDetail430030103</v>
      </c>
    </row>
    <row r="2067" spans="1:11" x14ac:dyDescent="0.15">
      <c r="A2067" s="3">
        <f t="shared" si="1003"/>
        <v>430030104</v>
      </c>
      <c r="B2067" s="3">
        <f t="shared" si="1013"/>
        <v>4300301</v>
      </c>
      <c r="C2067" s="3">
        <v>4</v>
      </c>
      <c r="D2067" s="3">
        <f>_xlfn.XLOOKUP(C2067,等级中转!$E$7:$E$11,_xlfn.XLOOKUP(INT(RIGHT(B2067,1)),等级中转!$F$5:$L$5,等级中转!$F$7:$L$11))</f>
        <v>111</v>
      </c>
      <c r="E2067" s="3" t="s">
        <v>330</v>
      </c>
      <c r="F2067" s="3" t="s">
        <v>35</v>
      </c>
      <c r="G2067" s="3">
        <f t="shared" si="1015"/>
        <v>60</v>
      </c>
      <c r="H2067" s="3">
        <v>0</v>
      </c>
      <c r="I2067" s="3">
        <v>0</v>
      </c>
      <c r="J2067" s="18" t="str">
        <f t="shared" si="1016"/>
        <v>Skill4300301</v>
      </c>
      <c r="K2067" s="18" t="str">
        <f t="shared" si="1017"/>
        <v>SkillDescDetail430030104</v>
      </c>
    </row>
    <row r="2068" spans="1:11" x14ac:dyDescent="0.15">
      <c r="A2068" s="3">
        <f t="shared" si="1003"/>
        <v>430030105</v>
      </c>
      <c r="B2068" s="3">
        <f t="shared" si="1013"/>
        <v>4300301</v>
      </c>
      <c r="C2068" s="3">
        <v>5</v>
      </c>
      <c r="D2068" s="3">
        <f>_xlfn.XLOOKUP(C2068,等级中转!$E$7:$E$11,_xlfn.XLOOKUP(INT(RIGHT(B2068,1)),等级中转!$F$5:$L$5,等级中转!$F$7:$L$11))</f>
        <v>161</v>
      </c>
      <c r="E2068" s="3" t="s">
        <v>331</v>
      </c>
      <c r="F2068" s="3" t="s">
        <v>35</v>
      </c>
      <c r="G2068" s="3">
        <f t="shared" si="1015"/>
        <v>60</v>
      </c>
      <c r="H2068" s="3">
        <v>0</v>
      </c>
      <c r="I2068" s="3">
        <v>0</v>
      </c>
      <c r="J2068" s="18" t="str">
        <f t="shared" si="1016"/>
        <v>Skill4300301</v>
      </c>
      <c r="K2068" s="18" t="str">
        <f t="shared" si="1017"/>
        <v>SkillDescDetail430030105</v>
      </c>
    </row>
    <row r="2069" spans="1:11" x14ac:dyDescent="0.15">
      <c r="A2069" s="3">
        <f t="shared" si="1003"/>
        <v>430030201</v>
      </c>
      <c r="B2069" s="3">
        <f t="shared" si="1013"/>
        <v>4300302</v>
      </c>
      <c r="C2069" s="3">
        <v>1</v>
      </c>
      <c r="D2069" s="3">
        <f>_xlfn.XLOOKUP(C2069,等级中转!$E$7:$E$11,_xlfn.XLOOKUP(INT(RIGHT(B2069,1)),等级中转!$F$5:$L$5,等级中转!$F$7:$L$11))</f>
        <v>1</v>
      </c>
      <c r="E2069" s="3" t="s">
        <v>332</v>
      </c>
      <c r="F2069" s="3" t="s">
        <v>35</v>
      </c>
      <c r="G2069" s="3">
        <v>0</v>
      </c>
      <c r="H2069" s="3">
        <v>0</v>
      </c>
      <c r="I2069" s="3">
        <v>1</v>
      </c>
      <c r="J2069" s="18" t="str">
        <f t="shared" si="1016"/>
        <v>Skill4300302</v>
      </c>
      <c r="K2069" s="18" t="str">
        <f t="shared" si="1017"/>
        <v>SkillDescDetail430030201</v>
      </c>
    </row>
    <row r="2070" spans="1:11" x14ac:dyDescent="0.15">
      <c r="A2070" s="3">
        <f t="shared" si="1003"/>
        <v>430030202</v>
      </c>
      <c r="B2070" s="3">
        <f t="shared" si="1013"/>
        <v>4300302</v>
      </c>
      <c r="C2070" s="3">
        <v>2</v>
      </c>
      <c r="D2070" s="3">
        <f>_xlfn.XLOOKUP(C2070,等级中转!$E$7:$E$11,_xlfn.XLOOKUP(INT(RIGHT(B2070,1)),等级中转!$F$5:$L$5,等级中转!$F$7:$L$11))</f>
        <v>41</v>
      </c>
      <c r="E2070" s="3" t="s">
        <v>333</v>
      </c>
      <c r="F2070" s="3" t="s">
        <v>35</v>
      </c>
      <c r="G2070" s="3">
        <v>0</v>
      </c>
      <c r="H2070" s="3">
        <v>0</v>
      </c>
      <c r="I2070" s="3">
        <v>1</v>
      </c>
      <c r="J2070" s="18" t="str">
        <f t="shared" si="1016"/>
        <v>Skill4300302</v>
      </c>
      <c r="K2070" s="18" t="str">
        <f t="shared" si="1017"/>
        <v>SkillDescDetail430030202</v>
      </c>
    </row>
    <row r="2071" spans="1:11" x14ac:dyDescent="0.15">
      <c r="A2071" s="3">
        <f t="shared" si="1003"/>
        <v>430030203</v>
      </c>
      <c r="B2071" s="3">
        <f t="shared" si="1013"/>
        <v>4300302</v>
      </c>
      <c r="C2071" s="3">
        <v>3</v>
      </c>
      <c r="D2071" s="3">
        <f>_xlfn.XLOOKUP(C2071,等级中转!$E$7:$E$11,_xlfn.XLOOKUP(INT(RIGHT(B2071,1)),等级中转!$F$5:$L$5,等级中转!$F$7:$L$11))</f>
        <v>81</v>
      </c>
      <c r="E2071" s="3" t="s">
        <v>334</v>
      </c>
      <c r="F2071" s="3" t="s">
        <v>35</v>
      </c>
      <c r="G2071" s="3">
        <v>0</v>
      </c>
      <c r="H2071" s="3">
        <v>0</v>
      </c>
      <c r="I2071" s="3">
        <v>1</v>
      </c>
      <c r="J2071" s="18" t="str">
        <f t="shared" si="1016"/>
        <v>Skill4300302</v>
      </c>
      <c r="K2071" s="18" t="str">
        <f t="shared" si="1017"/>
        <v>SkillDescDetail430030203</v>
      </c>
    </row>
    <row r="2072" spans="1:11" x14ac:dyDescent="0.15">
      <c r="A2072" s="3">
        <f t="shared" si="1003"/>
        <v>430030204</v>
      </c>
      <c r="B2072" s="3">
        <f t="shared" si="1013"/>
        <v>4300302</v>
      </c>
      <c r="C2072" s="3">
        <v>4</v>
      </c>
      <c r="D2072" s="3">
        <f>_xlfn.XLOOKUP(C2072,等级中转!$E$7:$E$11,_xlfn.XLOOKUP(INT(RIGHT(B2072,1)),等级中转!$F$5:$L$5,等级中转!$F$7:$L$11))</f>
        <v>141</v>
      </c>
      <c r="E2072" s="3" t="s">
        <v>335</v>
      </c>
      <c r="F2072" s="3" t="s">
        <v>35</v>
      </c>
      <c r="G2072" s="3">
        <v>0</v>
      </c>
      <c r="H2072" s="3">
        <v>0</v>
      </c>
      <c r="I2072" s="3">
        <v>1</v>
      </c>
      <c r="J2072" s="18" t="str">
        <f t="shared" si="1016"/>
        <v>Skill4300302</v>
      </c>
      <c r="K2072" s="18" t="str">
        <f t="shared" si="1017"/>
        <v>SkillDescDetail430030204</v>
      </c>
    </row>
    <row r="2073" spans="1:11" x14ac:dyDescent="0.15">
      <c r="A2073" s="3">
        <f t="shared" si="1003"/>
        <v>430030205</v>
      </c>
      <c r="B2073" s="3">
        <f t="shared" si="1013"/>
        <v>4300302</v>
      </c>
      <c r="C2073" s="3">
        <v>5</v>
      </c>
      <c r="D2073" s="3">
        <f>_xlfn.XLOOKUP(C2073,等级中转!$E$7:$E$11,_xlfn.XLOOKUP(INT(RIGHT(B2073,1)),等级中转!$F$5:$L$5,等级中转!$F$7:$L$11))</f>
        <v>201</v>
      </c>
      <c r="E2073" s="3" t="s">
        <v>336</v>
      </c>
      <c r="F2073" s="3" t="s">
        <v>35</v>
      </c>
      <c r="G2073" s="3">
        <v>0</v>
      </c>
      <c r="H2073" s="3">
        <v>0</v>
      </c>
      <c r="I2073" s="3">
        <v>1</v>
      </c>
      <c r="J2073" s="18" t="str">
        <f t="shared" si="1016"/>
        <v>Skill4300302</v>
      </c>
      <c r="K2073" s="18" t="str">
        <f t="shared" si="1017"/>
        <v>SkillDescDetail430030205</v>
      </c>
    </row>
    <row r="2074" spans="1:11" x14ac:dyDescent="0.15">
      <c r="A2074" s="3">
        <f t="shared" si="1003"/>
        <v>430030301</v>
      </c>
      <c r="B2074" s="3">
        <f t="shared" si="1013"/>
        <v>4300303</v>
      </c>
      <c r="C2074" s="3">
        <f t="shared" ref="C2074:C2078" si="1018">C2069</f>
        <v>1</v>
      </c>
      <c r="D2074" s="3">
        <f>_xlfn.XLOOKUP(C2074,等级中转!$E$7:$E$11,_xlfn.XLOOKUP(INT(RIGHT(B2074,1)),等级中转!$F$5:$L$5,等级中转!$F$7:$L$11))</f>
        <v>1</v>
      </c>
      <c r="F2074" s="3" t="s">
        <v>35</v>
      </c>
      <c r="G2074" s="3">
        <v>0</v>
      </c>
      <c r="H2074" s="3">
        <v>0</v>
      </c>
      <c r="I2074" s="3">
        <v>0</v>
      </c>
      <c r="K2074" s="18" t="str">
        <f>K2059</f>
        <v>SkillDescDetail430010301</v>
      </c>
    </row>
    <row r="2075" spans="1:11" x14ac:dyDescent="0.15">
      <c r="A2075" s="3">
        <f t="shared" si="1003"/>
        <v>430030302</v>
      </c>
      <c r="B2075" s="3">
        <f t="shared" si="1013"/>
        <v>4300303</v>
      </c>
      <c r="C2075" s="3">
        <f t="shared" si="1018"/>
        <v>2</v>
      </c>
      <c r="D2075" s="3">
        <f>_xlfn.XLOOKUP(C2075,等级中转!$E$7:$E$11,_xlfn.XLOOKUP(INT(RIGHT(B2075,1)),等级中转!$F$5:$L$5,等级中转!$F$7:$L$11))</f>
        <v>75</v>
      </c>
      <c r="F2075" s="3" t="s">
        <v>35</v>
      </c>
      <c r="G2075" s="3">
        <v>0</v>
      </c>
      <c r="H2075" s="3">
        <v>0</v>
      </c>
      <c r="I2075" s="3">
        <v>0</v>
      </c>
      <c r="K2075" s="18" t="str">
        <f>K2060</f>
        <v>SkillDescDetail430010302</v>
      </c>
    </row>
    <row r="2076" spans="1:11" x14ac:dyDescent="0.15">
      <c r="A2076" s="3">
        <f t="shared" si="1003"/>
        <v>430030303</v>
      </c>
      <c r="B2076" s="3">
        <f t="shared" si="1013"/>
        <v>4300303</v>
      </c>
      <c r="C2076" s="3">
        <f t="shared" si="1018"/>
        <v>3</v>
      </c>
      <c r="D2076" s="3">
        <f>_xlfn.XLOOKUP(C2076,等级中转!$E$7:$E$11,_xlfn.XLOOKUP(INT(RIGHT(B2076,1)),等级中转!$F$5:$L$5,等级中转!$F$7:$L$11))</f>
        <v>125</v>
      </c>
      <c r="F2076" s="3" t="s">
        <v>35</v>
      </c>
      <c r="G2076" s="3">
        <v>0</v>
      </c>
      <c r="H2076" s="3">
        <v>0</v>
      </c>
      <c r="I2076" s="3">
        <v>0</v>
      </c>
      <c r="K2076" s="18" t="str">
        <f>K2061</f>
        <v>SkillDescDetail430010303</v>
      </c>
    </row>
    <row r="2077" spans="1:11" x14ac:dyDescent="0.15">
      <c r="A2077" s="3">
        <f t="shared" si="1003"/>
        <v>430030304</v>
      </c>
      <c r="B2077" s="3">
        <f t="shared" si="1013"/>
        <v>4300303</v>
      </c>
      <c r="C2077" s="3">
        <f t="shared" si="1018"/>
        <v>4</v>
      </c>
      <c r="D2077" s="3">
        <f>_xlfn.XLOOKUP(C2077,等级中转!$E$7:$E$11,_xlfn.XLOOKUP(INT(RIGHT(B2077,1)),等级中转!$F$5:$L$5,等级中转!$F$7:$L$11))</f>
        <v>175</v>
      </c>
      <c r="F2077" s="3" t="s">
        <v>35</v>
      </c>
      <c r="G2077" s="3">
        <v>0</v>
      </c>
      <c r="H2077" s="3">
        <v>0</v>
      </c>
      <c r="I2077" s="3">
        <v>0</v>
      </c>
      <c r="K2077" s="18" t="str">
        <f>K2062</f>
        <v>SkillDescDetail430010304</v>
      </c>
    </row>
    <row r="2078" spans="1:11" x14ac:dyDescent="0.15">
      <c r="A2078" s="3">
        <f t="shared" si="1003"/>
        <v>430030305</v>
      </c>
      <c r="B2078" s="3">
        <f t="shared" si="1013"/>
        <v>4300303</v>
      </c>
      <c r="C2078" s="3">
        <f t="shared" si="1018"/>
        <v>5</v>
      </c>
      <c r="D2078" s="3">
        <f>_xlfn.XLOOKUP(C2078,等级中转!$E$7:$E$11,_xlfn.XLOOKUP(INT(RIGHT(B2078,1)),等级中转!$F$5:$L$5,等级中转!$F$7:$L$11))</f>
        <v>225</v>
      </c>
      <c r="F2078" s="3" t="s">
        <v>35</v>
      </c>
      <c r="G2078" s="3">
        <v>0</v>
      </c>
      <c r="H2078" s="3">
        <v>0</v>
      </c>
      <c r="I2078" s="3">
        <v>0</v>
      </c>
      <c r="K2078" s="18" t="str">
        <f>K2063</f>
        <v>SkillDescDetail430010305</v>
      </c>
    </row>
    <row r="2079" spans="1:11" x14ac:dyDescent="0.15">
      <c r="A2079" s="3">
        <f t="shared" si="1003"/>
        <v>430040101</v>
      </c>
      <c r="B2079" s="3">
        <f t="shared" si="1013"/>
        <v>4300401</v>
      </c>
      <c r="C2079" s="3">
        <v>1</v>
      </c>
      <c r="D2079" s="3">
        <f>_xlfn.XLOOKUP(C2079,等级中转!$E$7:$E$11,_xlfn.XLOOKUP(INT(RIGHT(B2079,1)),等级中转!$F$5:$L$5,等级中转!$F$7:$L$11))</f>
        <v>1</v>
      </c>
      <c r="E2079" s="3" t="str">
        <f t="shared" ref="E2079:E2088" si="1019">E2034</f>
        <v>{"AtkPower":1}</v>
      </c>
      <c r="F2079" s="3" t="str">
        <f>F2034</f>
        <v>[]</v>
      </c>
      <c r="G2079" s="3">
        <f>G2034</f>
        <v>115</v>
      </c>
      <c r="H2079" s="3">
        <f>H2034</f>
        <v>0</v>
      </c>
      <c r="I2079" s="3">
        <f>I2034</f>
        <v>0</v>
      </c>
      <c r="J2079" s="18" t="str">
        <f t="shared" ref="J2079:J2088" si="1020">"Skill"&amp;B2079</f>
        <v>Skill4300401</v>
      </c>
      <c r="K2079" s="18" t="str">
        <f t="shared" ref="K2079:K2088" si="1021">IF($B2079="","",IF($B2079=0,"",K$1&amp;$A2079))</f>
        <v>SkillDescDetail430040101</v>
      </c>
    </row>
    <row r="2080" spans="1:11" x14ac:dyDescent="0.15">
      <c r="A2080" s="3">
        <f t="shared" si="1003"/>
        <v>430040102</v>
      </c>
      <c r="B2080" s="3">
        <f t="shared" si="1013"/>
        <v>4300401</v>
      </c>
      <c r="C2080" s="3">
        <v>2</v>
      </c>
      <c r="D2080" s="3">
        <f>_xlfn.XLOOKUP(C2080,等级中转!$E$7:$E$11,_xlfn.XLOOKUP(INT(RIGHT(B2080,1)),等级中转!$F$5:$L$5,等级中转!$F$7:$L$11))</f>
        <v>21</v>
      </c>
      <c r="E2080" s="3" t="str">
        <f t="shared" si="1019"/>
        <v>{"AtkPower":1.05}</v>
      </c>
      <c r="F2080" s="3" t="str">
        <f t="shared" ref="F2080:F2093" si="1022">F2035</f>
        <v>[]</v>
      </c>
      <c r="G2080" s="3">
        <f t="shared" ref="G2080:G2093" si="1023">G2035</f>
        <v>115</v>
      </c>
      <c r="H2080" s="3">
        <f t="shared" ref="H2080:H2093" si="1024">H2035</f>
        <v>0</v>
      </c>
      <c r="I2080" s="3">
        <f t="shared" ref="I2080:I2093" si="1025">I2035</f>
        <v>0</v>
      </c>
      <c r="J2080" s="18" t="str">
        <f t="shared" si="1020"/>
        <v>Skill4300401</v>
      </c>
      <c r="K2080" s="18" t="str">
        <f t="shared" si="1021"/>
        <v>SkillDescDetail430040102</v>
      </c>
    </row>
    <row r="2081" spans="1:11" x14ac:dyDescent="0.15">
      <c r="A2081" s="3">
        <f t="shared" si="1003"/>
        <v>430040103</v>
      </c>
      <c r="B2081" s="3">
        <f t="shared" si="1013"/>
        <v>4300401</v>
      </c>
      <c r="C2081" s="3">
        <v>3</v>
      </c>
      <c r="D2081" s="3">
        <f>_xlfn.XLOOKUP(C2081,等级中转!$E$7:$E$11,_xlfn.XLOOKUP(INT(RIGHT(B2081,1)),等级中转!$F$5:$L$5,等级中转!$F$7:$L$11))</f>
        <v>61</v>
      </c>
      <c r="E2081" s="3" t="str">
        <f t="shared" si="1019"/>
        <v>{"AtkPower":1.1}</v>
      </c>
      <c r="F2081" s="3" t="str">
        <f t="shared" si="1022"/>
        <v>[]</v>
      </c>
      <c r="G2081" s="3">
        <f t="shared" si="1023"/>
        <v>115</v>
      </c>
      <c r="H2081" s="3">
        <f t="shared" si="1024"/>
        <v>0</v>
      </c>
      <c r="I2081" s="3">
        <f t="shared" si="1025"/>
        <v>0</v>
      </c>
      <c r="J2081" s="18" t="str">
        <f t="shared" si="1020"/>
        <v>Skill4300401</v>
      </c>
      <c r="K2081" s="18" t="str">
        <f t="shared" si="1021"/>
        <v>SkillDescDetail430040103</v>
      </c>
    </row>
    <row r="2082" spans="1:11" x14ac:dyDescent="0.15">
      <c r="A2082" s="3">
        <f t="shared" si="1003"/>
        <v>430040104</v>
      </c>
      <c r="B2082" s="3">
        <f t="shared" si="1013"/>
        <v>4300401</v>
      </c>
      <c r="C2082" s="3">
        <v>4</v>
      </c>
      <c r="D2082" s="3">
        <f>_xlfn.XLOOKUP(C2082,等级中转!$E$7:$E$11,_xlfn.XLOOKUP(INT(RIGHT(B2082,1)),等级中转!$F$5:$L$5,等级中转!$F$7:$L$11))</f>
        <v>111</v>
      </c>
      <c r="E2082" s="3" t="str">
        <f t="shared" si="1019"/>
        <v>{"AtkPower":1.15}</v>
      </c>
      <c r="F2082" s="3" t="str">
        <f t="shared" si="1022"/>
        <v>[]</v>
      </c>
      <c r="G2082" s="3">
        <f t="shared" si="1023"/>
        <v>115</v>
      </c>
      <c r="H2082" s="3">
        <f t="shared" si="1024"/>
        <v>0</v>
      </c>
      <c r="I2082" s="3">
        <f t="shared" si="1025"/>
        <v>0</v>
      </c>
      <c r="J2082" s="18" t="str">
        <f t="shared" si="1020"/>
        <v>Skill4300401</v>
      </c>
      <c r="K2082" s="18" t="str">
        <f t="shared" si="1021"/>
        <v>SkillDescDetail430040104</v>
      </c>
    </row>
    <row r="2083" spans="1:11" x14ac:dyDescent="0.15">
      <c r="A2083" s="3">
        <f t="shared" si="1003"/>
        <v>430040105</v>
      </c>
      <c r="B2083" s="3">
        <f t="shared" si="1013"/>
        <v>4300401</v>
      </c>
      <c r="C2083" s="3">
        <v>5</v>
      </c>
      <c r="D2083" s="3">
        <f>_xlfn.XLOOKUP(C2083,等级中转!$E$7:$E$11,_xlfn.XLOOKUP(INT(RIGHT(B2083,1)),等级中转!$F$5:$L$5,等级中转!$F$7:$L$11))</f>
        <v>161</v>
      </c>
      <c r="E2083" s="3" t="str">
        <f t="shared" si="1019"/>
        <v>{"AtkPower":1.2}</v>
      </c>
      <c r="F2083" s="3" t="str">
        <f t="shared" si="1022"/>
        <v>[]</v>
      </c>
      <c r="G2083" s="3">
        <f t="shared" si="1023"/>
        <v>115</v>
      </c>
      <c r="H2083" s="3">
        <f t="shared" si="1024"/>
        <v>0</v>
      </c>
      <c r="I2083" s="3">
        <f t="shared" si="1025"/>
        <v>0</v>
      </c>
      <c r="J2083" s="18" t="str">
        <f t="shared" si="1020"/>
        <v>Skill4300401</v>
      </c>
      <c r="K2083" s="18" t="str">
        <f t="shared" si="1021"/>
        <v>SkillDescDetail430040105</v>
      </c>
    </row>
    <row r="2084" spans="1:11" x14ac:dyDescent="0.15">
      <c r="A2084" s="3">
        <f t="shared" si="1003"/>
        <v>430040201</v>
      </c>
      <c r="B2084" s="3">
        <f t="shared" si="1013"/>
        <v>4300402</v>
      </c>
      <c r="C2084" s="3">
        <v>1</v>
      </c>
      <c r="D2084" s="3">
        <f>_xlfn.XLOOKUP(C2084,等级中转!$E$7:$E$11,_xlfn.XLOOKUP(INT(RIGHT(B2084,1)),等级中转!$F$5:$L$5,等级中转!$F$7:$L$11))</f>
        <v>1</v>
      </c>
      <c r="E2084" s="3" t="str">
        <f t="shared" si="1019"/>
        <v>{"AtkPower":6.2}</v>
      </c>
      <c r="F2084" s="3" t="str">
        <f t="shared" si="1022"/>
        <v>[]</v>
      </c>
      <c r="G2084" s="3">
        <f t="shared" si="1023"/>
        <v>0</v>
      </c>
      <c r="H2084" s="3">
        <f t="shared" si="1024"/>
        <v>0</v>
      </c>
      <c r="I2084" s="3">
        <v>0.69</v>
      </c>
      <c r="J2084" s="18" t="str">
        <f t="shared" si="1020"/>
        <v>Skill4300402</v>
      </c>
      <c r="K2084" s="18" t="str">
        <f t="shared" si="1021"/>
        <v>SkillDescDetail430040201</v>
      </c>
    </row>
    <row r="2085" spans="1:11" x14ac:dyDescent="0.15">
      <c r="A2085" s="3">
        <f t="shared" si="1003"/>
        <v>430040202</v>
      </c>
      <c r="B2085" s="3">
        <f t="shared" si="1013"/>
        <v>4300402</v>
      </c>
      <c r="C2085" s="3">
        <v>2</v>
      </c>
      <c r="D2085" s="3">
        <f>_xlfn.XLOOKUP(C2085,等级中转!$E$7:$E$11,_xlfn.XLOOKUP(INT(RIGHT(B2085,1)),等级中转!$F$5:$L$5,等级中转!$F$7:$L$11))</f>
        <v>41</v>
      </c>
      <c r="E2085" s="3" t="str">
        <f t="shared" si="1019"/>
        <v>{"AtkPower":6.6}</v>
      </c>
      <c r="F2085" s="3" t="str">
        <f t="shared" si="1022"/>
        <v>[]</v>
      </c>
      <c r="G2085" s="3">
        <f t="shared" si="1023"/>
        <v>0</v>
      </c>
      <c r="H2085" s="3">
        <f t="shared" si="1024"/>
        <v>0</v>
      </c>
      <c r="I2085" s="3">
        <f>I2084</f>
        <v>0.69</v>
      </c>
      <c r="J2085" s="18" t="str">
        <f t="shared" si="1020"/>
        <v>Skill4300402</v>
      </c>
      <c r="K2085" s="18" t="str">
        <f t="shared" si="1021"/>
        <v>SkillDescDetail430040202</v>
      </c>
    </row>
    <row r="2086" spans="1:11" x14ac:dyDescent="0.15">
      <c r="A2086" s="3">
        <f t="shared" si="1003"/>
        <v>430040203</v>
      </c>
      <c r="B2086" s="3">
        <f t="shared" si="1013"/>
        <v>4300402</v>
      </c>
      <c r="C2086" s="3">
        <v>3</v>
      </c>
      <c r="D2086" s="3">
        <f>_xlfn.XLOOKUP(C2086,等级中转!$E$7:$E$11,_xlfn.XLOOKUP(INT(RIGHT(B2086,1)),等级中转!$F$5:$L$5,等级中转!$F$7:$L$11))</f>
        <v>81</v>
      </c>
      <c r="E2086" s="3" t="str">
        <f t="shared" si="1019"/>
        <v>{"AtkPower":7.0}</v>
      </c>
      <c r="F2086" s="3" t="str">
        <f t="shared" si="1022"/>
        <v>[]</v>
      </c>
      <c r="G2086" s="3">
        <f t="shared" si="1023"/>
        <v>0</v>
      </c>
      <c r="H2086" s="3">
        <f t="shared" si="1024"/>
        <v>0</v>
      </c>
      <c r="I2086" s="3">
        <f t="shared" ref="I2086:I2088" si="1026">I2085</f>
        <v>0.69</v>
      </c>
      <c r="J2086" s="18" t="str">
        <f t="shared" si="1020"/>
        <v>Skill4300402</v>
      </c>
      <c r="K2086" s="18" t="str">
        <f t="shared" si="1021"/>
        <v>SkillDescDetail430040203</v>
      </c>
    </row>
    <row r="2087" spans="1:11" x14ac:dyDescent="0.15">
      <c r="A2087" s="3">
        <f t="shared" si="1003"/>
        <v>430040204</v>
      </c>
      <c r="B2087" s="3">
        <f t="shared" si="1013"/>
        <v>4300402</v>
      </c>
      <c r="C2087" s="3">
        <v>4</v>
      </c>
      <c r="D2087" s="3">
        <f>_xlfn.XLOOKUP(C2087,等级中转!$E$7:$E$11,_xlfn.XLOOKUP(INT(RIGHT(B2087,1)),等级中转!$F$5:$L$5,等级中转!$F$7:$L$11))</f>
        <v>141</v>
      </c>
      <c r="E2087" s="3" t="str">
        <f t="shared" si="1019"/>
        <v>{"AtkPower":7.4}</v>
      </c>
      <c r="F2087" s="3" t="str">
        <f t="shared" si="1022"/>
        <v>[]</v>
      </c>
      <c r="G2087" s="3">
        <f t="shared" si="1023"/>
        <v>0</v>
      </c>
      <c r="H2087" s="3">
        <f t="shared" si="1024"/>
        <v>0</v>
      </c>
      <c r="I2087" s="3">
        <f t="shared" si="1026"/>
        <v>0.69</v>
      </c>
      <c r="J2087" s="18" t="str">
        <f t="shared" si="1020"/>
        <v>Skill4300402</v>
      </c>
      <c r="K2087" s="18" t="str">
        <f t="shared" si="1021"/>
        <v>SkillDescDetail430040204</v>
      </c>
    </row>
    <row r="2088" spans="1:11" x14ac:dyDescent="0.15">
      <c r="A2088" s="3">
        <f t="shared" si="1003"/>
        <v>430040205</v>
      </c>
      <c r="B2088" s="3">
        <f t="shared" si="1013"/>
        <v>4300402</v>
      </c>
      <c r="C2088" s="3">
        <v>5</v>
      </c>
      <c r="D2088" s="3">
        <f>_xlfn.XLOOKUP(C2088,等级中转!$E$7:$E$11,_xlfn.XLOOKUP(INT(RIGHT(B2088,1)),等级中转!$F$5:$L$5,等级中转!$F$7:$L$11))</f>
        <v>201</v>
      </c>
      <c r="E2088" s="3" t="str">
        <f t="shared" si="1019"/>
        <v>{"AtkPower":7.8}</v>
      </c>
      <c r="F2088" s="3" t="str">
        <f t="shared" si="1022"/>
        <v>[]</v>
      </c>
      <c r="G2088" s="3">
        <f t="shared" si="1023"/>
        <v>0</v>
      </c>
      <c r="H2088" s="3">
        <f t="shared" si="1024"/>
        <v>0</v>
      </c>
      <c r="I2088" s="3">
        <f t="shared" si="1026"/>
        <v>0.69</v>
      </c>
      <c r="J2088" s="18" t="str">
        <f t="shared" si="1020"/>
        <v>Skill4300402</v>
      </c>
      <c r="K2088" s="18" t="str">
        <f t="shared" si="1021"/>
        <v>SkillDescDetail430040205</v>
      </c>
    </row>
    <row r="2089" spans="1:11" x14ac:dyDescent="0.15">
      <c r="A2089" s="3">
        <f t="shared" si="1003"/>
        <v>430040301</v>
      </c>
      <c r="B2089" s="3">
        <f t="shared" si="1013"/>
        <v>4300403</v>
      </c>
      <c r="C2089" s="3">
        <f t="shared" ref="C2089:C2093" si="1027">C2084</f>
        <v>1</v>
      </c>
      <c r="D2089" s="3">
        <f>_xlfn.XLOOKUP(C2089,等级中转!$E$7:$E$11,_xlfn.XLOOKUP(INT(RIGHT(B2089,1)),等级中转!$F$5:$L$5,等级中转!$F$7:$L$11))</f>
        <v>1</v>
      </c>
      <c r="F2089" s="3" t="str">
        <f t="shared" si="1022"/>
        <v>[]</v>
      </c>
      <c r="G2089" s="3">
        <f t="shared" si="1023"/>
        <v>0</v>
      </c>
      <c r="H2089" s="3">
        <f t="shared" si="1024"/>
        <v>0</v>
      </c>
      <c r="I2089" s="3">
        <f t="shared" si="1025"/>
        <v>0</v>
      </c>
      <c r="K2089" s="18" t="str">
        <f t="shared" ref="K2089:K2093" si="1028">K2074</f>
        <v>SkillDescDetail430010301</v>
      </c>
    </row>
    <row r="2090" spans="1:11" x14ac:dyDescent="0.15">
      <c r="A2090" s="3">
        <f t="shared" si="1003"/>
        <v>430040302</v>
      </c>
      <c r="B2090" s="3">
        <f t="shared" si="1013"/>
        <v>4300403</v>
      </c>
      <c r="C2090" s="3">
        <f t="shared" si="1027"/>
        <v>2</v>
      </c>
      <c r="D2090" s="3">
        <f>_xlfn.XLOOKUP(C2090,等级中转!$E$7:$E$11,_xlfn.XLOOKUP(INT(RIGHT(B2090,1)),等级中转!$F$5:$L$5,等级中转!$F$7:$L$11))</f>
        <v>75</v>
      </c>
      <c r="F2090" s="3" t="str">
        <f t="shared" si="1022"/>
        <v>[]</v>
      </c>
      <c r="G2090" s="3">
        <f t="shared" si="1023"/>
        <v>0</v>
      </c>
      <c r="H2090" s="3">
        <f t="shared" si="1024"/>
        <v>0</v>
      </c>
      <c r="I2090" s="3">
        <f t="shared" si="1025"/>
        <v>0</v>
      </c>
      <c r="K2090" s="18" t="str">
        <f t="shared" si="1028"/>
        <v>SkillDescDetail430010302</v>
      </c>
    </row>
    <row r="2091" spans="1:11" x14ac:dyDescent="0.15">
      <c r="A2091" s="3">
        <f t="shared" si="1003"/>
        <v>430040303</v>
      </c>
      <c r="B2091" s="3">
        <f t="shared" si="1013"/>
        <v>4300403</v>
      </c>
      <c r="C2091" s="3">
        <f t="shared" si="1027"/>
        <v>3</v>
      </c>
      <c r="D2091" s="3">
        <f>_xlfn.XLOOKUP(C2091,等级中转!$E$7:$E$11,_xlfn.XLOOKUP(INT(RIGHT(B2091,1)),等级中转!$F$5:$L$5,等级中转!$F$7:$L$11))</f>
        <v>125</v>
      </c>
      <c r="F2091" s="3" t="str">
        <f t="shared" si="1022"/>
        <v>[]</v>
      </c>
      <c r="G2091" s="3">
        <f t="shared" si="1023"/>
        <v>0</v>
      </c>
      <c r="H2091" s="3">
        <f t="shared" si="1024"/>
        <v>0</v>
      </c>
      <c r="I2091" s="3">
        <f t="shared" si="1025"/>
        <v>0</v>
      </c>
      <c r="K2091" s="18" t="str">
        <f t="shared" si="1028"/>
        <v>SkillDescDetail430010303</v>
      </c>
    </row>
    <row r="2092" spans="1:11" x14ac:dyDescent="0.15">
      <c r="A2092" s="3">
        <f t="shared" si="1003"/>
        <v>430040304</v>
      </c>
      <c r="B2092" s="3">
        <f t="shared" si="1013"/>
        <v>4300403</v>
      </c>
      <c r="C2092" s="3">
        <f t="shared" si="1027"/>
        <v>4</v>
      </c>
      <c r="D2092" s="3">
        <f>_xlfn.XLOOKUP(C2092,等级中转!$E$7:$E$11,_xlfn.XLOOKUP(INT(RIGHT(B2092,1)),等级中转!$F$5:$L$5,等级中转!$F$7:$L$11))</f>
        <v>175</v>
      </c>
      <c r="F2092" s="3" t="str">
        <f t="shared" si="1022"/>
        <v>[]</v>
      </c>
      <c r="G2092" s="3">
        <f t="shared" si="1023"/>
        <v>0</v>
      </c>
      <c r="H2092" s="3">
        <f t="shared" si="1024"/>
        <v>0</v>
      </c>
      <c r="I2092" s="3">
        <f t="shared" si="1025"/>
        <v>0</v>
      </c>
      <c r="K2092" s="18" t="str">
        <f t="shared" si="1028"/>
        <v>SkillDescDetail430010304</v>
      </c>
    </row>
    <row r="2093" spans="1:11" x14ac:dyDescent="0.15">
      <c r="A2093" s="3">
        <f t="shared" si="1003"/>
        <v>430040305</v>
      </c>
      <c r="B2093" s="3">
        <f t="shared" si="1013"/>
        <v>4300403</v>
      </c>
      <c r="C2093" s="3">
        <f t="shared" si="1027"/>
        <v>5</v>
      </c>
      <c r="D2093" s="3">
        <f>_xlfn.XLOOKUP(C2093,等级中转!$E$7:$E$11,_xlfn.XLOOKUP(INT(RIGHT(B2093,1)),等级中转!$F$5:$L$5,等级中转!$F$7:$L$11))</f>
        <v>225</v>
      </c>
      <c r="F2093" s="3" t="str">
        <f t="shared" si="1022"/>
        <v>[]</v>
      </c>
      <c r="G2093" s="3">
        <f t="shared" si="1023"/>
        <v>0</v>
      </c>
      <c r="H2093" s="3">
        <f t="shared" si="1024"/>
        <v>0</v>
      </c>
      <c r="I2093" s="3">
        <f t="shared" si="1025"/>
        <v>0</v>
      </c>
      <c r="K2093" s="18" t="str">
        <f t="shared" si="1028"/>
        <v>SkillDescDetail430010305</v>
      </c>
    </row>
    <row r="2094" spans="1:11" x14ac:dyDescent="0.15">
      <c r="A2094" s="3">
        <f t="shared" si="1003"/>
        <v>430050101</v>
      </c>
      <c r="B2094" s="3">
        <f t="shared" si="1013"/>
        <v>4300501</v>
      </c>
      <c r="C2094" s="3">
        <v>1</v>
      </c>
      <c r="D2094" s="3">
        <f>_xlfn.XLOOKUP(C2094,等级中转!$E$7:$E$11,_xlfn.XLOOKUP(INT(RIGHT(B2094,1)),等级中转!$F$5:$L$5,等级中转!$F$7:$L$11))</f>
        <v>1</v>
      </c>
      <c r="E2094" s="3" t="s">
        <v>311</v>
      </c>
      <c r="F2094" s="3" t="s">
        <v>35</v>
      </c>
      <c r="G2094" s="3">
        <v>115</v>
      </c>
      <c r="H2094" s="3">
        <f>H2034</f>
        <v>0</v>
      </c>
      <c r="I2094" s="3">
        <f>I2034</f>
        <v>0</v>
      </c>
      <c r="J2094" s="18" t="str">
        <f t="shared" ref="J2094:J2103" si="1029">"Skill"&amp;B2094</f>
        <v>Skill4300501</v>
      </c>
      <c r="K2094" s="18" t="str">
        <f t="shared" ref="K2094:K2103" si="1030">IF($B2094="","",IF($B2094=0,"",K$1&amp;$A2094))</f>
        <v>SkillDescDetail430050101</v>
      </c>
    </row>
    <row r="2095" spans="1:11" x14ac:dyDescent="0.15">
      <c r="A2095" s="3">
        <f t="shared" si="1003"/>
        <v>430050102</v>
      </c>
      <c r="B2095" s="3">
        <f t="shared" si="1013"/>
        <v>4300501</v>
      </c>
      <c r="C2095" s="3">
        <v>2</v>
      </c>
      <c r="D2095" s="3">
        <f>_xlfn.XLOOKUP(C2095,等级中转!$E$7:$E$11,_xlfn.XLOOKUP(INT(RIGHT(B2095,1)),等级中转!$F$5:$L$5,等级中转!$F$7:$L$11))</f>
        <v>21</v>
      </c>
      <c r="E2095" s="3" t="s">
        <v>312</v>
      </c>
      <c r="F2095" s="3" t="s">
        <v>35</v>
      </c>
      <c r="G2095" s="3">
        <v>115</v>
      </c>
      <c r="H2095" s="3">
        <f t="shared" ref="H2095:H2108" si="1031">H2035</f>
        <v>0</v>
      </c>
      <c r="I2095" s="3">
        <f t="shared" ref="I2095:I2108" si="1032">I2035</f>
        <v>0</v>
      </c>
      <c r="J2095" s="18" t="str">
        <f t="shared" si="1029"/>
        <v>Skill4300501</v>
      </c>
      <c r="K2095" s="18" t="str">
        <f t="shared" si="1030"/>
        <v>SkillDescDetail430050102</v>
      </c>
    </row>
    <row r="2096" spans="1:11" x14ac:dyDescent="0.15">
      <c r="A2096" s="3">
        <f t="shared" si="1003"/>
        <v>430050103</v>
      </c>
      <c r="B2096" s="3">
        <f t="shared" si="1013"/>
        <v>4300501</v>
      </c>
      <c r="C2096" s="3">
        <v>3</v>
      </c>
      <c r="D2096" s="3">
        <f>_xlfn.XLOOKUP(C2096,等级中转!$E$7:$E$11,_xlfn.XLOOKUP(INT(RIGHT(B2096,1)),等级中转!$F$5:$L$5,等级中转!$F$7:$L$11))</f>
        <v>61</v>
      </c>
      <c r="E2096" s="3" t="s">
        <v>313</v>
      </c>
      <c r="F2096" s="3" t="s">
        <v>35</v>
      </c>
      <c r="G2096" s="3">
        <v>115</v>
      </c>
      <c r="H2096" s="3">
        <f t="shared" si="1031"/>
        <v>0</v>
      </c>
      <c r="I2096" s="3">
        <f t="shared" si="1032"/>
        <v>0</v>
      </c>
      <c r="J2096" s="18" t="str">
        <f t="shared" si="1029"/>
        <v>Skill4300501</v>
      </c>
      <c r="K2096" s="18" t="str">
        <f t="shared" si="1030"/>
        <v>SkillDescDetail430050103</v>
      </c>
    </row>
    <row r="2097" spans="1:11" x14ac:dyDescent="0.15">
      <c r="A2097" s="3">
        <f t="shared" si="1003"/>
        <v>430050104</v>
      </c>
      <c r="B2097" s="3">
        <f t="shared" si="1013"/>
        <v>4300501</v>
      </c>
      <c r="C2097" s="3">
        <v>4</v>
      </c>
      <c r="D2097" s="3">
        <f>_xlfn.XLOOKUP(C2097,等级中转!$E$7:$E$11,_xlfn.XLOOKUP(INT(RIGHT(B2097,1)),等级中转!$F$5:$L$5,等级中转!$F$7:$L$11))</f>
        <v>111</v>
      </c>
      <c r="E2097" s="3" t="s">
        <v>314</v>
      </c>
      <c r="F2097" s="3" t="s">
        <v>35</v>
      </c>
      <c r="G2097" s="3">
        <v>115</v>
      </c>
      <c r="H2097" s="3">
        <f t="shared" si="1031"/>
        <v>0</v>
      </c>
      <c r="I2097" s="3">
        <f t="shared" si="1032"/>
        <v>0</v>
      </c>
      <c r="J2097" s="18" t="str">
        <f t="shared" si="1029"/>
        <v>Skill4300501</v>
      </c>
      <c r="K2097" s="18" t="str">
        <f t="shared" si="1030"/>
        <v>SkillDescDetail430050104</v>
      </c>
    </row>
    <row r="2098" spans="1:11" x14ac:dyDescent="0.15">
      <c r="A2098" s="3">
        <f t="shared" si="1003"/>
        <v>430050105</v>
      </c>
      <c r="B2098" s="3">
        <f t="shared" si="1013"/>
        <v>4300501</v>
      </c>
      <c r="C2098" s="3">
        <v>5</v>
      </c>
      <c r="D2098" s="3">
        <f>_xlfn.XLOOKUP(C2098,等级中转!$E$7:$E$11,_xlfn.XLOOKUP(INT(RIGHT(B2098,1)),等级中转!$F$5:$L$5,等级中转!$F$7:$L$11))</f>
        <v>161</v>
      </c>
      <c r="E2098" s="3" t="s">
        <v>307</v>
      </c>
      <c r="F2098" s="3" t="s">
        <v>35</v>
      </c>
      <c r="G2098" s="3">
        <v>115</v>
      </c>
      <c r="H2098" s="3">
        <f t="shared" si="1031"/>
        <v>0</v>
      </c>
      <c r="I2098" s="3">
        <f t="shared" si="1032"/>
        <v>0</v>
      </c>
      <c r="J2098" s="18" t="str">
        <f t="shared" si="1029"/>
        <v>Skill4300501</v>
      </c>
      <c r="K2098" s="18" t="str">
        <f t="shared" si="1030"/>
        <v>SkillDescDetail430050105</v>
      </c>
    </row>
    <row r="2099" spans="1:11" x14ac:dyDescent="0.15">
      <c r="A2099" s="3">
        <f t="shared" ref="A2099:A2108" si="1033">B2099*100+C2099</f>
        <v>430050201</v>
      </c>
      <c r="B2099" s="3">
        <f t="shared" si="1013"/>
        <v>4300502</v>
      </c>
      <c r="C2099" s="3">
        <v>1</v>
      </c>
      <c r="D2099" s="3">
        <f>_xlfn.XLOOKUP(C2099,等级中转!$E$7:$E$11,_xlfn.XLOOKUP(INT(RIGHT(B2099,1)),等级中转!$F$5:$L$5,等级中转!$F$7:$L$11))</f>
        <v>1</v>
      </c>
      <c r="E2099" s="3" t="s">
        <v>337</v>
      </c>
      <c r="F2099" s="3" t="str">
        <f t="shared" ref="F2099:F2108" si="1034">F2039</f>
        <v>[]</v>
      </c>
      <c r="G2099" s="3">
        <f t="shared" ref="G2099:G2108" si="1035">G2039</f>
        <v>0</v>
      </c>
      <c r="H2099" s="3">
        <f t="shared" si="1031"/>
        <v>0</v>
      </c>
      <c r="I2099" s="3">
        <f t="shared" si="1032"/>
        <v>1</v>
      </c>
      <c r="J2099" s="18" t="str">
        <f t="shared" si="1029"/>
        <v>Skill4300502</v>
      </c>
      <c r="K2099" s="18" t="str">
        <f t="shared" si="1030"/>
        <v>SkillDescDetail430050201</v>
      </c>
    </row>
    <row r="2100" spans="1:11" x14ac:dyDescent="0.15">
      <c r="A2100" s="3">
        <f t="shared" si="1033"/>
        <v>430050202</v>
      </c>
      <c r="B2100" s="3">
        <f t="shared" si="1013"/>
        <v>4300502</v>
      </c>
      <c r="C2100" s="3">
        <v>2</v>
      </c>
      <c r="D2100" s="3">
        <f>_xlfn.XLOOKUP(C2100,等级中转!$E$7:$E$11,_xlfn.XLOOKUP(INT(RIGHT(B2100,1)),等级中转!$F$5:$L$5,等级中转!$F$7:$L$11))</f>
        <v>41</v>
      </c>
      <c r="E2100" s="3" t="s">
        <v>338</v>
      </c>
      <c r="F2100" s="3" t="str">
        <f t="shared" si="1034"/>
        <v>[]</v>
      </c>
      <c r="G2100" s="3">
        <f t="shared" si="1035"/>
        <v>0</v>
      </c>
      <c r="H2100" s="3">
        <f t="shared" si="1031"/>
        <v>0</v>
      </c>
      <c r="I2100" s="3">
        <f t="shared" si="1032"/>
        <v>1</v>
      </c>
      <c r="J2100" s="18" t="str">
        <f t="shared" si="1029"/>
        <v>Skill4300502</v>
      </c>
      <c r="K2100" s="18" t="str">
        <f t="shared" si="1030"/>
        <v>SkillDescDetail430050202</v>
      </c>
    </row>
    <row r="2101" spans="1:11" x14ac:dyDescent="0.15">
      <c r="A2101" s="3">
        <f t="shared" si="1033"/>
        <v>430050203</v>
      </c>
      <c r="B2101" s="3">
        <f t="shared" si="1013"/>
        <v>4300502</v>
      </c>
      <c r="C2101" s="3">
        <v>3</v>
      </c>
      <c r="D2101" s="3">
        <f>_xlfn.XLOOKUP(C2101,等级中转!$E$7:$E$11,_xlfn.XLOOKUP(INT(RIGHT(B2101,1)),等级中转!$F$5:$L$5,等级中转!$F$7:$L$11))</f>
        <v>81</v>
      </c>
      <c r="E2101" s="3" t="s">
        <v>339</v>
      </c>
      <c r="F2101" s="3" t="str">
        <f t="shared" si="1034"/>
        <v>[]</v>
      </c>
      <c r="G2101" s="3">
        <f t="shared" si="1035"/>
        <v>0</v>
      </c>
      <c r="H2101" s="3">
        <f t="shared" si="1031"/>
        <v>0</v>
      </c>
      <c r="I2101" s="3">
        <f t="shared" si="1032"/>
        <v>1</v>
      </c>
      <c r="J2101" s="18" t="str">
        <f t="shared" si="1029"/>
        <v>Skill4300502</v>
      </c>
      <c r="K2101" s="18" t="str">
        <f t="shared" si="1030"/>
        <v>SkillDescDetail430050203</v>
      </c>
    </row>
    <row r="2102" spans="1:11" x14ac:dyDescent="0.15">
      <c r="A2102" s="3">
        <f t="shared" si="1033"/>
        <v>430050204</v>
      </c>
      <c r="B2102" s="3">
        <f t="shared" si="1013"/>
        <v>4300502</v>
      </c>
      <c r="C2102" s="3">
        <v>4</v>
      </c>
      <c r="D2102" s="3">
        <f>_xlfn.XLOOKUP(C2102,等级中转!$E$7:$E$11,_xlfn.XLOOKUP(INT(RIGHT(B2102,1)),等级中转!$F$5:$L$5,等级中转!$F$7:$L$11))</f>
        <v>141</v>
      </c>
      <c r="E2102" s="3" t="s">
        <v>340</v>
      </c>
      <c r="F2102" s="3" t="str">
        <f t="shared" si="1034"/>
        <v>[]</v>
      </c>
      <c r="G2102" s="3">
        <f t="shared" si="1035"/>
        <v>0</v>
      </c>
      <c r="H2102" s="3">
        <f t="shared" si="1031"/>
        <v>0</v>
      </c>
      <c r="I2102" s="3">
        <f t="shared" si="1032"/>
        <v>1</v>
      </c>
      <c r="J2102" s="18" t="str">
        <f t="shared" si="1029"/>
        <v>Skill4300502</v>
      </c>
      <c r="K2102" s="18" t="str">
        <f t="shared" si="1030"/>
        <v>SkillDescDetail430050204</v>
      </c>
    </row>
    <row r="2103" spans="1:11" x14ac:dyDescent="0.15">
      <c r="A2103" s="3">
        <f t="shared" si="1033"/>
        <v>430050205</v>
      </c>
      <c r="B2103" s="3">
        <f t="shared" si="1013"/>
        <v>4300502</v>
      </c>
      <c r="C2103" s="3">
        <v>5</v>
      </c>
      <c r="D2103" s="3">
        <f>_xlfn.XLOOKUP(C2103,等级中转!$E$7:$E$11,_xlfn.XLOOKUP(INT(RIGHT(B2103,1)),等级中转!$F$5:$L$5,等级中转!$F$7:$L$11))</f>
        <v>201</v>
      </c>
      <c r="E2103" s="3" t="s">
        <v>313</v>
      </c>
      <c r="F2103" s="3" t="str">
        <f t="shared" si="1034"/>
        <v>[]</v>
      </c>
      <c r="G2103" s="3">
        <f t="shared" si="1035"/>
        <v>0</v>
      </c>
      <c r="H2103" s="3">
        <f t="shared" si="1031"/>
        <v>0</v>
      </c>
      <c r="I2103" s="3">
        <f t="shared" si="1032"/>
        <v>1</v>
      </c>
      <c r="J2103" s="18" t="str">
        <f t="shared" si="1029"/>
        <v>Skill4300502</v>
      </c>
      <c r="K2103" s="18" t="str">
        <f t="shared" si="1030"/>
        <v>SkillDescDetail430050205</v>
      </c>
    </row>
    <row r="2104" spans="1:11" x14ac:dyDescent="0.15">
      <c r="A2104" s="3">
        <f t="shared" si="1033"/>
        <v>430050301</v>
      </c>
      <c r="B2104" s="3">
        <f t="shared" si="1013"/>
        <v>4300503</v>
      </c>
      <c r="C2104" s="3">
        <f t="shared" ref="C2104:C2108" si="1036">C2099</f>
        <v>1</v>
      </c>
      <c r="D2104" s="3">
        <f>_xlfn.XLOOKUP(C2104,等级中转!$E$7:$E$11,_xlfn.XLOOKUP(INT(RIGHT(B2104,1)),等级中转!$F$5:$L$5,等级中转!$F$7:$L$11))</f>
        <v>1</v>
      </c>
      <c r="F2104" s="3" t="str">
        <f t="shared" si="1034"/>
        <v>[]</v>
      </c>
      <c r="G2104" s="3">
        <f t="shared" si="1035"/>
        <v>0</v>
      </c>
      <c r="H2104" s="3">
        <f t="shared" si="1031"/>
        <v>0</v>
      </c>
      <c r="I2104" s="3">
        <f t="shared" si="1032"/>
        <v>0</v>
      </c>
      <c r="K2104" s="18" t="str">
        <f t="shared" ref="K2104:K2108" si="1037">K2089</f>
        <v>SkillDescDetail430010301</v>
      </c>
    </row>
    <row r="2105" spans="1:11" x14ac:dyDescent="0.15">
      <c r="A2105" s="3">
        <f t="shared" si="1033"/>
        <v>430050302</v>
      </c>
      <c r="B2105" s="3">
        <f t="shared" si="1013"/>
        <v>4300503</v>
      </c>
      <c r="C2105" s="3">
        <f t="shared" si="1036"/>
        <v>2</v>
      </c>
      <c r="D2105" s="3">
        <f>_xlfn.XLOOKUP(C2105,等级中转!$E$7:$E$11,_xlfn.XLOOKUP(INT(RIGHT(B2105,1)),等级中转!$F$5:$L$5,等级中转!$F$7:$L$11))</f>
        <v>75</v>
      </c>
      <c r="F2105" s="3" t="str">
        <f t="shared" si="1034"/>
        <v>[]</v>
      </c>
      <c r="G2105" s="3">
        <f t="shared" si="1035"/>
        <v>0</v>
      </c>
      <c r="H2105" s="3">
        <f t="shared" si="1031"/>
        <v>0</v>
      </c>
      <c r="I2105" s="3">
        <f t="shared" si="1032"/>
        <v>0</v>
      </c>
      <c r="K2105" s="18" t="str">
        <f t="shared" si="1037"/>
        <v>SkillDescDetail430010302</v>
      </c>
    </row>
    <row r="2106" spans="1:11" x14ac:dyDescent="0.15">
      <c r="A2106" s="3">
        <f t="shared" si="1033"/>
        <v>430050303</v>
      </c>
      <c r="B2106" s="3">
        <f t="shared" si="1013"/>
        <v>4300503</v>
      </c>
      <c r="C2106" s="3">
        <f t="shared" si="1036"/>
        <v>3</v>
      </c>
      <c r="D2106" s="3">
        <f>_xlfn.XLOOKUP(C2106,等级中转!$E$7:$E$11,_xlfn.XLOOKUP(INT(RIGHT(B2106,1)),等级中转!$F$5:$L$5,等级中转!$F$7:$L$11))</f>
        <v>125</v>
      </c>
      <c r="F2106" s="3" t="str">
        <f t="shared" si="1034"/>
        <v>[]</v>
      </c>
      <c r="G2106" s="3">
        <f t="shared" si="1035"/>
        <v>0</v>
      </c>
      <c r="H2106" s="3">
        <f t="shared" si="1031"/>
        <v>0</v>
      </c>
      <c r="I2106" s="3">
        <f t="shared" si="1032"/>
        <v>0</v>
      </c>
      <c r="K2106" s="18" t="str">
        <f t="shared" si="1037"/>
        <v>SkillDescDetail430010303</v>
      </c>
    </row>
    <row r="2107" spans="1:11" x14ac:dyDescent="0.15">
      <c r="A2107" s="3">
        <f t="shared" si="1033"/>
        <v>430050304</v>
      </c>
      <c r="B2107" s="3">
        <f t="shared" si="1013"/>
        <v>4300503</v>
      </c>
      <c r="C2107" s="3">
        <f t="shared" si="1036"/>
        <v>4</v>
      </c>
      <c r="D2107" s="3">
        <f>_xlfn.XLOOKUP(C2107,等级中转!$E$7:$E$11,_xlfn.XLOOKUP(INT(RIGHT(B2107,1)),等级中转!$F$5:$L$5,等级中转!$F$7:$L$11))</f>
        <v>175</v>
      </c>
      <c r="F2107" s="3" t="str">
        <f t="shared" si="1034"/>
        <v>[]</v>
      </c>
      <c r="G2107" s="3">
        <f t="shared" si="1035"/>
        <v>0</v>
      </c>
      <c r="H2107" s="3">
        <f t="shared" si="1031"/>
        <v>0</v>
      </c>
      <c r="I2107" s="3">
        <f t="shared" si="1032"/>
        <v>0</v>
      </c>
      <c r="K2107" s="18" t="str">
        <f t="shared" si="1037"/>
        <v>SkillDescDetail430010304</v>
      </c>
    </row>
    <row r="2108" spans="1:11" x14ac:dyDescent="0.15">
      <c r="A2108" s="3">
        <f t="shared" si="1033"/>
        <v>430050305</v>
      </c>
      <c r="B2108" s="3">
        <f t="shared" si="1013"/>
        <v>4300503</v>
      </c>
      <c r="C2108" s="3">
        <f t="shared" si="1036"/>
        <v>5</v>
      </c>
      <c r="D2108" s="3">
        <f>_xlfn.XLOOKUP(C2108,等级中转!$E$7:$E$11,_xlfn.XLOOKUP(INT(RIGHT(B2108,1)),等级中转!$F$5:$L$5,等级中转!$F$7:$L$11))</f>
        <v>225</v>
      </c>
      <c r="F2108" s="3" t="str">
        <f t="shared" si="1034"/>
        <v>[]</v>
      </c>
      <c r="G2108" s="3">
        <f t="shared" si="1035"/>
        <v>0</v>
      </c>
      <c r="H2108" s="3">
        <f t="shared" si="1031"/>
        <v>0</v>
      </c>
      <c r="I2108" s="3">
        <f t="shared" si="1032"/>
        <v>0</v>
      </c>
      <c r="K2108" s="18" t="str">
        <f t="shared" si="1037"/>
        <v>SkillDescDetail430010305</v>
      </c>
    </row>
    <row r="2109" spans="1:11" s="17" customFormat="1" x14ac:dyDescent="0.15">
      <c r="A2109" s="7" t="s">
        <v>341</v>
      </c>
      <c r="B2109" s="5"/>
      <c r="C2109" s="5"/>
      <c r="D2109" s="5"/>
      <c r="E2109" s="5"/>
      <c r="F2109" s="5"/>
      <c r="G2109" s="5"/>
      <c r="H2109" s="5"/>
      <c r="I2109" s="5"/>
      <c r="J2109" s="20"/>
      <c r="K2109" s="20"/>
    </row>
    <row r="2110" spans="1:11" x14ac:dyDescent="0.15">
      <c r="A2110" s="3">
        <f>B2110*100+C2110</f>
        <v>500030101</v>
      </c>
      <c r="B2110" s="3">
        <v>5000301</v>
      </c>
      <c r="C2110" s="3">
        <v>1</v>
      </c>
      <c r="D2110" s="3">
        <v>1</v>
      </c>
      <c r="E2110" s="3" t="s">
        <v>114</v>
      </c>
      <c r="F2110" s="3" t="str">
        <f>"["&amp;A2110&amp;"]"</f>
        <v>[500030101]</v>
      </c>
      <c r="G2110" s="3">
        <v>0</v>
      </c>
      <c r="H2110" s="3">
        <v>0</v>
      </c>
      <c r="I2110" s="3">
        <v>0</v>
      </c>
    </row>
    <row r="2111" spans="1:11" x14ac:dyDescent="0.15">
      <c r="A2111" s="3">
        <f>B2111*100+C2111</f>
        <v>500030201</v>
      </c>
      <c r="B2111" s="3">
        <v>5000302</v>
      </c>
      <c r="C2111" s="3">
        <v>1</v>
      </c>
      <c r="D2111" s="3">
        <v>1</v>
      </c>
      <c r="E2111" s="3" t="s">
        <v>114</v>
      </c>
      <c r="F2111" s="3" t="str">
        <f t="shared" ref="F2111:F2142" si="1038">"["&amp;A2111&amp;"]"</f>
        <v>[500030201]</v>
      </c>
      <c r="G2111" s="3">
        <v>0</v>
      </c>
      <c r="H2111" s="3">
        <v>0</v>
      </c>
      <c r="I2111" s="3">
        <v>0</v>
      </c>
    </row>
    <row r="2112" spans="1:11" x14ac:dyDescent="0.15">
      <c r="A2112" s="3">
        <f t="shared" ref="A2112:A2143" si="1039">B2112*100+C2112</f>
        <v>500030301</v>
      </c>
      <c r="B2112" s="3">
        <v>5000303</v>
      </c>
      <c r="C2112" s="3">
        <v>1</v>
      </c>
      <c r="D2112" s="3">
        <v>1</v>
      </c>
      <c r="E2112" s="3" t="s">
        <v>114</v>
      </c>
      <c r="F2112" s="3" t="str">
        <f t="shared" si="1038"/>
        <v>[500030301]</v>
      </c>
      <c r="G2112" s="3">
        <v>0</v>
      </c>
      <c r="H2112" s="3">
        <v>0</v>
      </c>
      <c r="I2112" s="3">
        <v>0</v>
      </c>
    </row>
    <row r="2113" spans="1:9" x14ac:dyDescent="0.15">
      <c r="A2113" s="3">
        <f t="shared" si="1039"/>
        <v>500030401</v>
      </c>
      <c r="B2113" s="3">
        <v>5000304</v>
      </c>
      <c r="C2113" s="3">
        <v>1</v>
      </c>
      <c r="D2113" s="3">
        <v>1</v>
      </c>
      <c r="E2113" s="3" t="s">
        <v>114</v>
      </c>
      <c r="F2113" s="3" t="str">
        <f t="shared" si="1038"/>
        <v>[500030401]</v>
      </c>
      <c r="G2113" s="3">
        <v>0</v>
      </c>
      <c r="H2113" s="3">
        <v>0</v>
      </c>
      <c r="I2113" s="3">
        <v>0</v>
      </c>
    </row>
    <row r="2114" spans="1:9" x14ac:dyDescent="0.15">
      <c r="A2114" s="3">
        <f t="shared" si="1039"/>
        <v>500030501</v>
      </c>
      <c r="B2114" s="3">
        <v>5000305</v>
      </c>
      <c r="C2114" s="3">
        <v>1</v>
      </c>
      <c r="D2114" s="3">
        <v>1</v>
      </c>
      <c r="E2114" s="3" t="s">
        <v>114</v>
      </c>
      <c r="F2114" s="3" t="str">
        <f t="shared" si="1038"/>
        <v>[500030501]</v>
      </c>
      <c r="G2114" s="3">
        <v>0</v>
      </c>
      <c r="H2114" s="3">
        <v>0</v>
      </c>
      <c r="I2114" s="3">
        <v>0</v>
      </c>
    </row>
    <row r="2115" spans="1:9" x14ac:dyDescent="0.15">
      <c r="A2115" s="3">
        <f t="shared" si="1039"/>
        <v>500030601</v>
      </c>
      <c r="B2115" s="3">
        <v>5000306</v>
      </c>
      <c r="C2115" s="3">
        <v>1</v>
      </c>
      <c r="D2115" s="3">
        <v>1</v>
      </c>
      <c r="E2115" s="3" t="s">
        <v>114</v>
      </c>
      <c r="F2115" s="3" t="str">
        <f t="shared" si="1038"/>
        <v>[500030601]</v>
      </c>
      <c r="G2115" s="3">
        <v>0</v>
      </c>
      <c r="H2115" s="3">
        <v>0</v>
      </c>
      <c r="I2115" s="3">
        <v>0</v>
      </c>
    </row>
    <row r="2116" spans="1:9" x14ac:dyDescent="0.15">
      <c r="A2116" s="3">
        <f t="shared" si="1039"/>
        <v>500030701</v>
      </c>
      <c r="B2116" s="3">
        <v>5000307</v>
      </c>
      <c r="C2116" s="3">
        <v>1</v>
      </c>
      <c r="D2116" s="3">
        <v>1</v>
      </c>
      <c r="E2116" s="3" t="s">
        <v>114</v>
      </c>
      <c r="F2116" s="3" t="str">
        <f t="shared" si="1038"/>
        <v>[500030701]</v>
      </c>
      <c r="G2116" s="3">
        <v>0</v>
      </c>
      <c r="H2116" s="3">
        <v>0</v>
      </c>
      <c r="I2116" s="3">
        <v>0</v>
      </c>
    </row>
    <row r="2117" spans="1:9" x14ac:dyDescent="0.15">
      <c r="A2117" s="3">
        <f t="shared" si="1039"/>
        <v>500030801</v>
      </c>
      <c r="B2117" s="3">
        <v>5000308</v>
      </c>
      <c r="C2117" s="3">
        <v>1</v>
      </c>
      <c r="D2117" s="3">
        <v>1</v>
      </c>
      <c r="E2117" s="3" t="s">
        <v>114</v>
      </c>
      <c r="F2117" s="3" t="str">
        <f t="shared" si="1038"/>
        <v>[500030801]</v>
      </c>
      <c r="G2117" s="3">
        <v>0</v>
      </c>
      <c r="H2117" s="3">
        <v>0</v>
      </c>
      <c r="I2117" s="3">
        <v>0</v>
      </c>
    </row>
    <row r="2118" spans="1:9" x14ac:dyDescent="0.15">
      <c r="A2118" s="3">
        <f t="shared" si="1039"/>
        <v>500030901</v>
      </c>
      <c r="B2118" s="3">
        <v>5000309</v>
      </c>
      <c r="C2118" s="3">
        <v>1</v>
      </c>
      <c r="D2118" s="3">
        <v>1</v>
      </c>
      <c r="E2118" s="3" t="s">
        <v>114</v>
      </c>
      <c r="F2118" s="3" t="str">
        <f t="shared" si="1038"/>
        <v>[500030901]</v>
      </c>
      <c r="G2118" s="3">
        <v>0</v>
      </c>
      <c r="H2118" s="3">
        <v>0</v>
      </c>
      <c r="I2118" s="3">
        <v>0</v>
      </c>
    </row>
    <row r="2119" spans="1:9" x14ac:dyDescent="0.15">
      <c r="A2119" s="3">
        <f t="shared" si="1039"/>
        <v>500031001</v>
      </c>
      <c r="B2119" s="3">
        <v>5000310</v>
      </c>
      <c r="C2119" s="3">
        <v>1</v>
      </c>
      <c r="D2119" s="3">
        <v>1</v>
      </c>
      <c r="E2119" s="3" t="s">
        <v>114</v>
      </c>
      <c r="F2119" s="3" t="str">
        <f t="shared" si="1038"/>
        <v>[500031001]</v>
      </c>
      <c r="G2119" s="3">
        <v>0</v>
      </c>
      <c r="H2119" s="3">
        <v>0</v>
      </c>
      <c r="I2119" s="3">
        <v>0</v>
      </c>
    </row>
    <row r="2120" spans="1:9" x14ac:dyDescent="0.15">
      <c r="A2120" s="3">
        <f t="shared" si="1039"/>
        <v>500031101</v>
      </c>
      <c r="B2120" s="3">
        <v>5000311</v>
      </c>
      <c r="C2120" s="3">
        <v>1</v>
      </c>
      <c r="D2120" s="3">
        <v>1</v>
      </c>
      <c r="E2120" s="3" t="s">
        <v>114</v>
      </c>
      <c r="F2120" s="3" t="str">
        <f t="shared" si="1038"/>
        <v>[500031101]</v>
      </c>
      <c r="G2120" s="3">
        <v>0</v>
      </c>
      <c r="H2120" s="3">
        <v>0</v>
      </c>
      <c r="I2120" s="3">
        <v>0</v>
      </c>
    </row>
    <row r="2121" spans="1:9" x14ac:dyDescent="0.15">
      <c r="A2121" s="3">
        <f t="shared" si="1039"/>
        <v>500031201</v>
      </c>
      <c r="B2121" s="3">
        <v>5000312</v>
      </c>
      <c r="C2121" s="3">
        <v>1</v>
      </c>
      <c r="D2121" s="3">
        <v>1</v>
      </c>
      <c r="E2121" s="3" t="s">
        <v>114</v>
      </c>
      <c r="F2121" s="3" t="str">
        <f t="shared" si="1038"/>
        <v>[500031201]</v>
      </c>
      <c r="G2121" s="3">
        <v>0</v>
      </c>
      <c r="H2121" s="3">
        <v>0</v>
      </c>
      <c r="I2121" s="3">
        <v>0</v>
      </c>
    </row>
    <row r="2122" spans="1:9" x14ac:dyDescent="0.15">
      <c r="A2122" s="3">
        <f t="shared" si="1039"/>
        <v>500031301</v>
      </c>
      <c r="B2122" s="3">
        <v>5000313</v>
      </c>
      <c r="C2122" s="3">
        <v>1</v>
      </c>
      <c r="D2122" s="3">
        <v>1</v>
      </c>
      <c r="E2122" s="3" t="s">
        <v>114</v>
      </c>
      <c r="F2122" s="3" t="str">
        <f t="shared" si="1038"/>
        <v>[500031301]</v>
      </c>
      <c r="G2122" s="3">
        <v>0</v>
      </c>
      <c r="H2122" s="3">
        <v>0</v>
      </c>
      <c r="I2122" s="3">
        <v>0</v>
      </c>
    </row>
    <row r="2123" spans="1:9" x14ac:dyDescent="0.15">
      <c r="A2123" s="3">
        <f t="shared" si="1039"/>
        <v>500031401</v>
      </c>
      <c r="B2123" s="3">
        <v>5000314</v>
      </c>
      <c r="C2123" s="3">
        <v>1</v>
      </c>
      <c r="D2123" s="3">
        <v>1</v>
      </c>
      <c r="E2123" s="3" t="s">
        <v>114</v>
      </c>
      <c r="F2123" s="3" t="str">
        <f t="shared" si="1038"/>
        <v>[500031401]</v>
      </c>
      <c r="G2123" s="3">
        <v>0</v>
      </c>
      <c r="H2123" s="3">
        <v>0</v>
      </c>
      <c r="I2123" s="3">
        <v>0</v>
      </c>
    </row>
    <row r="2124" spans="1:9" x14ac:dyDescent="0.15">
      <c r="A2124" s="3">
        <f t="shared" si="1039"/>
        <v>500031501</v>
      </c>
      <c r="B2124" s="3">
        <v>5000315</v>
      </c>
      <c r="C2124" s="3">
        <v>1</v>
      </c>
      <c r="D2124" s="3">
        <v>1</v>
      </c>
      <c r="E2124" s="3" t="s">
        <v>114</v>
      </c>
      <c r="F2124" s="3" t="str">
        <f t="shared" si="1038"/>
        <v>[500031501]</v>
      </c>
      <c r="G2124" s="3">
        <v>0</v>
      </c>
      <c r="H2124" s="3">
        <v>0</v>
      </c>
      <c r="I2124" s="3">
        <v>0</v>
      </c>
    </row>
    <row r="2125" spans="1:9" x14ac:dyDescent="0.15">
      <c r="A2125" s="3">
        <f t="shared" si="1039"/>
        <v>500031601</v>
      </c>
      <c r="B2125" s="3">
        <v>5000316</v>
      </c>
      <c r="C2125" s="3">
        <v>1</v>
      </c>
      <c r="D2125" s="3">
        <v>1</v>
      </c>
      <c r="E2125" s="3" t="s">
        <v>114</v>
      </c>
      <c r="F2125" s="3" t="str">
        <f t="shared" si="1038"/>
        <v>[500031601]</v>
      </c>
      <c r="G2125" s="3">
        <v>0</v>
      </c>
      <c r="H2125" s="3">
        <v>0</v>
      </c>
      <c r="I2125" s="3">
        <v>0</v>
      </c>
    </row>
    <row r="2126" spans="1:9" x14ac:dyDescent="0.15">
      <c r="A2126" s="3">
        <f t="shared" si="1039"/>
        <v>500031701</v>
      </c>
      <c r="B2126" s="3">
        <v>5000317</v>
      </c>
      <c r="C2126" s="3">
        <v>1</v>
      </c>
      <c r="D2126" s="3">
        <v>1</v>
      </c>
      <c r="E2126" s="3" t="s">
        <v>114</v>
      </c>
      <c r="F2126" s="3" t="str">
        <f t="shared" si="1038"/>
        <v>[500031701]</v>
      </c>
      <c r="G2126" s="3">
        <v>0</v>
      </c>
      <c r="H2126" s="3">
        <v>0</v>
      </c>
      <c r="I2126" s="3">
        <v>0</v>
      </c>
    </row>
    <row r="2127" spans="1:9" x14ac:dyDescent="0.15">
      <c r="A2127" s="3">
        <f t="shared" si="1039"/>
        <v>500031801</v>
      </c>
      <c r="B2127" s="3">
        <v>5000318</v>
      </c>
      <c r="C2127" s="3">
        <v>1</v>
      </c>
      <c r="D2127" s="3">
        <v>1</v>
      </c>
      <c r="E2127" s="3" t="s">
        <v>114</v>
      </c>
      <c r="F2127" s="3" t="str">
        <f t="shared" si="1038"/>
        <v>[500031801]</v>
      </c>
      <c r="G2127" s="3">
        <v>0</v>
      </c>
      <c r="H2127" s="3">
        <v>0</v>
      </c>
      <c r="I2127" s="3">
        <v>0</v>
      </c>
    </row>
    <row r="2128" spans="1:9" x14ac:dyDescent="0.15">
      <c r="A2128" s="3">
        <f t="shared" si="1039"/>
        <v>500031901</v>
      </c>
      <c r="B2128" s="3">
        <v>5000319</v>
      </c>
      <c r="C2128" s="3">
        <v>1</v>
      </c>
      <c r="D2128" s="3">
        <v>1</v>
      </c>
      <c r="E2128" s="3" t="s">
        <v>114</v>
      </c>
      <c r="F2128" s="3" t="str">
        <f t="shared" si="1038"/>
        <v>[500031901]</v>
      </c>
      <c r="G2128" s="3">
        <v>0</v>
      </c>
      <c r="H2128" s="3">
        <v>0</v>
      </c>
      <c r="I2128" s="3">
        <v>0</v>
      </c>
    </row>
    <row r="2129" spans="1:9" x14ac:dyDescent="0.15">
      <c r="A2129" s="3">
        <f t="shared" si="1039"/>
        <v>500032001</v>
      </c>
      <c r="B2129" s="3">
        <v>5000320</v>
      </c>
      <c r="C2129" s="3">
        <v>1</v>
      </c>
      <c r="D2129" s="3">
        <v>1</v>
      </c>
      <c r="E2129" s="3" t="s">
        <v>114</v>
      </c>
      <c r="F2129" s="3" t="str">
        <f t="shared" si="1038"/>
        <v>[500032001]</v>
      </c>
      <c r="G2129" s="3">
        <v>0</v>
      </c>
      <c r="H2129" s="3">
        <v>0</v>
      </c>
      <c r="I2129" s="3">
        <v>0</v>
      </c>
    </row>
    <row r="2130" spans="1:9" x14ac:dyDescent="0.15">
      <c r="A2130" s="3">
        <f t="shared" si="1039"/>
        <v>500032101</v>
      </c>
      <c r="B2130" s="3">
        <v>5000321</v>
      </c>
      <c r="C2130" s="3">
        <v>1</v>
      </c>
      <c r="D2130" s="3">
        <v>1</v>
      </c>
      <c r="E2130" s="3" t="s">
        <v>114</v>
      </c>
      <c r="F2130" s="3" t="str">
        <f t="shared" si="1038"/>
        <v>[500032101]</v>
      </c>
      <c r="G2130" s="3">
        <v>0</v>
      </c>
      <c r="H2130" s="3">
        <v>0</v>
      </c>
      <c r="I2130" s="3">
        <v>0</v>
      </c>
    </row>
    <row r="2131" spans="1:9" x14ac:dyDescent="0.15">
      <c r="A2131" s="3">
        <f t="shared" si="1039"/>
        <v>500032201</v>
      </c>
      <c r="B2131" s="3">
        <v>5000322</v>
      </c>
      <c r="C2131" s="3">
        <v>1</v>
      </c>
      <c r="D2131" s="3">
        <v>1</v>
      </c>
      <c r="E2131" s="3" t="s">
        <v>114</v>
      </c>
      <c r="F2131" s="3" t="str">
        <f t="shared" si="1038"/>
        <v>[500032201]</v>
      </c>
      <c r="G2131" s="3">
        <v>0</v>
      </c>
      <c r="H2131" s="3">
        <v>0</v>
      </c>
      <c r="I2131" s="3">
        <v>0</v>
      </c>
    </row>
    <row r="2132" spans="1:9" x14ac:dyDescent="0.15">
      <c r="A2132" s="3">
        <f t="shared" si="1039"/>
        <v>500032301</v>
      </c>
      <c r="B2132" s="3">
        <v>5000323</v>
      </c>
      <c r="C2132" s="3">
        <v>1</v>
      </c>
      <c r="D2132" s="3">
        <v>1</v>
      </c>
      <c r="E2132" s="3" t="s">
        <v>114</v>
      </c>
      <c r="F2132" s="3" t="str">
        <f t="shared" si="1038"/>
        <v>[500032301]</v>
      </c>
      <c r="G2132" s="3">
        <v>0</v>
      </c>
      <c r="H2132" s="3">
        <v>0</v>
      </c>
      <c r="I2132" s="3">
        <v>0</v>
      </c>
    </row>
    <row r="2133" spans="1:9" x14ac:dyDescent="0.15">
      <c r="A2133" s="3">
        <f t="shared" si="1039"/>
        <v>500032401</v>
      </c>
      <c r="B2133" s="3">
        <v>5000324</v>
      </c>
      <c r="C2133" s="3">
        <v>1</v>
      </c>
      <c r="D2133" s="3">
        <v>1</v>
      </c>
      <c r="E2133" s="3" t="s">
        <v>114</v>
      </c>
      <c r="F2133" s="3" t="str">
        <f t="shared" si="1038"/>
        <v>[500032401]</v>
      </c>
      <c r="G2133" s="3">
        <v>0</v>
      </c>
      <c r="H2133" s="3">
        <v>0</v>
      </c>
      <c r="I2133" s="3">
        <v>0</v>
      </c>
    </row>
    <row r="2134" spans="1:9" x14ac:dyDescent="0.15">
      <c r="A2134" s="3">
        <f t="shared" si="1039"/>
        <v>500032501</v>
      </c>
      <c r="B2134" s="3">
        <v>5000325</v>
      </c>
      <c r="C2134" s="3">
        <v>1</v>
      </c>
      <c r="D2134" s="3">
        <v>1</v>
      </c>
      <c r="E2134" s="3" t="s">
        <v>114</v>
      </c>
      <c r="F2134" s="3" t="str">
        <f t="shared" si="1038"/>
        <v>[500032501]</v>
      </c>
      <c r="G2134" s="3">
        <v>0</v>
      </c>
      <c r="H2134" s="3">
        <v>0</v>
      </c>
      <c r="I2134" s="3">
        <v>0</v>
      </c>
    </row>
    <row r="2135" spans="1:9" x14ac:dyDescent="0.15">
      <c r="A2135" s="3">
        <f t="shared" si="1039"/>
        <v>500040101</v>
      </c>
      <c r="B2135" s="3">
        <v>5000401</v>
      </c>
      <c r="C2135" s="3">
        <v>1</v>
      </c>
      <c r="D2135" s="3">
        <v>1</v>
      </c>
      <c r="E2135" s="3" t="s">
        <v>114</v>
      </c>
      <c r="F2135" s="3" t="str">
        <f t="shared" si="1038"/>
        <v>[500040101]</v>
      </c>
      <c r="G2135" s="3">
        <v>0</v>
      </c>
      <c r="H2135" s="3">
        <v>0</v>
      </c>
      <c r="I2135" s="3">
        <v>0</v>
      </c>
    </row>
    <row r="2136" spans="1:9" x14ac:dyDescent="0.15">
      <c r="A2136" s="3">
        <f t="shared" si="1039"/>
        <v>500040201</v>
      </c>
      <c r="B2136" s="3">
        <v>5000402</v>
      </c>
      <c r="C2136" s="3">
        <v>1</v>
      </c>
      <c r="D2136" s="3">
        <v>1</v>
      </c>
      <c r="E2136" s="3" t="s">
        <v>114</v>
      </c>
      <c r="F2136" s="3" t="str">
        <f t="shared" si="1038"/>
        <v>[500040201]</v>
      </c>
      <c r="G2136" s="3">
        <v>0</v>
      </c>
      <c r="H2136" s="3">
        <v>0</v>
      </c>
      <c r="I2136" s="3">
        <v>0</v>
      </c>
    </row>
    <row r="2137" spans="1:9" x14ac:dyDescent="0.15">
      <c r="A2137" s="3">
        <f t="shared" si="1039"/>
        <v>500040301</v>
      </c>
      <c r="B2137" s="3">
        <v>5000403</v>
      </c>
      <c r="C2137" s="3">
        <v>1</v>
      </c>
      <c r="D2137" s="3">
        <v>1</v>
      </c>
      <c r="E2137" s="3" t="s">
        <v>114</v>
      </c>
      <c r="F2137" s="3" t="str">
        <f t="shared" si="1038"/>
        <v>[500040301]</v>
      </c>
      <c r="G2137" s="3">
        <v>0</v>
      </c>
      <c r="H2137" s="3">
        <v>0</v>
      </c>
      <c r="I2137" s="3">
        <v>0</v>
      </c>
    </row>
    <row r="2138" spans="1:9" x14ac:dyDescent="0.15">
      <c r="A2138" s="3">
        <f t="shared" si="1039"/>
        <v>500040401</v>
      </c>
      <c r="B2138" s="3">
        <v>5000404</v>
      </c>
      <c r="C2138" s="3">
        <v>1</v>
      </c>
      <c r="D2138" s="3">
        <v>1</v>
      </c>
      <c r="E2138" s="3" t="s">
        <v>114</v>
      </c>
      <c r="F2138" s="3" t="str">
        <f t="shared" si="1038"/>
        <v>[500040401]</v>
      </c>
      <c r="G2138" s="3">
        <v>0</v>
      </c>
      <c r="H2138" s="3">
        <v>0</v>
      </c>
      <c r="I2138" s="3">
        <v>0</v>
      </c>
    </row>
    <row r="2139" spans="1:9" x14ac:dyDescent="0.15">
      <c r="A2139" s="3">
        <f t="shared" si="1039"/>
        <v>500040501</v>
      </c>
      <c r="B2139" s="3">
        <v>5000405</v>
      </c>
      <c r="C2139" s="3">
        <v>1</v>
      </c>
      <c r="D2139" s="3">
        <v>1</v>
      </c>
      <c r="E2139" s="3" t="s">
        <v>114</v>
      </c>
      <c r="F2139" s="3" t="str">
        <f t="shared" si="1038"/>
        <v>[500040501]</v>
      </c>
      <c r="G2139" s="3">
        <v>0</v>
      </c>
      <c r="H2139" s="3">
        <v>0</v>
      </c>
      <c r="I2139" s="3">
        <v>0</v>
      </c>
    </row>
    <row r="2140" spans="1:9" x14ac:dyDescent="0.15">
      <c r="A2140" s="3">
        <f t="shared" si="1039"/>
        <v>500040601</v>
      </c>
      <c r="B2140" s="3">
        <v>5000406</v>
      </c>
      <c r="C2140" s="3">
        <v>1</v>
      </c>
      <c r="D2140" s="3">
        <v>1</v>
      </c>
      <c r="E2140" s="3" t="s">
        <v>114</v>
      </c>
      <c r="F2140" s="3" t="str">
        <f t="shared" si="1038"/>
        <v>[500040601]</v>
      </c>
      <c r="G2140" s="3">
        <v>0</v>
      </c>
      <c r="H2140" s="3">
        <v>0</v>
      </c>
      <c r="I2140" s="3">
        <v>0</v>
      </c>
    </row>
    <row r="2141" spans="1:9" x14ac:dyDescent="0.15">
      <c r="A2141" s="3">
        <f t="shared" si="1039"/>
        <v>500040701</v>
      </c>
      <c r="B2141" s="3">
        <v>5000407</v>
      </c>
      <c r="C2141" s="3">
        <v>1</v>
      </c>
      <c r="D2141" s="3">
        <v>1</v>
      </c>
      <c r="E2141" s="3" t="s">
        <v>114</v>
      </c>
      <c r="F2141" s="3" t="str">
        <f t="shared" si="1038"/>
        <v>[500040701]</v>
      </c>
      <c r="G2141" s="3">
        <v>0</v>
      </c>
      <c r="H2141" s="3">
        <v>0</v>
      </c>
      <c r="I2141" s="3">
        <v>0</v>
      </c>
    </row>
    <row r="2142" spans="1:9" x14ac:dyDescent="0.15">
      <c r="A2142" s="3">
        <f t="shared" si="1039"/>
        <v>500040801</v>
      </c>
      <c r="B2142" s="3">
        <v>5000408</v>
      </c>
      <c r="C2142" s="3">
        <v>1</v>
      </c>
      <c r="D2142" s="3">
        <v>1</v>
      </c>
      <c r="E2142" s="3" t="s">
        <v>114</v>
      </c>
      <c r="F2142" s="3" t="str">
        <f t="shared" si="1038"/>
        <v>[500040801]</v>
      </c>
      <c r="G2142" s="3">
        <v>0</v>
      </c>
      <c r="H2142" s="3">
        <v>0</v>
      </c>
      <c r="I2142" s="3">
        <v>0</v>
      </c>
    </row>
    <row r="2143" spans="1:9" x14ac:dyDescent="0.15">
      <c r="A2143" s="3">
        <f t="shared" si="1039"/>
        <v>500040901</v>
      </c>
      <c r="B2143" s="3">
        <v>5000409</v>
      </c>
      <c r="C2143" s="3">
        <v>1</v>
      </c>
      <c r="D2143" s="3">
        <v>1</v>
      </c>
      <c r="E2143" s="3" t="s">
        <v>114</v>
      </c>
      <c r="F2143" s="3" t="str">
        <f t="shared" ref="F2143:F2185" si="1040">"["&amp;A2143&amp;"]"</f>
        <v>[500040901]</v>
      </c>
      <c r="G2143" s="3">
        <v>0</v>
      </c>
      <c r="H2143" s="3">
        <v>0</v>
      </c>
      <c r="I2143" s="3">
        <v>0</v>
      </c>
    </row>
    <row r="2144" spans="1:9" x14ac:dyDescent="0.15">
      <c r="A2144" s="3">
        <f t="shared" ref="A2144:A2185" si="1041">B2144*100+C2144</f>
        <v>500041001</v>
      </c>
      <c r="B2144" s="3">
        <v>5000410</v>
      </c>
      <c r="C2144" s="3">
        <v>1</v>
      </c>
      <c r="D2144" s="3">
        <v>1</v>
      </c>
      <c r="E2144" s="3" t="s">
        <v>114</v>
      </c>
      <c r="F2144" s="3" t="str">
        <f t="shared" si="1040"/>
        <v>[500041001]</v>
      </c>
      <c r="G2144" s="3">
        <v>0</v>
      </c>
      <c r="H2144" s="3">
        <v>0</v>
      </c>
      <c r="I2144" s="3">
        <v>0</v>
      </c>
    </row>
    <row r="2145" spans="1:9" x14ac:dyDescent="0.15">
      <c r="A2145" s="3">
        <f t="shared" si="1041"/>
        <v>500041101</v>
      </c>
      <c r="B2145" s="3">
        <v>5000411</v>
      </c>
      <c r="C2145" s="3">
        <v>1</v>
      </c>
      <c r="D2145" s="3">
        <v>1</v>
      </c>
      <c r="E2145" s="3" t="s">
        <v>114</v>
      </c>
      <c r="F2145" s="3" t="str">
        <f t="shared" si="1040"/>
        <v>[500041101]</v>
      </c>
      <c r="G2145" s="3">
        <v>0</v>
      </c>
      <c r="H2145" s="3">
        <v>0</v>
      </c>
      <c r="I2145" s="3">
        <v>0</v>
      </c>
    </row>
    <row r="2146" spans="1:9" x14ac:dyDescent="0.15">
      <c r="A2146" s="3">
        <f t="shared" si="1041"/>
        <v>500041201</v>
      </c>
      <c r="B2146" s="3">
        <v>5000412</v>
      </c>
      <c r="C2146" s="3">
        <v>1</v>
      </c>
      <c r="D2146" s="3">
        <v>1</v>
      </c>
      <c r="E2146" s="3" t="s">
        <v>114</v>
      </c>
      <c r="F2146" s="3" t="str">
        <f t="shared" si="1040"/>
        <v>[500041201]</v>
      </c>
      <c r="G2146" s="3">
        <v>0</v>
      </c>
      <c r="H2146" s="3">
        <v>0</v>
      </c>
      <c r="I2146" s="3">
        <v>0</v>
      </c>
    </row>
    <row r="2147" spans="1:9" x14ac:dyDescent="0.15">
      <c r="A2147" s="3">
        <f t="shared" si="1041"/>
        <v>500041301</v>
      </c>
      <c r="B2147" s="3">
        <v>5000413</v>
      </c>
      <c r="C2147" s="3">
        <v>1</v>
      </c>
      <c r="D2147" s="3">
        <v>1</v>
      </c>
      <c r="E2147" s="3" t="s">
        <v>114</v>
      </c>
      <c r="F2147" s="3" t="str">
        <f t="shared" si="1040"/>
        <v>[500041301]</v>
      </c>
      <c r="G2147" s="3">
        <v>0</v>
      </c>
      <c r="H2147" s="3">
        <v>0</v>
      </c>
      <c r="I2147" s="3">
        <v>0</v>
      </c>
    </row>
    <row r="2148" spans="1:9" x14ac:dyDescent="0.15">
      <c r="A2148" s="3">
        <f t="shared" si="1041"/>
        <v>500041401</v>
      </c>
      <c r="B2148" s="3">
        <v>5000414</v>
      </c>
      <c r="C2148" s="3">
        <v>1</v>
      </c>
      <c r="D2148" s="3">
        <v>1</v>
      </c>
      <c r="E2148" s="3" t="s">
        <v>114</v>
      </c>
      <c r="F2148" s="3" t="str">
        <f t="shared" si="1040"/>
        <v>[500041401]</v>
      </c>
      <c r="G2148" s="3">
        <v>0</v>
      </c>
      <c r="H2148" s="3">
        <v>0</v>
      </c>
      <c r="I2148" s="3">
        <v>0</v>
      </c>
    </row>
    <row r="2149" spans="1:9" x14ac:dyDescent="0.15">
      <c r="A2149" s="3">
        <f t="shared" si="1041"/>
        <v>500041501</v>
      </c>
      <c r="B2149" s="3">
        <v>5000415</v>
      </c>
      <c r="C2149" s="3">
        <v>1</v>
      </c>
      <c r="D2149" s="3">
        <v>1</v>
      </c>
      <c r="E2149" s="3" t="s">
        <v>114</v>
      </c>
      <c r="F2149" s="3" t="str">
        <f t="shared" si="1040"/>
        <v>[500041501]</v>
      </c>
      <c r="G2149" s="3">
        <v>0</v>
      </c>
      <c r="H2149" s="3">
        <v>0</v>
      </c>
      <c r="I2149" s="3">
        <v>0</v>
      </c>
    </row>
    <row r="2150" spans="1:9" x14ac:dyDescent="0.15">
      <c r="A2150" s="3">
        <f t="shared" si="1041"/>
        <v>500041601</v>
      </c>
      <c r="B2150" s="3">
        <v>5000416</v>
      </c>
      <c r="C2150" s="3">
        <v>1</v>
      </c>
      <c r="D2150" s="3">
        <v>1</v>
      </c>
      <c r="E2150" s="3" t="s">
        <v>114</v>
      </c>
      <c r="F2150" s="3" t="str">
        <f t="shared" si="1040"/>
        <v>[500041601]</v>
      </c>
      <c r="G2150" s="3">
        <v>0</v>
      </c>
      <c r="H2150" s="3">
        <v>0</v>
      </c>
      <c r="I2150" s="3">
        <v>0</v>
      </c>
    </row>
    <row r="2151" spans="1:9" x14ac:dyDescent="0.15">
      <c r="A2151" s="3">
        <f t="shared" si="1041"/>
        <v>500041701</v>
      </c>
      <c r="B2151" s="3">
        <v>5000417</v>
      </c>
      <c r="C2151" s="3">
        <v>1</v>
      </c>
      <c r="D2151" s="3">
        <v>1</v>
      </c>
      <c r="E2151" s="3" t="s">
        <v>114</v>
      </c>
      <c r="F2151" s="3" t="str">
        <f t="shared" si="1040"/>
        <v>[500041701]</v>
      </c>
      <c r="G2151" s="3">
        <v>0</v>
      </c>
      <c r="H2151" s="3">
        <v>0</v>
      </c>
      <c r="I2151" s="3">
        <v>0</v>
      </c>
    </row>
    <row r="2152" spans="1:9" x14ac:dyDescent="0.15">
      <c r="A2152" s="3">
        <f t="shared" si="1041"/>
        <v>500041801</v>
      </c>
      <c r="B2152" s="3">
        <v>5000418</v>
      </c>
      <c r="C2152" s="3">
        <v>1</v>
      </c>
      <c r="D2152" s="3">
        <v>1</v>
      </c>
      <c r="E2152" s="3" t="s">
        <v>114</v>
      </c>
      <c r="F2152" s="3" t="str">
        <f t="shared" si="1040"/>
        <v>[500041801]</v>
      </c>
      <c r="G2152" s="3">
        <v>0</v>
      </c>
      <c r="H2152" s="3">
        <v>0</v>
      </c>
      <c r="I2152" s="3">
        <v>0</v>
      </c>
    </row>
    <row r="2153" spans="1:9" x14ac:dyDescent="0.15">
      <c r="A2153" s="3">
        <f t="shared" si="1041"/>
        <v>500041901</v>
      </c>
      <c r="B2153" s="3">
        <v>5000419</v>
      </c>
      <c r="C2153" s="3">
        <v>1</v>
      </c>
      <c r="D2153" s="3">
        <v>1</v>
      </c>
      <c r="E2153" s="3" t="s">
        <v>114</v>
      </c>
      <c r="F2153" s="3" t="str">
        <f t="shared" si="1040"/>
        <v>[500041901]</v>
      </c>
      <c r="G2153" s="3">
        <v>0</v>
      </c>
      <c r="H2153" s="3">
        <v>0</v>
      </c>
      <c r="I2153" s="3">
        <v>0</v>
      </c>
    </row>
    <row r="2154" spans="1:9" x14ac:dyDescent="0.15">
      <c r="A2154" s="3">
        <f t="shared" si="1041"/>
        <v>500042001</v>
      </c>
      <c r="B2154" s="3">
        <v>5000420</v>
      </c>
      <c r="C2154" s="3">
        <v>1</v>
      </c>
      <c r="D2154" s="3">
        <v>1</v>
      </c>
      <c r="E2154" s="3" t="s">
        <v>114</v>
      </c>
      <c r="F2154" s="3" t="str">
        <f t="shared" si="1040"/>
        <v>[500042001]</v>
      </c>
      <c r="G2154" s="3">
        <v>0</v>
      </c>
      <c r="H2154" s="3">
        <v>0</v>
      </c>
      <c r="I2154" s="3">
        <v>0</v>
      </c>
    </row>
    <row r="2155" spans="1:9" x14ac:dyDescent="0.15">
      <c r="A2155" s="3">
        <f t="shared" si="1041"/>
        <v>500042101</v>
      </c>
      <c r="B2155" s="3">
        <v>5000421</v>
      </c>
      <c r="C2155" s="3">
        <v>1</v>
      </c>
      <c r="D2155" s="3">
        <v>1</v>
      </c>
      <c r="E2155" s="3" t="s">
        <v>114</v>
      </c>
      <c r="F2155" s="3" t="str">
        <f t="shared" si="1040"/>
        <v>[500042101]</v>
      </c>
      <c r="G2155" s="3">
        <v>0</v>
      </c>
      <c r="H2155" s="3">
        <v>0</v>
      </c>
      <c r="I2155" s="3">
        <v>0</v>
      </c>
    </row>
    <row r="2156" spans="1:9" x14ac:dyDescent="0.15">
      <c r="A2156" s="3">
        <f t="shared" si="1041"/>
        <v>500042201</v>
      </c>
      <c r="B2156" s="3">
        <v>5000422</v>
      </c>
      <c r="C2156" s="3">
        <v>1</v>
      </c>
      <c r="D2156" s="3">
        <v>1</v>
      </c>
      <c r="E2156" s="3" t="s">
        <v>114</v>
      </c>
      <c r="F2156" s="3" t="str">
        <f t="shared" si="1040"/>
        <v>[500042201]</v>
      </c>
      <c r="G2156" s="3">
        <v>0</v>
      </c>
      <c r="H2156" s="3">
        <v>0</v>
      </c>
      <c r="I2156" s="3">
        <v>0</v>
      </c>
    </row>
    <row r="2157" spans="1:9" x14ac:dyDescent="0.15">
      <c r="A2157" s="3">
        <f t="shared" si="1041"/>
        <v>500042301</v>
      </c>
      <c r="B2157" s="3">
        <v>5000423</v>
      </c>
      <c r="C2157" s="3">
        <v>1</v>
      </c>
      <c r="D2157" s="3">
        <v>1</v>
      </c>
      <c r="E2157" s="3" t="s">
        <v>114</v>
      </c>
      <c r="F2157" s="3" t="str">
        <f t="shared" si="1040"/>
        <v>[500042301]</v>
      </c>
      <c r="G2157" s="3">
        <v>0</v>
      </c>
      <c r="H2157" s="3">
        <v>0</v>
      </c>
      <c r="I2157" s="3">
        <v>0</v>
      </c>
    </row>
    <row r="2158" spans="1:9" x14ac:dyDescent="0.15">
      <c r="A2158" s="3">
        <f t="shared" si="1041"/>
        <v>500042401</v>
      </c>
      <c r="B2158" s="3">
        <v>5000424</v>
      </c>
      <c r="C2158" s="3">
        <v>1</v>
      </c>
      <c r="D2158" s="3">
        <v>1</v>
      </c>
      <c r="E2158" s="3" t="s">
        <v>114</v>
      </c>
      <c r="F2158" s="3" t="str">
        <f t="shared" si="1040"/>
        <v>[500042401]</v>
      </c>
      <c r="G2158" s="3">
        <v>0</v>
      </c>
      <c r="H2158" s="3">
        <v>0</v>
      </c>
      <c r="I2158" s="3">
        <v>0</v>
      </c>
    </row>
    <row r="2159" spans="1:9" x14ac:dyDescent="0.15">
      <c r="A2159" s="3">
        <f t="shared" si="1041"/>
        <v>500042501</v>
      </c>
      <c r="B2159" s="3">
        <v>5000425</v>
      </c>
      <c r="C2159" s="3">
        <v>1</v>
      </c>
      <c r="D2159" s="3">
        <v>1</v>
      </c>
      <c r="E2159" s="3" t="s">
        <v>114</v>
      </c>
      <c r="F2159" s="3" t="str">
        <f t="shared" si="1040"/>
        <v>[500042501]</v>
      </c>
      <c r="G2159" s="3">
        <v>0</v>
      </c>
      <c r="H2159" s="3">
        <v>0</v>
      </c>
      <c r="I2159" s="3">
        <v>0</v>
      </c>
    </row>
    <row r="2160" spans="1:9" x14ac:dyDescent="0.15">
      <c r="A2160" s="3">
        <f t="shared" si="1041"/>
        <v>500050101</v>
      </c>
      <c r="B2160" s="3">
        <v>5000501</v>
      </c>
      <c r="C2160" s="3">
        <v>1</v>
      </c>
      <c r="D2160" s="3">
        <v>1</v>
      </c>
      <c r="E2160" s="3" t="s">
        <v>114</v>
      </c>
      <c r="F2160" s="3" t="str">
        <f t="shared" si="1040"/>
        <v>[500050101]</v>
      </c>
      <c r="G2160" s="3">
        <v>0</v>
      </c>
      <c r="H2160" s="3">
        <v>0</v>
      </c>
      <c r="I2160" s="3">
        <v>0</v>
      </c>
    </row>
    <row r="2161" spans="1:9" x14ac:dyDescent="0.15">
      <c r="A2161" s="3">
        <f t="shared" si="1041"/>
        <v>500050201</v>
      </c>
      <c r="B2161" s="3">
        <v>5000502</v>
      </c>
      <c r="C2161" s="3">
        <v>1</v>
      </c>
      <c r="D2161" s="3">
        <v>1</v>
      </c>
      <c r="E2161" s="3" t="s">
        <v>114</v>
      </c>
      <c r="F2161" s="3" t="str">
        <f t="shared" si="1040"/>
        <v>[500050201]</v>
      </c>
      <c r="G2161" s="3">
        <v>0</v>
      </c>
      <c r="H2161" s="3">
        <v>0</v>
      </c>
      <c r="I2161" s="3">
        <v>0</v>
      </c>
    </row>
    <row r="2162" spans="1:9" x14ac:dyDescent="0.15">
      <c r="A2162" s="3">
        <f t="shared" si="1041"/>
        <v>500050301</v>
      </c>
      <c r="B2162" s="3">
        <v>5000503</v>
      </c>
      <c r="C2162" s="3">
        <v>1</v>
      </c>
      <c r="D2162" s="3">
        <v>1</v>
      </c>
      <c r="E2162" s="3" t="s">
        <v>114</v>
      </c>
      <c r="F2162" s="3" t="str">
        <f t="shared" si="1040"/>
        <v>[500050301]</v>
      </c>
      <c r="G2162" s="3">
        <v>0</v>
      </c>
      <c r="H2162" s="3">
        <v>0</v>
      </c>
      <c r="I2162" s="3">
        <v>0</v>
      </c>
    </row>
    <row r="2163" spans="1:9" x14ac:dyDescent="0.15">
      <c r="A2163" s="3">
        <f t="shared" si="1041"/>
        <v>500050401</v>
      </c>
      <c r="B2163" s="3">
        <v>5000504</v>
      </c>
      <c r="C2163" s="3">
        <v>1</v>
      </c>
      <c r="D2163" s="3">
        <v>1</v>
      </c>
      <c r="E2163" s="3" t="s">
        <v>114</v>
      </c>
      <c r="F2163" s="3" t="str">
        <f t="shared" si="1040"/>
        <v>[500050401]</v>
      </c>
      <c r="G2163" s="3">
        <v>0</v>
      </c>
      <c r="H2163" s="3">
        <v>0</v>
      </c>
      <c r="I2163" s="3">
        <v>0</v>
      </c>
    </row>
    <row r="2164" spans="1:9" x14ac:dyDescent="0.15">
      <c r="A2164" s="3">
        <f t="shared" si="1041"/>
        <v>500050501</v>
      </c>
      <c r="B2164" s="3">
        <v>5000505</v>
      </c>
      <c r="C2164" s="3">
        <v>1</v>
      </c>
      <c r="D2164" s="3">
        <v>1</v>
      </c>
      <c r="E2164" s="3" t="s">
        <v>114</v>
      </c>
      <c r="F2164" s="3" t="str">
        <f t="shared" si="1040"/>
        <v>[500050501]</v>
      </c>
      <c r="G2164" s="3">
        <v>0</v>
      </c>
      <c r="H2164" s="3">
        <v>0</v>
      </c>
      <c r="I2164" s="3">
        <v>0</v>
      </c>
    </row>
    <row r="2165" spans="1:9" x14ac:dyDescent="0.15">
      <c r="A2165" s="3">
        <f t="shared" si="1041"/>
        <v>500050601</v>
      </c>
      <c r="B2165" s="3">
        <v>5000506</v>
      </c>
      <c r="C2165" s="3">
        <v>1</v>
      </c>
      <c r="D2165" s="3">
        <v>1</v>
      </c>
      <c r="E2165" s="3" t="s">
        <v>114</v>
      </c>
      <c r="F2165" s="3" t="str">
        <f t="shared" si="1040"/>
        <v>[500050601]</v>
      </c>
      <c r="G2165" s="3">
        <v>0</v>
      </c>
      <c r="H2165" s="3">
        <v>0</v>
      </c>
      <c r="I2165" s="3">
        <v>0</v>
      </c>
    </row>
    <row r="2166" spans="1:9" x14ac:dyDescent="0.15">
      <c r="A2166" s="3">
        <f t="shared" si="1041"/>
        <v>500050701</v>
      </c>
      <c r="B2166" s="3">
        <v>5000507</v>
      </c>
      <c r="C2166" s="3">
        <v>1</v>
      </c>
      <c r="D2166" s="3">
        <v>1</v>
      </c>
      <c r="E2166" s="3" t="s">
        <v>114</v>
      </c>
      <c r="F2166" s="3" t="str">
        <f t="shared" si="1040"/>
        <v>[500050701]</v>
      </c>
      <c r="G2166" s="3">
        <v>0</v>
      </c>
      <c r="H2166" s="3">
        <v>0</v>
      </c>
      <c r="I2166" s="3">
        <v>0</v>
      </c>
    </row>
    <row r="2167" spans="1:9" x14ac:dyDescent="0.15">
      <c r="A2167" s="3">
        <f t="shared" si="1041"/>
        <v>500050801</v>
      </c>
      <c r="B2167" s="3">
        <v>5000508</v>
      </c>
      <c r="C2167" s="3">
        <v>1</v>
      </c>
      <c r="D2167" s="3">
        <v>1</v>
      </c>
      <c r="E2167" s="3" t="s">
        <v>114</v>
      </c>
      <c r="F2167" s="3" t="str">
        <f t="shared" si="1040"/>
        <v>[500050801]</v>
      </c>
      <c r="G2167" s="3">
        <v>0</v>
      </c>
      <c r="H2167" s="3">
        <v>0</v>
      </c>
      <c r="I2167" s="3">
        <v>0</v>
      </c>
    </row>
    <row r="2168" spans="1:9" x14ac:dyDescent="0.15">
      <c r="A2168" s="3">
        <f t="shared" si="1041"/>
        <v>500050901</v>
      </c>
      <c r="B2168" s="3">
        <v>5000509</v>
      </c>
      <c r="C2168" s="3">
        <v>1</v>
      </c>
      <c r="D2168" s="3">
        <v>1</v>
      </c>
      <c r="E2168" s="3" t="s">
        <v>114</v>
      </c>
      <c r="F2168" s="3" t="str">
        <f t="shared" si="1040"/>
        <v>[500050901]</v>
      </c>
      <c r="G2168" s="3">
        <v>0</v>
      </c>
      <c r="H2168" s="3">
        <v>0</v>
      </c>
      <c r="I2168" s="3">
        <v>0</v>
      </c>
    </row>
    <row r="2169" spans="1:9" x14ac:dyDescent="0.15">
      <c r="A2169" s="3">
        <f t="shared" si="1041"/>
        <v>500051001</v>
      </c>
      <c r="B2169" s="3">
        <v>5000510</v>
      </c>
      <c r="C2169" s="3">
        <v>1</v>
      </c>
      <c r="D2169" s="3">
        <v>1</v>
      </c>
      <c r="E2169" s="3" t="s">
        <v>114</v>
      </c>
      <c r="F2169" s="3" t="str">
        <f t="shared" si="1040"/>
        <v>[500051001]</v>
      </c>
      <c r="G2169" s="3">
        <v>0</v>
      </c>
      <c r="H2169" s="3">
        <v>0</v>
      </c>
      <c r="I2169" s="3">
        <v>0</v>
      </c>
    </row>
    <row r="2170" spans="1:9" x14ac:dyDescent="0.15">
      <c r="A2170" s="3">
        <f t="shared" si="1041"/>
        <v>500051101</v>
      </c>
      <c r="B2170" s="3">
        <v>5000511</v>
      </c>
      <c r="C2170" s="3">
        <v>1</v>
      </c>
      <c r="D2170" s="3">
        <v>1</v>
      </c>
      <c r="E2170" s="3" t="s">
        <v>114</v>
      </c>
      <c r="F2170" s="3" t="str">
        <f t="shared" si="1040"/>
        <v>[500051101]</v>
      </c>
      <c r="G2170" s="3">
        <v>0</v>
      </c>
      <c r="H2170" s="3">
        <v>0</v>
      </c>
      <c r="I2170" s="3">
        <v>0</v>
      </c>
    </row>
    <row r="2171" spans="1:9" x14ac:dyDescent="0.15">
      <c r="A2171" s="3">
        <f t="shared" si="1041"/>
        <v>500051201</v>
      </c>
      <c r="B2171" s="3">
        <v>5000512</v>
      </c>
      <c r="C2171" s="3">
        <v>1</v>
      </c>
      <c r="D2171" s="3">
        <v>1</v>
      </c>
      <c r="E2171" s="3" t="s">
        <v>114</v>
      </c>
      <c r="F2171" s="3" t="str">
        <f t="shared" si="1040"/>
        <v>[500051201]</v>
      </c>
      <c r="G2171" s="3">
        <v>0</v>
      </c>
      <c r="H2171" s="3">
        <v>0</v>
      </c>
      <c r="I2171" s="3">
        <v>0</v>
      </c>
    </row>
    <row r="2172" spans="1:9" x14ac:dyDescent="0.15">
      <c r="A2172" s="3">
        <f t="shared" si="1041"/>
        <v>500051301</v>
      </c>
      <c r="B2172" s="3">
        <v>5000513</v>
      </c>
      <c r="C2172" s="3">
        <v>1</v>
      </c>
      <c r="D2172" s="3">
        <v>1</v>
      </c>
      <c r="E2172" s="3" t="s">
        <v>114</v>
      </c>
      <c r="F2172" s="3" t="str">
        <f t="shared" si="1040"/>
        <v>[500051301]</v>
      </c>
      <c r="G2172" s="3">
        <v>0</v>
      </c>
      <c r="H2172" s="3">
        <v>0</v>
      </c>
      <c r="I2172" s="3">
        <v>0</v>
      </c>
    </row>
    <row r="2173" spans="1:9" x14ac:dyDescent="0.15">
      <c r="A2173" s="3">
        <f t="shared" si="1041"/>
        <v>500051401</v>
      </c>
      <c r="B2173" s="3">
        <v>5000514</v>
      </c>
      <c r="C2173" s="3">
        <v>1</v>
      </c>
      <c r="D2173" s="3">
        <v>1</v>
      </c>
      <c r="E2173" s="3" t="s">
        <v>114</v>
      </c>
      <c r="F2173" s="3" t="str">
        <f t="shared" si="1040"/>
        <v>[500051401]</v>
      </c>
      <c r="G2173" s="3">
        <v>0</v>
      </c>
      <c r="H2173" s="3">
        <v>0</v>
      </c>
      <c r="I2173" s="3">
        <v>0</v>
      </c>
    </row>
    <row r="2174" spans="1:9" x14ac:dyDescent="0.15">
      <c r="A2174" s="3">
        <f t="shared" si="1041"/>
        <v>500051501</v>
      </c>
      <c r="B2174" s="3">
        <v>5000515</v>
      </c>
      <c r="C2174" s="3">
        <v>1</v>
      </c>
      <c r="D2174" s="3">
        <v>1</v>
      </c>
      <c r="E2174" s="3" t="s">
        <v>114</v>
      </c>
      <c r="F2174" s="3" t="str">
        <f t="shared" si="1040"/>
        <v>[500051501]</v>
      </c>
      <c r="G2174" s="3">
        <v>0</v>
      </c>
      <c r="H2174" s="3">
        <v>0</v>
      </c>
      <c r="I2174" s="3">
        <v>0</v>
      </c>
    </row>
    <row r="2175" spans="1:9" x14ac:dyDescent="0.15">
      <c r="A2175" s="3">
        <f t="shared" si="1041"/>
        <v>500051601</v>
      </c>
      <c r="B2175" s="3">
        <v>5000516</v>
      </c>
      <c r="C2175" s="3">
        <v>1</v>
      </c>
      <c r="D2175" s="3">
        <v>1</v>
      </c>
      <c r="E2175" s="3" t="s">
        <v>114</v>
      </c>
      <c r="F2175" s="3" t="str">
        <f t="shared" si="1040"/>
        <v>[500051601]</v>
      </c>
      <c r="G2175" s="3">
        <v>0</v>
      </c>
      <c r="H2175" s="3">
        <v>0</v>
      </c>
      <c r="I2175" s="3">
        <v>0</v>
      </c>
    </row>
    <row r="2176" spans="1:9" x14ac:dyDescent="0.15">
      <c r="A2176" s="3">
        <f t="shared" si="1041"/>
        <v>500051701</v>
      </c>
      <c r="B2176" s="3">
        <v>5000517</v>
      </c>
      <c r="C2176" s="3">
        <v>1</v>
      </c>
      <c r="D2176" s="3">
        <v>1</v>
      </c>
      <c r="E2176" s="3" t="s">
        <v>114</v>
      </c>
      <c r="F2176" s="3" t="str">
        <f t="shared" si="1040"/>
        <v>[500051701]</v>
      </c>
      <c r="G2176" s="3">
        <v>0</v>
      </c>
      <c r="H2176" s="3">
        <v>0</v>
      </c>
      <c r="I2176" s="3">
        <v>0</v>
      </c>
    </row>
    <row r="2177" spans="1:9" x14ac:dyDescent="0.15">
      <c r="A2177" s="3">
        <f t="shared" si="1041"/>
        <v>500051801</v>
      </c>
      <c r="B2177" s="3">
        <v>5000518</v>
      </c>
      <c r="C2177" s="3">
        <v>1</v>
      </c>
      <c r="D2177" s="3">
        <v>1</v>
      </c>
      <c r="E2177" s="3" t="s">
        <v>114</v>
      </c>
      <c r="F2177" s="3" t="str">
        <f t="shared" si="1040"/>
        <v>[500051801]</v>
      </c>
      <c r="G2177" s="3">
        <v>0</v>
      </c>
      <c r="H2177" s="3">
        <v>0</v>
      </c>
      <c r="I2177" s="3">
        <v>0</v>
      </c>
    </row>
    <row r="2178" spans="1:9" x14ac:dyDescent="0.15">
      <c r="A2178" s="3">
        <f t="shared" si="1041"/>
        <v>500051901</v>
      </c>
      <c r="B2178" s="3">
        <v>5000519</v>
      </c>
      <c r="C2178" s="3">
        <v>1</v>
      </c>
      <c r="D2178" s="3">
        <v>1</v>
      </c>
      <c r="E2178" s="3" t="s">
        <v>114</v>
      </c>
      <c r="F2178" s="3" t="str">
        <f t="shared" si="1040"/>
        <v>[500051901]</v>
      </c>
      <c r="G2178" s="3">
        <v>0</v>
      </c>
      <c r="H2178" s="3">
        <v>0</v>
      </c>
      <c r="I2178" s="3">
        <v>0</v>
      </c>
    </row>
    <row r="2179" spans="1:9" x14ac:dyDescent="0.15">
      <c r="A2179" s="3">
        <f t="shared" si="1041"/>
        <v>500052001</v>
      </c>
      <c r="B2179" s="3">
        <v>5000520</v>
      </c>
      <c r="C2179" s="3">
        <v>1</v>
      </c>
      <c r="D2179" s="3">
        <v>1</v>
      </c>
      <c r="E2179" s="3" t="s">
        <v>114</v>
      </c>
      <c r="F2179" s="3" t="str">
        <f t="shared" si="1040"/>
        <v>[500052001]</v>
      </c>
      <c r="G2179" s="3">
        <v>0</v>
      </c>
      <c r="H2179" s="3">
        <v>0</v>
      </c>
      <c r="I2179" s="3">
        <v>0</v>
      </c>
    </row>
    <row r="2180" spans="1:9" x14ac:dyDescent="0.15">
      <c r="A2180" s="3">
        <f t="shared" si="1041"/>
        <v>500052101</v>
      </c>
      <c r="B2180" s="3">
        <v>5000521</v>
      </c>
      <c r="C2180" s="3">
        <v>1</v>
      </c>
      <c r="D2180" s="3">
        <v>1</v>
      </c>
      <c r="E2180" s="3" t="s">
        <v>114</v>
      </c>
      <c r="F2180" s="3" t="str">
        <f t="shared" si="1040"/>
        <v>[500052101]</v>
      </c>
      <c r="G2180" s="3">
        <v>0</v>
      </c>
      <c r="H2180" s="3">
        <v>0</v>
      </c>
      <c r="I2180" s="3">
        <v>0</v>
      </c>
    </row>
    <row r="2181" spans="1:9" x14ac:dyDescent="0.15">
      <c r="A2181" s="3">
        <f t="shared" si="1041"/>
        <v>500052201</v>
      </c>
      <c r="B2181" s="3">
        <v>5000522</v>
      </c>
      <c r="C2181" s="3">
        <v>1</v>
      </c>
      <c r="D2181" s="3">
        <v>1</v>
      </c>
      <c r="E2181" s="3" t="s">
        <v>114</v>
      </c>
      <c r="F2181" s="3" t="str">
        <f t="shared" si="1040"/>
        <v>[500052201]</v>
      </c>
      <c r="G2181" s="3">
        <v>0</v>
      </c>
      <c r="H2181" s="3">
        <v>0</v>
      </c>
      <c r="I2181" s="3">
        <v>0</v>
      </c>
    </row>
    <row r="2182" spans="1:9" x14ac:dyDescent="0.15">
      <c r="A2182" s="3">
        <f t="shared" si="1041"/>
        <v>500052301</v>
      </c>
      <c r="B2182" s="3">
        <v>5000523</v>
      </c>
      <c r="C2182" s="3">
        <v>1</v>
      </c>
      <c r="D2182" s="3">
        <v>1</v>
      </c>
      <c r="E2182" s="3" t="s">
        <v>114</v>
      </c>
      <c r="F2182" s="3" t="str">
        <f t="shared" si="1040"/>
        <v>[500052301]</v>
      </c>
      <c r="G2182" s="3">
        <v>0</v>
      </c>
      <c r="H2182" s="3">
        <v>0</v>
      </c>
      <c r="I2182" s="3">
        <v>0</v>
      </c>
    </row>
    <row r="2183" spans="1:9" x14ac:dyDescent="0.15">
      <c r="A2183" s="3">
        <f t="shared" si="1041"/>
        <v>500052401</v>
      </c>
      <c r="B2183" s="3">
        <v>5000524</v>
      </c>
      <c r="C2183" s="3">
        <v>1</v>
      </c>
      <c r="D2183" s="3">
        <v>1</v>
      </c>
      <c r="E2183" s="3" t="s">
        <v>114</v>
      </c>
      <c r="F2183" s="3" t="str">
        <f t="shared" si="1040"/>
        <v>[500052401]</v>
      </c>
      <c r="G2183" s="3">
        <v>0</v>
      </c>
      <c r="H2183" s="3">
        <v>0</v>
      </c>
      <c r="I2183" s="3">
        <v>0</v>
      </c>
    </row>
    <row r="2184" spans="1:9" x14ac:dyDescent="0.15">
      <c r="A2184" s="3">
        <f t="shared" si="1041"/>
        <v>500052501</v>
      </c>
      <c r="B2184" s="3">
        <v>5000525</v>
      </c>
      <c r="C2184" s="3">
        <v>1</v>
      </c>
      <c r="D2184" s="3">
        <v>1</v>
      </c>
      <c r="E2184" s="3" t="s">
        <v>114</v>
      </c>
      <c r="F2184" s="3" t="str">
        <f t="shared" si="1040"/>
        <v>[500052501]</v>
      </c>
      <c r="G2184" s="3">
        <v>0</v>
      </c>
      <c r="H2184" s="3">
        <v>0</v>
      </c>
      <c r="I2184" s="3">
        <v>0</v>
      </c>
    </row>
    <row r="2185" spans="1:9" x14ac:dyDescent="0.15">
      <c r="A2185" s="3">
        <f t="shared" si="1041"/>
        <v>500052601</v>
      </c>
      <c r="B2185" s="3">
        <v>5000526</v>
      </c>
      <c r="C2185" s="3">
        <v>1</v>
      </c>
      <c r="D2185" s="3">
        <v>1</v>
      </c>
      <c r="E2185" s="3" t="s">
        <v>114</v>
      </c>
      <c r="F2185" s="3" t="str">
        <f t="shared" si="1040"/>
        <v>[500052601]</v>
      </c>
      <c r="G2185" s="3">
        <v>0</v>
      </c>
      <c r="H2185" s="3">
        <v>0</v>
      </c>
      <c r="I2185" s="3">
        <v>0</v>
      </c>
    </row>
  </sheetData>
  <autoFilter ref="A4:J2185" xr:uid="{00000000-0009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920"/>
  <sheetViews>
    <sheetView zoomScale="70" zoomScaleNormal="70" workbookViewId="0">
      <pane xSplit="6" ySplit="9" topLeftCell="G166" activePane="bottomRight" state="frozen"/>
      <selection pane="topRight"/>
      <selection pane="bottomLeft"/>
      <selection pane="bottomRight" activeCell="H189" sqref="H189"/>
    </sheetView>
  </sheetViews>
  <sheetFormatPr defaultColWidth="9" defaultRowHeight="13.5" x14ac:dyDescent="0.1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69" x14ac:dyDescent="0.15">
      <c r="A1" s="1" t="s">
        <v>342</v>
      </c>
      <c r="B1" s="1" t="s">
        <v>343</v>
      </c>
      <c r="C1" s="1" t="s">
        <v>344</v>
      </c>
      <c r="D1" s="1">
        <v>1</v>
      </c>
      <c r="E1" s="1">
        <v>0.7</v>
      </c>
      <c r="H1" s="1" t="s">
        <v>345</v>
      </c>
      <c r="I1" s="4" t="s">
        <v>346</v>
      </c>
    </row>
    <row r="2" spans="1:69" x14ac:dyDescent="0.15">
      <c r="A2" s="1" t="s">
        <v>347</v>
      </c>
      <c r="B2" s="1" t="s">
        <v>348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349</v>
      </c>
    </row>
    <row r="3" spans="1:69" x14ac:dyDescent="0.15">
      <c r="A3" s="1" t="s">
        <v>350</v>
      </c>
      <c r="C3" s="1" t="s">
        <v>351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349</v>
      </c>
    </row>
    <row r="4" spans="1:69" x14ac:dyDescent="0.15">
      <c r="A4" s="1" t="s">
        <v>352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349</v>
      </c>
    </row>
    <row r="5" spans="1:69" x14ac:dyDescent="0.15">
      <c r="A5" s="1" t="str">
        <f>"\n"</f>
        <v>\n</v>
      </c>
      <c r="D5" s="1">
        <v>5</v>
      </c>
      <c r="E5" s="1">
        <v>1</v>
      </c>
      <c r="AJ5" s="11" t="s">
        <v>353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349</v>
      </c>
    </row>
    <row r="6" spans="1:69" ht="27" x14ac:dyDescent="0.15">
      <c r="A6" s="1" t="s">
        <v>354</v>
      </c>
      <c r="B6" s="1" t="s">
        <v>355</v>
      </c>
      <c r="C6" s="1" t="s">
        <v>356</v>
      </c>
      <c r="D6" s="2" t="s">
        <v>19</v>
      </c>
      <c r="E6" s="5" t="s">
        <v>16</v>
      </c>
      <c r="F6" s="5" t="s">
        <v>17</v>
      </c>
      <c r="G6" s="6" t="s">
        <v>357</v>
      </c>
      <c r="H6" s="6" t="s">
        <v>358</v>
      </c>
      <c r="I6" s="8" t="s">
        <v>357</v>
      </c>
      <c r="J6" s="8" t="s">
        <v>358</v>
      </c>
      <c r="K6" s="6" t="s">
        <v>357</v>
      </c>
      <c r="L6" s="6" t="s">
        <v>358</v>
      </c>
      <c r="M6" s="8" t="s">
        <v>357</v>
      </c>
      <c r="N6" s="8" t="s">
        <v>358</v>
      </c>
      <c r="O6" s="6" t="s">
        <v>357</v>
      </c>
      <c r="P6" s="6" t="s">
        <v>358</v>
      </c>
      <c r="Q6" s="8" t="s">
        <v>357</v>
      </c>
      <c r="R6" s="8" t="s">
        <v>358</v>
      </c>
      <c r="S6" s="6" t="s">
        <v>359</v>
      </c>
      <c r="T6" s="8" t="s">
        <v>360</v>
      </c>
      <c r="U6" s="6" t="s">
        <v>361</v>
      </c>
      <c r="V6" s="8" t="s">
        <v>362</v>
      </c>
      <c r="W6" s="6" t="s">
        <v>363</v>
      </c>
      <c r="X6" s="8" t="s">
        <v>364</v>
      </c>
      <c r="Y6" s="9" t="s">
        <v>365</v>
      </c>
      <c r="Z6" s="9" t="s">
        <v>366</v>
      </c>
      <c r="AA6" s="9" t="s">
        <v>367</v>
      </c>
      <c r="AB6" s="6" t="s">
        <v>368</v>
      </c>
      <c r="AC6" s="6" t="s">
        <v>369</v>
      </c>
      <c r="AD6" s="6" t="s">
        <v>370</v>
      </c>
      <c r="AE6" s="6" t="s">
        <v>371</v>
      </c>
      <c r="AF6" s="8" t="s">
        <v>368</v>
      </c>
      <c r="AG6" s="8" t="s">
        <v>369</v>
      </c>
      <c r="AH6" s="8" t="s">
        <v>370</v>
      </c>
      <c r="AI6" s="8" t="s">
        <v>371</v>
      </c>
      <c r="AJ6" s="6" t="s">
        <v>368</v>
      </c>
      <c r="AK6" s="6" t="s">
        <v>369</v>
      </c>
      <c r="AL6" s="6" t="s">
        <v>370</v>
      </c>
      <c r="AM6" s="6" t="s">
        <v>371</v>
      </c>
      <c r="AN6" s="8" t="s">
        <v>368</v>
      </c>
      <c r="AO6" s="8" t="s">
        <v>369</v>
      </c>
      <c r="AP6" s="8" t="s">
        <v>370</v>
      </c>
      <c r="AQ6" s="8" t="s">
        <v>371</v>
      </c>
      <c r="AR6" s="6" t="s">
        <v>368</v>
      </c>
      <c r="AS6" s="6" t="s">
        <v>369</v>
      </c>
      <c r="AT6" s="6" t="s">
        <v>370</v>
      </c>
      <c r="AU6" s="6" t="s">
        <v>371</v>
      </c>
      <c r="AV6" s="8" t="s">
        <v>368</v>
      </c>
      <c r="AW6" s="8" t="s">
        <v>369</v>
      </c>
      <c r="AX6" s="8" t="s">
        <v>370</v>
      </c>
      <c r="AY6" s="8" t="s">
        <v>371</v>
      </c>
      <c r="AZ6" s="6" t="s">
        <v>368</v>
      </c>
      <c r="BA6" s="6" t="s">
        <v>369</v>
      </c>
      <c r="BB6" s="6" t="s">
        <v>370</v>
      </c>
      <c r="BC6" s="6" t="s">
        <v>371</v>
      </c>
      <c r="BD6" s="8" t="s">
        <v>368</v>
      </c>
      <c r="BE6" s="8" t="s">
        <v>369</v>
      </c>
      <c r="BF6" s="8" t="s">
        <v>370</v>
      </c>
      <c r="BG6" s="8" t="s">
        <v>371</v>
      </c>
      <c r="BH6" s="6" t="s">
        <v>368</v>
      </c>
      <c r="BI6" s="6" t="s">
        <v>369</v>
      </c>
      <c r="BJ6" s="6" t="s">
        <v>370</v>
      </c>
      <c r="BK6" s="6" t="s">
        <v>371</v>
      </c>
      <c r="BL6" s="8" t="s">
        <v>368</v>
      </c>
      <c r="BM6" s="8" t="s">
        <v>369</v>
      </c>
      <c r="BN6" s="8" t="s">
        <v>370</v>
      </c>
      <c r="BO6" s="8" t="s">
        <v>371</v>
      </c>
      <c r="BP6" s="9" t="s">
        <v>366</v>
      </c>
      <c r="BQ6" s="9" t="s">
        <v>367</v>
      </c>
    </row>
    <row r="7" spans="1:69" x14ac:dyDescent="0.15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x14ac:dyDescent="0.15">
      <c r="A8" s="1" t="s">
        <v>372</v>
      </c>
      <c r="B8" t="s">
        <v>373</v>
      </c>
      <c r="C8" s="1" t="s">
        <v>374</v>
      </c>
      <c r="D8" s="7" t="s">
        <v>32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</row>
    <row r="9" spans="1:69" x14ac:dyDescent="0.15">
      <c r="A9" s="1" t="s">
        <v>372</v>
      </c>
      <c r="B9" t="s">
        <v>375</v>
      </c>
      <c r="C9" s="1" t="s">
        <v>376</v>
      </c>
      <c r="D9" s="7" t="s">
        <v>33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1:69" x14ac:dyDescent="0.15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377</v>
      </c>
      <c r="H10" s="3"/>
      <c r="I10" s="3" t="s">
        <v>378</v>
      </c>
      <c r="J10" s="3"/>
      <c r="K10" s="3" t="s">
        <v>379</v>
      </c>
      <c r="L10" s="3"/>
      <c r="M10" s="3"/>
      <c r="N10" s="3"/>
      <c r="O10" s="3"/>
      <c r="P10" s="3"/>
      <c r="Q10" s="3" t="s">
        <v>380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381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</row>
    <row r="11" spans="1:69" x14ac:dyDescent="0.15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377</v>
      </c>
      <c r="H11" s="3"/>
      <c r="I11" s="3" t="s">
        <v>378</v>
      </c>
      <c r="J11" s="3"/>
      <c r="K11" s="3" t="s">
        <v>379</v>
      </c>
      <c r="L11" s="3"/>
      <c r="M11" s="3"/>
      <c r="N11" s="3"/>
      <c r="O11" s="3"/>
      <c r="P11" s="3"/>
      <c r="Q11" s="3" t="s">
        <v>380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381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</row>
    <row r="12" spans="1:69" x14ac:dyDescent="0.15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377</v>
      </c>
      <c r="H12" s="3"/>
      <c r="I12" s="3" t="s">
        <v>378</v>
      </c>
      <c r="J12" s="3"/>
      <c r="K12" s="3" t="s">
        <v>379</v>
      </c>
      <c r="L12" s="3"/>
      <c r="M12" s="3"/>
      <c r="N12" s="3"/>
      <c r="O12" s="3"/>
      <c r="P12" s="3"/>
      <c r="Q12" s="3" t="s">
        <v>380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381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</row>
    <row r="13" spans="1:69" x14ac:dyDescent="0.15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377</v>
      </c>
      <c r="H13" s="3"/>
      <c r="I13" s="3" t="s">
        <v>378</v>
      </c>
      <c r="J13" s="3"/>
      <c r="K13" s="3" t="s">
        <v>379</v>
      </c>
      <c r="L13" s="3"/>
      <c r="M13" s="3"/>
      <c r="N13" s="3"/>
      <c r="O13" s="3"/>
      <c r="P13" s="3"/>
      <c r="Q13" s="3" t="s">
        <v>380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381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</row>
    <row r="14" spans="1:69" x14ac:dyDescent="0.15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377</v>
      </c>
      <c r="H14" s="3"/>
      <c r="I14" s="3" t="s">
        <v>378</v>
      </c>
      <c r="J14" s="3"/>
      <c r="K14" s="3" t="s">
        <v>379</v>
      </c>
      <c r="L14" s="3"/>
      <c r="M14" s="3"/>
      <c r="N14" s="3"/>
      <c r="O14" s="3"/>
      <c r="P14" s="3"/>
      <c r="Q14" s="3" t="s">
        <v>380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381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</row>
    <row r="15" spans="1:69" x14ac:dyDescent="0.15">
      <c r="B15" s="1" t="str">
        <f t="shared" si="3"/>
        <v>SkillDescBrief// 大招</v>
      </c>
      <c r="C15" s="1" t="str">
        <f t="shared" si="4"/>
        <v>SkillDescDetail// 大招</v>
      </c>
      <c r="D15" s="7" t="s">
        <v>40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381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</row>
    <row r="16" spans="1:69" x14ac:dyDescent="0.15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377</v>
      </c>
      <c r="H16" s="3"/>
      <c r="I16" s="3" t="s">
        <v>378</v>
      </c>
      <c r="J16" s="3"/>
      <c r="K16" s="3" t="s">
        <v>379</v>
      </c>
      <c r="L16" s="3"/>
      <c r="M16" s="3"/>
      <c r="N16" s="3"/>
      <c r="O16" s="3"/>
      <c r="P16" s="3"/>
      <c r="Q16" s="3" t="s">
        <v>380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381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</row>
    <row r="17" spans="2:69" x14ac:dyDescent="0.15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377</v>
      </c>
      <c r="H17" s="3"/>
      <c r="I17" s="3" t="s">
        <v>378</v>
      </c>
      <c r="J17" s="3"/>
      <c r="K17" s="3" t="s">
        <v>379</v>
      </c>
      <c r="L17" s="3"/>
      <c r="M17" s="3"/>
      <c r="N17" s="3"/>
      <c r="O17" s="3"/>
      <c r="P17" s="3"/>
      <c r="Q17" s="3" t="s">
        <v>380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381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</row>
    <row r="18" spans="2:69" x14ac:dyDescent="0.15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377</v>
      </c>
      <c r="H18" s="3"/>
      <c r="I18" s="3" t="s">
        <v>378</v>
      </c>
      <c r="J18" s="3"/>
      <c r="K18" s="3" t="s">
        <v>379</v>
      </c>
      <c r="L18" s="3"/>
      <c r="M18" s="3"/>
      <c r="N18" s="3"/>
      <c r="O18" s="3"/>
      <c r="P18" s="3"/>
      <c r="Q18" s="3" t="s">
        <v>380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381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</row>
    <row r="19" spans="2:69" x14ac:dyDescent="0.15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377</v>
      </c>
      <c r="H19" s="3"/>
      <c r="I19" s="3" t="s">
        <v>378</v>
      </c>
      <c r="J19" s="3"/>
      <c r="K19" s="3" t="s">
        <v>379</v>
      </c>
      <c r="L19" s="3"/>
      <c r="M19" s="3"/>
      <c r="N19" s="3"/>
      <c r="O19" s="3"/>
      <c r="P19" s="3"/>
      <c r="Q19" s="3" t="s">
        <v>380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381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</row>
    <row r="20" spans="2:69" x14ac:dyDescent="0.15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377</v>
      </c>
      <c r="H20" s="3"/>
      <c r="I20" s="3" t="s">
        <v>378</v>
      </c>
      <c r="J20" s="3"/>
      <c r="K20" s="3" t="s">
        <v>379</v>
      </c>
      <c r="L20" s="3"/>
      <c r="M20" s="3"/>
      <c r="N20" s="3"/>
      <c r="O20" s="3"/>
      <c r="P20" s="3"/>
      <c r="Q20" s="3" t="s">
        <v>380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381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</row>
    <row r="21" spans="2:69" x14ac:dyDescent="0.15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45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381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</row>
    <row r="22" spans="2:69" x14ac:dyDescent="0.15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377</v>
      </c>
      <c r="H22" s="3"/>
      <c r="I22" s="3" t="s">
        <v>378</v>
      </c>
      <c r="J22" s="3"/>
      <c r="K22" s="3" t="s">
        <v>379</v>
      </c>
      <c r="L22" s="3"/>
      <c r="M22" s="3"/>
      <c r="N22" s="3"/>
      <c r="O22" s="3"/>
      <c r="P22" s="3"/>
      <c r="Q22" s="3" t="s">
        <v>380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381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</row>
    <row r="23" spans="2:69" x14ac:dyDescent="0.15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377</v>
      </c>
      <c r="H23" s="3"/>
      <c r="I23" s="3" t="s">
        <v>378</v>
      </c>
      <c r="J23" s="3"/>
      <c r="K23" s="3" t="s">
        <v>379</v>
      </c>
      <c r="L23" s="3"/>
      <c r="M23" s="3"/>
      <c r="N23" s="3"/>
      <c r="O23" s="3"/>
      <c r="P23" s="3"/>
      <c r="Q23" s="3" t="s">
        <v>380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381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</row>
    <row r="24" spans="2:69" x14ac:dyDescent="0.15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377</v>
      </c>
      <c r="H24" s="3"/>
      <c r="I24" s="3" t="s">
        <v>378</v>
      </c>
      <c r="J24" s="3"/>
      <c r="K24" s="3" t="s">
        <v>379</v>
      </c>
      <c r="L24" s="3"/>
      <c r="M24" s="3"/>
      <c r="N24" s="3"/>
      <c r="O24" s="3"/>
      <c r="P24" s="3"/>
      <c r="Q24" s="3" t="s">
        <v>380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381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</row>
    <row r="25" spans="2:69" x14ac:dyDescent="0.15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377</v>
      </c>
      <c r="H25" s="3"/>
      <c r="I25" s="3" t="s">
        <v>378</v>
      </c>
      <c r="J25" s="3"/>
      <c r="K25" s="3" t="s">
        <v>379</v>
      </c>
      <c r="L25" s="3"/>
      <c r="M25" s="3"/>
      <c r="N25" s="3"/>
      <c r="O25" s="3"/>
      <c r="P25" s="3"/>
      <c r="Q25" s="3" t="s">
        <v>380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381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</row>
    <row r="26" spans="2:69" x14ac:dyDescent="0.15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377</v>
      </c>
      <c r="H26" s="3"/>
      <c r="I26" s="3" t="s">
        <v>378</v>
      </c>
      <c r="J26" s="3"/>
      <c r="K26" s="3" t="s">
        <v>379</v>
      </c>
      <c r="L26" s="3"/>
      <c r="M26" s="3"/>
      <c r="N26" s="3"/>
      <c r="O26" s="3"/>
      <c r="P26" s="3"/>
      <c r="Q26" s="3" t="s">
        <v>380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381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</row>
    <row r="27" spans="2:69" x14ac:dyDescent="0.15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381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</row>
    <row r="28" spans="2:69" x14ac:dyDescent="0.15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377</v>
      </c>
      <c r="H28" s="3"/>
      <c r="I28" s="3" t="s">
        <v>378</v>
      </c>
      <c r="J28" s="3"/>
      <c r="K28" s="3" t="s">
        <v>379</v>
      </c>
      <c r="L28" s="3"/>
      <c r="M28" s="3"/>
      <c r="N28" s="3"/>
      <c r="O28" s="3"/>
      <c r="P28" s="3"/>
      <c r="Q28" s="3" t="s">
        <v>380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381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</row>
    <row r="29" spans="2:69" x14ac:dyDescent="0.15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377</v>
      </c>
      <c r="H29" s="3"/>
      <c r="I29" s="3" t="s">
        <v>378</v>
      </c>
      <c r="J29" s="3"/>
      <c r="K29" s="3" t="s">
        <v>379</v>
      </c>
      <c r="L29" s="3"/>
      <c r="M29" s="3"/>
      <c r="N29" s="3"/>
      <c r="O29" s="3"/>
      <c r="P29" s="3"/>
      <c r="Q29" s="3" t="s">
        <v>380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381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</row>
    <row r="30" spans="2:69" x14ac:dyDescent="0.15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377</v>
      </c>
      <c r="H30" s="3"/>
      <c r="I30" s="3" t="s">
        <v>378</v>
      </c>
      <c r="J30" s="3"/>
      <c r="K30" s="3" t="s">
        <v>379</v>
      </c>
      <c r="L30" s="3"/>
      <c r="M30" s="3"/>
      <c r="N30" s="3"/>
      <c r="O30" s="3"/>
      <c r="P30" s="3"/>
      <c r="Q30" s="3" t="s">
        <v>380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381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</row>
    <row r="31" spans="2:69" x14ac:dyDescent="0.15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377</v>
      </c>
      <c r="H31" s="3"/>
      <c r="I31" s="3" t="s">
        <v>378</v>
      </c>
      <c r="J31" s="3"/>
      <c r="K31" s="3" t="s">
        <v>379</v>
      </c>
      <c r="L31" s="3"/>
      <c r="M31" s="3"/>
      <c r="N31" s="3"/>
      <c r="O31" s="3"/>
      <c r="P31" s="3"/>
      <c r="Q31" s="3" t="s">
        <v>380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381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</row>
    <row r="32" spans="2:69" x14ac:dyDescent="0.15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377</v>
      </c>
      <c r="H32" s="3"/>
      <c r="I32" s="3" t="s">
        <v>378</v>
      </c>
      <c r="J32" s="3"/>
      <c r="K32" s="3" t="s">
        <v>379</v>
      </c>
      <c r="L32" s="3"/>
      <c r="M32" s="3"/>
      <c r="N32" s="3"/>
      <c r="O32" s="3"/>
      <c r="P32" s="3"/>
      <c r="Q32" s="3" t="s">
        <v>380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381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</row>
    <row r="33" spans="2:69" x14ac:dyDescent="0.15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47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381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</row>
    <row r="34" spans="2:69" x14ac:dyDescent="0.15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377</v>
      </c>
      <c r="H34" s="3"/>
      <c r="I34" s="3" t="s">
        <v>378</v>
      </c>
      <c r="J34" s="3"/>
      <c r="K34" s="3" t="s">
        <v>379</v>
      </c>
      <c r="L34" s="3"/>
      <c r="M34" s="3"/>
      <c r="N34" s="3"/>
      <c r="O34" s="3"/>
      <c r="P34" s="3"/>
      <c r="Q34" s="3" t="s">
        <v>380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381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</row>
    <row r="35" spans="2:69" x14ac:dyDescent="0.15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377</v>
      </c>
      <c r="H35" s="3"/>
      <c r="I35" s="3" t="s">
        <v>378</v>
      </c>
      <c r="J35" s="3"/>
      <c r="K35" s="3" t="s">
        <v>379</v>
      </c>
      <c r="L35" s="3"/>
      <c r="M35" s="3"/>
      <c r="N35" s="3"/>
      <c r="O35" s="3"/>
      <c r="P35" s="3"/>
      <c r="Q35" s="3" t="s">
        <v>380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381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</row>
    <row r="36" spans="2:69" x14ac:dyDescent="0.15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377</v>
      </c>
      <c r="H36" s="3"/>
      <c r="I36" s="3" t="s">
        <v>378</v>
      </c>
      <c r="J36" s="3"/>
      <c r="K36" s="3" t="s">
        <v>379</v>
      </c>
      <c r="L36" s="3"/>
      <c r="M36" s="3"/>
      <c r="N36" s="3"/>
      <c r="O36" s="3"/>
      <c r="P36" s="3"/>
      <c r="Q36" s="3" t="s">
        <v>380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381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</row>
    <row r="37" spans="2:69" x14ac:dyDescent="0.15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377</v>
      </c>
      <c r="H37" s="3"/>
      <c r="I37" s="3" t="s">
        <v>378</v>
      </c>
      <c r="J37" s="3"/>
      <c r="K37" s="3" t="s">
        <v>379</v>
      </c>
      <c r="L37" s="3"/>
      <c r="M37" s="3"/>
      <c r="N37" s="3"/>
      <c r="O37" s="3"/>
      <c r="P37" s="3"/>
      <c r="Q37" s="3" t="s">
        <v>380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381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</row>
    <row r="38" spans="2:69" x14ac:dyDescent="0.15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377</v>
      </c>
      <c r="H38" s="3"/>
      <c r="I38" s="3" t="s">
        <v>378</v>
      </c>
      <c r="J38" s="3"/>
      <c r="K38" s="3" t="s">
        <v>379</v>
      </c>
      <c r="L38" s="3"/>
      <c r="M38" s="3"/>
      <c r="N38" s="3"/>
      <c r="O38" s="3"/>
      <c r="P38" s="3"/>
      <c r="Q38" s="3" t="s">
        <v>380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381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</row>
    <row r="39" spans="2:69" x14ac:dyDescent="0.15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48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381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</row>
    <row r="40" spans="2:69" x14ac:dyDescent="0.15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377</v>
      </c>
      <c r="H40" s="3"/>
      <c r="I40" s="3" t="s">
        <v>378</v>
      </c>
      <c r="J40" s="3"/>
      <c r="K40" s="3" t="s">
        <v>379</v>
      </c>
      <c r="L40" s="3"/>
      <c r="M40" s="3"/>
      <c r="N40" s="3"/>
      <c r="O40" s="3"/>
      <c r="P40" s="3"/>
      <c r="Q40" s="3" t="s">
        <v>380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 t="s">
        <v>381</v>
      </c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 t="str">
        <f t="shared" si="2"/>
        <v/>
      </c>
      <c r="BQ40" s="11" t="str">
        <f>AA40&amp;_xlfn.TEXTJOIN($A$5,1,AA41:AA44)</f>
        <v/>
      </c>
    </row>
    <row r="41" spans="2:69" x14ac:dyDescent="0.15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377</v>
      </c>
      <c r="H41" s="3"/>
      <c r="I41" s="3" t="s">
        <v>378</v>
      </c>
      <c r="J41" s="3"/>
      <c r="K41" s="3" t="s">
        <v>379</v>
      </c>
      <c r="L41" s="3"/>
      <c r="M41" s="3"/>
      <c r="N41" s="3"/>
      <c r="O41" s="3"/>
      <c r="P41" s="3"/>
      <c r="Q41" s="3" t="s">
        <v>380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 t="s">
        <v>381</v>
      </c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 t="str">
        <f t="shared" si="2"/>
        <v/>
      </c>
      <c r="BQ41" s="11"/>
    </row>
    <row r="42" spans="2:69" x14ac:dyDescent="0.15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377</v>
      </c>
      <c r="H42" s="3"/>
      <c r="I42" s="3" t="s">
        <v>378</v>
      </c>
      <c r="J42" s="3"/>
      <c r="K42" s="3" t="s">
        <v>379</v>
      </c>
      <c r="L42" s="3"/>
      <c r="M42" s="3"/>
      <c r="N42" s="3"/>
      <c r="O42" s="3"/>
      <c r="P42" s="3"/>
      <c r="Q42" s="3" t="s">
        <v>380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 t="s">
        <v>381</v>
      </c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 t="str">
        <f t="shared" si="2"/>
        <v/>
      </c>
      <c r="BQ42" s="11"/>
    </row>
    <row r="43" spans="2:69" x14ac:dyDescent="0.15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377</v>
      </c>
      <c r="H43" s="3"/>
      <c r="I43" s="3" t="s">
        <v>378</v>
      </c>
      <c r="J43" s="3"/>
      <c r="K43" s="3" t="s">
        <v>379</v>
      </c>
      <c r="L43" s="3"/>
      <c r="M43" s="3"/>
      <c r="N43" s="3"/>
      <c r="O43" s="3"/>
      <c r="P43" s="3"/>
      <c r="Q43" s="3" t="s">
        <v>380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 t="s">
        <v>381</v>
      </c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 t="str">
        <f t="shared" si="2"/>
        <v/>
      </c>
      <c r="BQ43" s="11"/>
    </row>
    <row r="44" spans="2:69" x14ac:dyDescent="0.15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377</v>
      </c>
      <c r="H44" s="3"/>
      <c r="I44" s="3" t="s">
        <v>378</v>
      </c>
      <c r="J44" s="3"/>
      <c r="K44" s="3" t="s">
        <v>379</v>
      </c>
      <c r="L44" s="3"/>
      <c r="M44" s="3"/>
      <c r="N44" s="3"/>
      <c r="O44" s="3"/>
      <c r="P44" s="3"/>
      <c r="Q44" s="3" t="s">
        <v>380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 t="s">
        <v>381</v>
      </c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 t="str">
        <f t="shared" si="2"/>
        <v/>
      </c>
      <c r="BQ44" s="11"/>
    </row>
    <row r="45" spans="2:69" x14ac:dyDescent="0.15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49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381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</row>
    <row r="46" spans="2:69" x14ac:dyDescent="0.15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377</v>
      </c>
      <c r="H46" s="3"/>
      <c r="I46" s="3" t="s">
        <v>378</v>
      </c>
      <c r="J46" s="3"/>
      <c r="K46" s="3" t="s">
        <v>379</v>
      </c>
      <c r="L46" s="3"/>
      <c r="M46" s="3"/>
      <c r="N46" s="3"/>
      <c r="O46" s="3"/>
      <c r="P46" s="3"/>
      <c r="Q46" s="3" t="s">
        <v>380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381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</row>
    <row r="47" spans="2:69" x14ac:dyDescent="0.15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377</v>
      </c>
      <c r="H47" s="3"/>
      <c r="I47" s="3" t="s">
        <v>378</v>
      </c>
      <c r="J47" s="3"/>
      <c r="K47" s="3" t="s">
        <v>379</v>
      </c>
      <c r="L47" s="3"/>
      <c r="M47" s="3"/>
      <c r="N47" s="3"/>
      <c r="O47" s="3"/>
      <c r="P47" s="3"/>
      <c r="Q47" s="3" t="s">
        <v>380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381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</row>
    <row r="48" spans="2:69" x14ac:dyDescent="0.15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377</v>
      </c>
      <c r="H48" s="3"/>
      <c r="I48" s="3" t="s">
        <v>378</v>
      </c>
      <c r="J48" s="3"/>
      <c r="K48" s="3" t="s">
        <v>379</v>
      </c>
      <c r="L48" s="3"/>
      <c r="M48" s="3"/>
      <c r="N48" s="3"/>
      <c r="O48" s="3"/>
      <c r="P48" s="3"/>
      <c r="Q48" s="3" t="s">
        <v>380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381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</row>
    <row r="49" spans="2:69" x14ac:dyDescent="0.15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377</v>
      </c>
      <c r="H49" s="3"/>
      <c r="I49" s="3" t="s">
        <v>378</v>
      </c>
      <c r="J49" s="3"/>
      <c r="K49" s="3" t="s">
        <v>379</v>
      </c>
      <c r="L49" s="3"/>
      <c r="M49" s="3"/>
      <c r="N49" s="3"/>
      <c r="O49" s="3"/>
      <c r="P49" s="3"/>
      <c r="Q49" s="3" t="s">
        <v>380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381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</row>
    <row r="50" spans="2:69" x14ac:dyDescent="0.15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377</v>
      </c>
      <c r="H50" s="3"/>
      <c r="I50" s="3" t="s">
        <v>378</v>
      </c>
      <c r="J50" s="3"/>
      <c r="K50" s="3" t="s">
        <v>379</v>
      </c>
      <c r="L50" s="3"/>
      <c r="M50" s="3"/>
      <c r="N50" s="3"/>
      <c r="O50" s="3"/>
      <c r="P50" s="3"/>
      <c r="Q50" s="3" t="s">
        <v>380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381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</row>
    <row r="51" spans="2:69" x14ac:dyDescent="0.15">
      <c r="B51" s="1" t="str">
        <f t="shared" si="3"/>
        <v>SkillDescBrief//</v>
      </c>
      <c r="C51" s="1" t="str">
        <f t="shared" si="4"/>
        <v>SkillDescDetail//</v>
      </c>
      <c r="D51" s="7" t="s">
        <v>32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381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</row>
    <row r="52" spans="2:69" x14ac:dyDescent="0.15">
      <c r="B52" s="1" t="str">
        <f t="shared" si="3"/>
        <v>SkillDescBrief// 普攻</v>
      </c>
      <c r="C52" s="1" t="str">
        <f t="shared" si="4"/>
        <v>SkillDescDetail// 普攻</v>
      </c>
      <c r="D52" s="7" t="s">
        <v>33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381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</row>
    <row r="53" spans="2:69" x14ac:dyDescent="0.15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377</v>
      </c>
      <c r="H53" s="3"/>
      <c r="I53" s="3" t="s">
        <v>378</v>
      </c>
      <c r="J53" s="3"/>
      <c r="K53" s="3" t="s">
        <v>379</v>
      </c>
      <c r="L53" s="3"/>
      <c r="M53" s="3"/>
      <c r="N53" s="3"/>
      <c r="O53" s="3"/>
      <c r="P53" s="3"/>
      <c r="Q53" s="3" t="s">
        <v>380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381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</row>
    <row r="54" spans="2:69" x14ac:dyDescent="0.15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377</v>
      </c>
      <c r="H54" s="3"/>
      <c r="I54" s="3" t="s">
        <v>378</v>
      </c>
      <c r="J54" s="3"/>
      <c r="K54" s="3" t="s">
        <v>379</v>
      </c>
      <c r="L54" s="3"/>
      <c r="M54" s="3"/>
      <c r="N54" s="3"/>
      <c r="O54" s="3"/>
      <c r="P54" s="3"/>
      <c r="Q54" s="3" t="s">
        <v>380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381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</row>
    <row r="55" spans="2:69" x14ac:dyDescent="0.15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377</v>
      </c>
      <c r="H55" s="3"/>
      <c r="I55" s="3" t="s">
        <v>378</v>
      </c>
      <c r="J55" s="3"/>
      <c r="K55" s="3" t="s">
        <v>379</v>
      </c>
      <c r="L55" s="3"/>
      <c r="M55" s="3"/>
      <c r="N55" s="3"/>
      <c r="O55" s="3"/>
      <c r="P55" s="3"/>
      <c r="Q55" s="3" t="s">
        <v>380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381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</row>
    <row r="56" spans="2:69" x14ac:dyDescent="0.15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377</v>
      </c>
      <c r="H56" s="3"/>
      <c r="I56" s="3" t="s">
        <v>378</v>
      </c>
      <c r="J56" s="3"/>
      <c r="K56" s="3" t="s">
        <v>379</v>
      </c>
      <c r="L56" s="3"/>
      <c r="M56" s="3"/>
      <c r="N56" s="3"/>
      <c r="O56" s="3"/>
      <c r="P56" s="3"/>
      <c r="Q56" s="3" t="s">
        <v>380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381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</row>
    <row r="57" spans="2:69" x14ac:dyDescent="0.15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377</v>
      </c>
      <c r="H57" s="3"/>
      <c r="I57" s="3" t="s">
        <v>378</v>
      </c>
      <c r="J57" s="3"/>
      <c r="K57" s="3" t="s">
        <v>379</v>
      </c>
      <c r="L57" s="3"/>
      <c r="M57" s="3"/>
      <c r="N57" s="3"/>
      <c r="O57" s="3"/>
      <c r="P57" s="3"/>
      <c r="Q57" s="3" t="s">
        <v>380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381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</row>
    <row r="58" spans="2:69" x14ac:dyDescent="0.15">
      <c r="B58" s="1" t="str">
        <f t="shared" si="3"/>
        <v>SkillDescBrief// 大招</v>
      </c>
      <c r="C58" s="1" t="str">
        <f t="shared" si="4"/>
        <v>SkillDescDetail// 大招</v>
      </c>
      <c r="D58" s="7" t="s">
        <v>40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381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</row>
    <row r="59" spans="2:69" x14ac:dyDescent="0.15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377</v>
      </c>
      <c r="H59" s="3"/>
      <c r="I59" s="3" t="s">
        <v>378</v>
      </c>
      <c r="J59" s="3"/>
      <c r="K59" s="3" t="s">
        <v>379</v>
      </c>
      <c r="L59" s="3"/>
      <c r="M59" s="3"/>
      <c r="N59" s="3"/>
      <c r="O59" s="3"/>
      <c r="P59" s="3"/>
      <c r="Q59" s="3" t="s">
        <v>380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381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</row>
    <row r="60" spans="2:69" x14ac:dyDescent="0.15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377</v>
      </c>
      <c r="H60" s="3"/>
      <c r="I60" s="3" t="s">
        <v>378</v>
      </c>
      <c r="J60" s="3"/>
      <c r="K60" s="3" t="s">
        <v>379</v>
      </c>
      <c r="L60" s="3"/>
      <c r="M60" s="3"/>
      <c r="N60" s="3"/>
      <c r="O60" s="3"/>
      <c r="P60" s="3"/>
      <c r="Q60" s="3" t="s">
        <v>380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381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</row>
    <row r="61" spans="2:69" x14ac:dyDescent="0.15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377</v>
      </c>
      <c r="H61" s="3"/>
      <c r="I61" s="3" t="s">
        <v>378</v>
      </c>
      <c r="J61" s="3"/>
      <c r="K61" s="3" t="s">
        <v>379</v>
      </c>
      <c r="L61" s="3"/>
      <c r="M61" s="3"/>
      <c r="N61" s="3"/>
      <c r="O61" s="3"/>
      <c r="P61" s="3"/>
      <c r="Q61" s="3" t="s">
        <v>380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381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</row>
    <row r="62" spans="2:69" x14ac:dyDescent="0.15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377</v>
      </c>
      <c r="H62" s="3"/>
      <c r="I62" s="3" t="s">
        <v>378</v>
      </c>
      <c r="J62" s="3"/>
      <c r="K62" s="3" t="s">
        <v>379</v>
      </c>
      <c r="L62" s="3"/>
      <c r="M62" s="3"/>
      <c r="N62" s="3"/>
      <c r="O62" s="3"/>
      <c r="P62" s="3"/>
      <c r="Q62" s="3" t="s">
        <v>380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381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</row>
    <row r="63" spans="2:69" x14ac:dyDescent="0.15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377</v>
      </c>
      <c r="H63" s="3"/>
      <c r="I63" s="3" t="s">
        <v>378</v>
      </c>
      <c r="J63" s="3"/>
      <c r="K63" s="3" t="s">
        <v>379</v>
      </c>
      <c r="L63" s="3"/>
      <c r="M63" s="3"/>
      <c r="N63" s="3"/>
      <c r="O63" s="3"/>
      <c r="P63" s="3"/>
      <c r="Q63" s="3" t="s">
        <v>380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381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</row>
    <row r="64" spans="2:69" x14ac:dyDescent="0.15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45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381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</row>
    <row r="65" spans="2:69" x14ac:dyDescent="0.15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377</v>
      </c>
      <c r="H65" s="3"/>
      <c r="I65" s="3" t="s">
        <v>378</v>
      </c>
      <c r="J65" s="3"/>
      <c r="K65" s="3" t="s">
        <v>379</v>
      </c>
      <c r="L65" s="3"/>
      <c r="M65" s="3"/>
      <c r="N65" s="3"/>
      <c r="O65" s="3"/>
      <c r="P65" s="3"/>
      <c r="Q65" s="3" t="s">
        <v>380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381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</row>
    <row r="66" spans="2:69" x14ac:dyDescent="0.15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377</v>
      </c>
      <c r="H66" s="3"/>
      <c r="I66" s="3" t="s">
        <v>378</v>
      </c>
      <c r="J66" s="3"/>
      <c r="K66" s="3" t="s">
        <v>379</v>
      </c>
      <c r="L66" s="3"/>
      <c r="M66" s="3"/>
      <c r="N66" s="3"/>
      <c r="O66" s="3"/>
      <c r="P66" s="3"/>
      <c r="Q66" s="3" t="s">
        <v>380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381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</row>
    <row r="67" spans="2:69" x14ac:dyDescent="0.15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377</v>
      </c>
      <c r="H67" s="3"/>
      <c r="I67" s="3" t="s">
        <v>378</v>
      </c>
      <c r="J67" s="3"/>
      <c r="K67" s="3" t="s">
        <v>379</v>
      </c>
      <c r="L67" s="3"/>
      <c r="M67" s="3"/>
      <c r="N67" s="3"/>
      <c r="O67" s="3"/>
      <c r="P67" s="3"/>
      <c r="Q67" s="3" t="s">
        <v>380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381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</row>
    <row r="68" spans="2:69" x14ac:dyDescent="0.15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377</v>
      </c>
      <c r="H68" s="3"/>
      <c r="I68" s="3" t="s">
        <v>378</v>
      </c>
      <c r="J68" s="3"/>
      <c r="K68" s="3" t="s">
        <v>379</v>
      </c>
      <c r="L68" s="3"/>
      <c r="M68" s="3"/>
      <c r="N68" s="3"/>
      <c r="O68" s="3"/>
      <c r="P68" s="3"/>
      <c r="Q68" s="3" t="s">
        <v>380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381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</row>
    <row r="69" spans="2:69" x14ac:dyDescent="0.15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377</v>
      </c>
      <c r="H69" s="3"/>
      <c r="I69" s="3" t="s">
        <v>378</v>
      </c>
      <c r="J69" s="3"/>
      <c r="K69" s="3" t="s">
        <v>379</v>
      </c>
      <c r="L69" s="3"/>
      <c r="M69" s="3"/>
      <c r="N69" s="3"/>
      <c r="O69" s="3"/>
      <c r="P69" s="3"/>
      <c r="Q69" s="3" t="s">
        <v>380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381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</row>
    <row r="70" spans="2:69" x14ac:dyDescent="0.15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46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381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</row>
    <row r="71" spans="2:69" x14ac:dyDescent="0.15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377</v>
      </c>
      <c r="H71" s="3"/>
      <c r="I71" s="3" t="s">
        <v>378</v>
      </c>
      <c r="J71" s="3"/>
      <c r="K71" s="3" t="s">
        <v>379</v>
      </c>
      <c r="L71" s="3"/>
      <c r="M71" s="3"/>
      <c r="N71" s="3"/>
      <c r="O71" s="3"/>
      <c r="P71" s="3"/>
      <c r="Q71" s="3" t="s">
        <v>380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381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</row>
    <row r="72" spans="2:69" x14ac:dyDescent="0.15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377</v>
      </c>
      <c r="H72" s="3"/>
      <c r="I72" s="3" t="s">
        <v>378</v>
      </c>
      <c r="J72" s="3"/>
      <c r="K72" s="3" t="s">
        <v>379</v>
      </c>
      <c r="L72" s="3"/>
      <c r="M72" s="3"/>
      <c r="N72" s="3"/>
      <c r="O72" s="3"/>
      <c r="P72" s="3"/>
      <c r="Q72" s="3" t="s">
        <v>380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381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</row>
    <row r="73" spans="2:69" x14ac:dyDescent="0.15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377</v>
      </c>
      <c r="H73" s="3"/>
      <c r="I73" s="3" t="s">
        <v>378</v>
      </c>
      <c r="J73" s="3"/>
      <c r="K73" s="3" t="s">
        <v>379</v>
      </c>
      <c r="L73" s="3"/>
      <c r="M73" s="3"/>
      <c r="N73" s="3"/>
      <c r="O73" s="3"/>
      <c r="P73" s="3"/>
      <c r="Q73" s="3" t="s">
        <v>380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381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</row>
    <row r="74" spans="2:69" x14ac:dyDescent="0.15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377</v>
      </c>
      <c r="H74" s="3"/>
      <c r="I74" s="3" t="s">
        <v>378</v>
      </c>
      <c r="J74" s="3"/>
      <c r="K74" s="3" t="s">
        <v>379</v>
      </c>
      <c r="L74" s="3"/>
      <c r="M74" s="3"/>
      <c r="N74" s="3"/>
      <c r="O74" s="3"/>
      <c r="P74" s="3"/>
      <c r="Q74" s="3" t="s">
        <v>380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5">IF(E74="","",$A$3&amp;_xlfn.TEXTJOIN($C$1,1,S74:X74)&amp;$A$4)</f>
        <v>{}</v>
      </c>
      <c r="Z74" s="11" t="s">
        <v>381</v>
      </c>
      <c r="AA74" s="11" t="str">
        <f t="shared" ref="AA74:AA137" si="6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7">Z74</f>
        <v/>
      </c>
      <c r="BQ74" s="11"/>
    </row>
    <row r="75" spans="2:69" x14ac:dyDescent="0.15">
      <c r="B75" s="1" t="str">
        <f t="shared" ref="B75:B138" si="8">$C$3&amp;LEFT($D75,7)</f>
        <v>SkillDescBrief4000204</v>
      </c>
      <c r="C75" s="1" t="str">
        <f t="shared" ref="C75:C138" si="9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377</v>
      </c>
      <c r="H75" s="3"/>
      <c r="I75" s="3" t="s">
        <v>378</v>
      </c>
      <c r="J75" s="3"/>
      <c r="K75" s="3" t="s">
        <v>379</v>
      </c>
      <c r="L75" s="3"/>
      <c r="M75" s="3"/>
      <c r="N75" s="3"/>
      <c r="O75" s="3"/>
      <c r="P75" s="3"/>
      <c r="Q75" s="3" t="s">
        <v>380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5"/>
        <v>{}</v>
      </c>
      <c r="Z75" s="11" t="s">
        <v>381</v>
      </c>
      <c r="AA75" s="11" t="str">
        <f t="shared" si="6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7"/>
        <v/>
      </c>
      <c r="BQ75" s="11"/>
    </row>
    <row r="76" spans="2:69" x14ac:dyDescent="0.15">
      <c r="B76" s="1" t="str">
        <f t="shared" si="8"/>
        <v>SkillDescBrief// 战斗被动</v>
      </c>
      <c r="C76" s="1" t="str">
        <f t="shared" si="9"/>
        <v>SkillDescDetail// 战斗被动2</v>
      </c>
      <c r="D76" s="7" t="s">
        <v>47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5"/>
        <v/>
      </c>
      <c r="Z76" s="10" t="s">
        <v>381</v>
      </c>
      <c r="AA76" s="10" t="str">
        <f t="shared" si="6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7"/>
        <v/>
      </c>
      <c r="BQ76" s="10"/>
    </row>
    <row r="77" spans="2:69" x14ac:dyDescent="0.15">
      <c r="B77" s="1" t="str">
        <f t="shared" si="8"/>
        <v>SkillDescBrief4000205</v>
      </c>
      <c r="C77" s="1" t="str">
        <f t="shared" si="9"/>
        <v>SkillDescDetail400020501</v>
      </c>
      <c r="D77" s="3">
        <v>400020501</v>
      </c>
      <c r="E77" s="3">
        <v>4000205</v>
      </c>
      <c r="F77" s="3">
        <v>1</v>
      </c>
      <c r="G77" s="3" t="s">
        <v>377</v>
      </c>
      <c r="H77" s="3"/>
      <c r="I77" s="3" t="s">
        <v>378</v>
      </c>
      <c r="J77" s="3"/>
      <c r="K77" s="3" t="s">
        <v>379</v>
      </c>
      <c r="L77" s="3"/>
      <c r="M77" s="3"/>
      <c r="N77" s="3"/>
      <c r="O77" s="3"/>
      <c r="P77" s="3"/>
      <c r="Q77" s="3" t="s">
        <v>380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5"/>
        <v>{}</v>
      </c>
      <c r="Z77" s="11" t="s">
        <v>381</v>
      </c>
      <c r="AA77" s="11" t="str">
        <f t="shared" si="6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7"/>
        <v/>
      </c>
      <c r="BQ77" s="11" t="str">
        <f>AA77&amp;_xlfn.TEXTJOIN($A$5,1,AA78:AA81)</f>
        <v/>
      </c>
    </row>
    <row r="78" spans="2:69" x14ac:dyDescent="0.15">
      <c r="B78" s="1" t="str">
        <f t="shared" si="8"/>
        <v>SkillDescBrief4000205</v>
      </c>
      <c r="C78" s="1" t="str">
        <f t="shared" si="9"/>
        <v>SkillDescDetail400020502</v>
      </c>
      <c r="D78" s="3">
        <v>400020502</v>
      </c>
      <c r="E78" s="3">
        <v>4000205</v>
      </c>
      <c r="F78" s="3">
        <v>2</v>
      </c>
      <c r="G78" s="3" t="s">
        <v>377</v>
      </c>
      <c r="H78" s="3"/>
      <c r="I78" s="3" t="s">
        <v>378</v>
      </c>
      <c r="J78" s="3"/>
      <c r="K78" s="3" t="s">
        <v>379</v>
      </c>
      <c r="L78" s="3"/>
      <c r="M78" s="3"/>
      <c r="N78" s="3"/>
      <c r="O78" s="3"/>
      <c r="P78" s="3"/>
      <c r="Q78" s="3" t="s">
        <v>380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5"/>
        <v>{}</v>
      </c>
      <c r="Z78" s="11" t="s">
        <v>381</v>
      </c>
      <c r="AA78" s="11" t="str">
        <f t="shared" si="6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7"/>
        <v/>
      </c>
      <c r="BQ78" s="11"/>
    </row>
    <row r="79" spans="2:69" x14ac:dyDescent="0.15">
      <c r="B79" s="1" t="str">
        <f t="shared" si="8"/>
        <v>SkillDescBrief4000205</v>
      </c>
      <c r="C79" s="1" t="str">
        <f t="shared" si="9"/>
        <v>SkillDescDetail400020503</v>
      </c>
      <c r="D79" s="3">
        <v>400020503</v>
      </c>
      <c r="E79" s="3">
        <v>4000205</v>
      </c>
      <c r="F79" s="3">
        <v>3</v>
      </c>
      <c r="G79" s="3" t="s">
        <v>377</v>
      </c>
      <c r="H79" s="3"/>
      <c r="I79" s="3" t="s">
        <v>378</v>
      </c>
      <c r="J79" s="3"/>
      <c r="K79" s="3" t="s">
        <v>379</v>
      </c>
      <c r="L79" s="3"/>
      <c r="M79" s="3"/>
      <c r="N79" s="3"/>
      <c r="O79" s="3"/>
      <c r="P79" s="3"/>
      <c r="Q79" s="3" t="s">
        <v>380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5"/>
        <v>{}</v>
      </c>
      <c r="Z79" s="11" t="s">
        <v>381</v>
      </c>
      <c r="AA79" s="11" t="str">
        <f t="shared" si="6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7"/>
        <v/>
      </c>
      <c r="BQ79" s="11"/>
    </row>
    <row r="80" spans="2:69" x14ac:dyDescent="0.15">
      <c r="B80" s="1" t="str">
        <f t="shared" si="8"/>
        <v>SkillDescBrief4000205</v>
      </c>
      <c r="C80" s="1" t="str">
        <f t="shared" si="9"/>
        <v>SkillDescDetail400020504</v>
      </c>
      <c r="D80" s="3">
        <v>400020504</v>
      </c>
      <c r="E80" s="3">
        <v>4000205</v>
      </c>
      <c r="F80" s="3">
        <v>4</v>
      </c>
      <c r="G80" s="3" t="s">
        <v>377</v>
      </c>
      <c r="H80" s="3"/>
      <c r="I80" s="3" t="s">
        <v>378</v>
      </c>
      <c r="J80" s="3"/>
      <c r="K80" s="3" t="s">
        <v>379</v>
      </c>
      <c r="L80" s="3"/>
      <c r="M80" s="3"/>
      <c r="N80" s="3"/>
      <c r="O80" s="3"/>
      <c r="P80" s="3"/>
      <c r="Q80" s="3" t="s">
        <v>380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5"/>
        <v>{}</v>
      </c>
      <c r="Z80" s="11" t="s">
        <v>381</v>
      </c>
      <c r="AA80" s="11" t="str">
        <f t="shared" si="6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7"/>
        <v/>
      </c>
      <c r="BQ80" s="11"/>
    </row>
    <row r="81" spans="2:69" x14ac:dyDescent="0.15">
      <c r="B81" s="1" t="str">
        <f t="shared" si="8"/>
        <v>SkillDescBrief4000205</v>
      </c>
      <c r="C81" s="1" t="str">
        <f t="shared" si="9"/>
        <v>SkillDescDetail400020505</v>
      </c>
      <c r="D81" s="3">
        <v>400020505</v>
      </c>
      <c r="E81" s="3">
        <v>4000205</v>
      </c>
      <c r="F81" s="3">
        <v>5</v>
      </c>
      <c r="G81" s="3" t="s">
        <v>377</v>
      </c>
      <c r="H81" s="3"/>
      <c r="I81" s="3" t="s">
        <v>378</v>
      </c>
      <c r="J81" s="3"/>
      <c r="K81" s="3" t="s">
        <v>379</v>
      </c>
      <c r="L81" s="3"/>
      <c r="M81" s="3"/>
      <c r="N81" s="3"/>
      <c r="O81" s="3"/>
      <c r="P81" s="3"/>
      <c r="Q81" s="3" t="s">
        <v>380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5"/>
        <v>{}</v>
      </c>
      <c r="Z81" s="11" t="s">
        <v>381</v>
      </c>
      <c r="AA81" s="11" t="str">
        <f t="shared" si="6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7"/>
        <v/>
      </c>
      <c r="BQ81" s="11"/>
    </row>
    <row r="82" spans="2:69" x14ac:dyDescent="0.15">
      <c r="B82" s="1" t="str">
        <f t="shared" si="8"/>
        <v>SkillDescBrief// 战斗被动</v>
      </c>
      <c r="C82" s="1" t="str">
        <f t="shared" si="9"/>
        <v>SkillDescDetail// 战斗被动3</v>
      </c>
      <c r="D82" s="7" t="s">
        <v>48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5"/>
        <v/>
      </c>
      <c r="Z82" s="10" t="s">
        <v>381</v>
      </c>
      <c r="AA82" s="10" t="str">
        <f t="shared" si="6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7"/>
        <v/>
      </c>
      <c r="BQ82" s="10"/>
    </row>
    <row r="83" spans="2:69" x14ac:dyDescent="0.15">
      <c r="B83" s="1" t="str">
        <f t="shared" si="8"/>
        <v>SkillDescBrief4000206</v>
      </c>
      <c r="C83" s="1" t="str">
        <f t="shared" si="9"/>
        <v>SkillDescDetail400020601</v>
      </c>
      <c r="D83" s="3">
        <v>400020601</v>
      </c>
      <c r="E83" s="3">
        <v>4000206</v>
      </c>
      <c r="F83" s="3">
        <v>1</v>
      </c>
      <c r="G83" s="3" t="s">
        <v>377</v>
      </c>
      <c r="H83" s="3"/>
      <c r="I83" s="3" t="s">
        <v>378</v>
      </c>
      <c r="J83" s="3"/>
      <c r="K83" s="3" t="s">
        <v>379</v>
      </c>
      <c r="L83" s="3"/>
      <c r="M83" s="3"/>
      <c r="N83" s="3"/>
      <c r="O83" s="3"/>
      <c r="P83" s="3"/>
      <c r="Q83" s="3" t="s">
        <v>380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5"/>
        <v>{}</v>
      </c>
      <c r="Z83" s="11" t="s">
        <v>381</v>
      </c>
      <c r="AA83" s="11" t="str">
        <f t="shared" si="6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 t="str">
        <f t="shared" si="7"/>
        <v/>
      </c>
      <c r="BQ83" s="11" t="str">
        <f>AA83&amp;_xlfn.TEXTJOIN($A$5,1,AA84:AA87)</f>
        <v/>
      </c>
    </row>
    <row r="84" spans="2:69" x14ac:dyDescent="0.15">
      <c r="B84" s="1" t="str">
        <f t="shared" si="8"/>
        <v>SkillDescBrief4000206</v>
      </c>
      <c r="C84" s="1" t="str">
        <f t="shared" si="9"/>
        <v>SkillDescDetail400020602</v>
      </c>
      <c r="D84" s="3">
        <v>400020602</v>
      </c>
      <c r="E84" s="3">
        <v>4000206</v>
      </c>
      <c r="F84" s="3">
        <v>2</v>
      </c>
      <c r="G84" s="3" t="s">
        <v>377</v>
      </c>
      <c r="H84" s="3"/>
      <c r="I84" s="3" t="s">
        <v>378</v>
      </c>
      <c r="J84" s="3"/>
      <c r="K84" s="3" t="s">
        <v>379</v>
      </c>
      <c r="L84" s="3"/>
      <c r="M84" s="3"/>
      <c r="N84" s="3"/>
      <c r="O84" s="3"/>
      <c r="P84" s="3"/>
      <c r="Q84" s="3" t="s">
        <v>380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5"/>
        <v>{}</v>
      </c>
      <c r="Z84" s="11" t="s">
        <v>381</v>
      </c>
      <c r="AA84" s="11" t="str">
        <f t="shared" si="6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 t="str">
        <f t="shared" si="7"/>
        <v/>
      </c>
      <c r="BQ84" s="11"/>
    </row>
    <row r="85" spans="2:69" x14ac:dyDescent="0.15">
      <c r="B85" s="1" t="str">
        <f t="shared" si="8"/>
        <v>SkillDescBrief4000206</v>
      </c>
      <c r="C85" s="1" t="str">
        <f t="shared" si="9"/>
        <v>SkillDescDetail400020603</v>
      </c>
      <c r="D85" s="3">
        <v>400020603</v>
      </c>
      <c r="E85" s="3">
        <v>4000206</v>
      </c>
      <c r="F85" s="3">
        <v>3</v>
      </c>
      <c r="G85" s="3" t="s">
        <v>377</v>
      </c>
      <c r="H85" s="3"/>
      <c r="I85" s="3" t="s">
        <v>378</v>
      </c>
      <c r="J85" s="3"/>
      <c r="K85" s="3" t="s">
        <v>379</v>
      </c>
      <c r="L85" s="3"/>
      <c r="M85" s="3"/>
      <c r="N85" s="3"/>
      <c r="O85" s="3"/>
      <c r="P85" s="3"/>
      <c r="Q85" s="3" t="s">
        <v>380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5"/>
        <v>{}</v>
      </c>
      <c r="Z85" s="11" t="s">
        <v>381</v>
      </c>
      <c r="AA85" s="11" t="str">
        <f t="shared" si="6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 t="str">
        <f t="shared" si="7"/>
        <v/>
      </c>
      <c r="BQ85" s="11"/>
    </row>
    <row r="86" spans="2:69" x14ac:dyDescent="0.15">
      <c r="B86" s="1" t="str">
        <f t="shared" si="8"/>
        <v>SkillDescBrief4000206</v>
      </c>
      <c r="C86" s="1" t="str">
        <f t="shared" si="9"/>
        <v>SkillDescDetail400020604</v>
      </c>
      <c r="D86" s="3">
        <v>400020604</v>
      </c>
      <c r="E86" s="3">
        <v>4000206</v>
      </c>
      <c r="F86" s="3">
        <v>4</v>
      </c>
      <c r="G86" s="3" t="s">
        <v>377</v>
      </c>
      <c r="H86" s="3"/>
      <c r="I86" s="3" t="s">
        <v>378</v>
      </c>
      <c r="J86" s="3"/>
      <c r="K86" s="3" t="s">
        <v>379</v>
      </c>
      <c r="L86" s="3"/>
      <c r="M86" s="3"/>
      <c r="N86" s="3"/>
      <c r="O86" s="3"/>
      <c r="P86" s="3"/>
      <c r="Q86" s="3" t="s">
        <v>380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5"/>
        <v>{}</v>
      </c>
      <c r="Z86" s="11" t="s">
        <v>381</v>
      </c>
      <c r="AA86" s="11" t="str">
        <f t="shared" si="6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 t="str">
        <f t="shared" si="7"/>
        <v/>
      </c>
      <c r="BQ86" s="11"/>
    </row>
    <row r="87" spans="2:69" x14ac:dyDescent="0.15">
      <c r="B87" s="1" t="str">
        <f t="shared" si="8"/>
        <v>SkillDescBrief4000206</v>
      </c>
      <c r="C87" s="1" t="str">
        <f t="shared" si="9"/>
        <v>SkillDescDetail400020605</v>
      </c>
      <c r="D87" s="3">
        <v>400020605</v>
      </c>
      <c r="E87" s="3">
        <v>4000206</v>
      </c>
      <c r="F87" s="3">
        <v>5</v>
      </c>
      <c r="G87" s="3" t="s">
        <v>377</v>
      </c>
      <c r="H87" s="3"/>
      <c r="I87" s="3" t="s">
        <v>378</v>
      </c>
      <c r="J87" s="3"/>
      <c r="K87" s="3" t="s">
        <v>379</v>
      </c>
      <c r="L87" s="3"/>
      <c r="M87" s="3"/>
      <c r="N87" s="3"/>
      <c r="O87" s="3"/>
      <c r="P87" s="3"/>
      <c r="Q87" s="3" t="s">
        <v>380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5"/>
        <v>{}</v>
      </c>
      <c r="Z87" s="11" t="s">
        <v>381</v>
      </c>
      <c r="AA87" s="11" t="str">
        <f t="shared" si="6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 t="str">
        <f t="shared" si="7"/>
        <v/>
      </c>
      <c r="BQ87" s="11"/>
    </row>
    <row r="88" spans="2:69" x14ac:dyDescent="0.15">
      <c r="B88" s="1" t="str">
        <f t="shared" si="8"/>
        <v>SkillDescBrief// 战斗被动</v>
      </c>
      <c r="C88" s="1" t="str">
        <f t="shared" si="9"/>
        <v>SkillDescDetail// 战斗被动4</v>
      </c>
      <c r="D88" s="7" t="s">
        <v>49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5"/>
        <v/>
      </c>
      <c r="Z88" s="10" t="s">
        <v>381</v>
      </c>
      <c r="AA88" s="10" t="str">
        <f t="shared" si="6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7"/>
        <v/>
      </c>
      <c r="BQ88" s="10"/>
    </row>
    <row r="89" spans="2:69" x14ac:dyDescent="0.15">
      <c r="B89" s="1" t="str">
        <f t="shared" si="8"/>
        <v>SkillDescBrief4000207</v>
      </c>
      <c r="C89" s="1" t="str">
        <f t="shared" si="9"/>
        <v>SkillDescDetail400020701</v>
      </c>
      <c r="D89" s="3">
        <v>400020701</v>
      </c>
      <c r="E89" s="3">
        <v>4000207</v>
      </c>
      <c r="F89" s="3">
        <v>1</v>
      </c>
      <c r="G89" s="3" t="s">
        <v>377</v>
      </c>
      <c r="H89" s="3"/>
      <c r="I89" s="3" t="s">
        <v>378</v>
      </c>
      <c r="J89" s="3"/>
      <c r="K89" s="3" t="s">
        <v>379</v>
      </c>
      <c r="L89" s="3"/>
      <c r="M89" s="3"/>
      <c r="N89" s="3"/>
      <c r="O89" s="3"/>
      <c r="P89" s="3"/>
      <c r="Q89" s="3" t="s">
        <v>380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5"/>
        <v>{}</v>
      </c>
      <c r="Z89" s="11" t="s">
        <v>381</v>
      </c>
      <c r="AA89" s="11" t="str">
        <f t="shared" si="6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7"/>
        <v/>
      </c>
      <c r="BQ89" s="11" t="str">
        <f>AA89&amp;_xlfn.TEXTJOIN($A$5,1,AA90:AA93)</f>
        <v/>
      </c>
    </row>
    <row r="90" spans="2:69" x14ac:dyDescent="0.15">
      <c r="B90" s="1" t="str">
        <f t="shared" si="8"/>
        <v>SkillDescBrief4000207</v>
      </c>
      <c r="C90" s="1" t="str">
        <f t="shared" si="9"/>
        <v>SkillDescDetail400020702</v>
      </c>
      <c r="D90" s="3">
        <v>400020702</v>
      </c>
      <c r="E90" s="3">
        <v>4000207</v>
      </c>
      <c r="F90" s="3">
        <v>2</v>
      </c>
      <c r="G90" s="3" t="s">
        <v>377</v>
      </c>
      <c r="H90" s="3"/>
      <c r="I90" s="3" t="s">
        <v>378</v>
      </c>
      <c r="J90" s="3"/>
      <c r="K90" s="3" t="s">
        <v>379</v>
      </c>
      <c r="L90" s="3"/>
      <c r="M90" s="3"/>
      <c r="N90" s="3"/>
      <c r="O90" s="3"/>
      <c r="P90" s="3"/>
      <c r="Q90" s="3" t="s">
        <v>380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5"/>
        <v>{}</v>
      </c>
      <c r="Z90" s="11" t="s">
        <v>381</v>
      </c>
      <c r="AA90" s="11" t="str">
        <f t="shared" si="6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7"/>
        <v/>
      </c>
      <c r="BQ90" s="11"/>
    </row>
    <row r="91" spans="2:69" x14ac:dyDescent="0.15">
      <c r="B91" s="1" t="str">
        <f t="shared" si="8"/>
        <v>SkillDescBrief4000207</v>
      </c>
      <c r="C91" s="1" t="str">
        <f t="shared" si="9"/>
        <v>SkillDescDetail400020703</v>
      </c>
      <c r="D91" s="3">
        <v>400020703</v>
      </c>
      <c r="E91" s="3">
        <v>4000207</v>
      </c>
      <c r="F91" s="3">
        <v>3</v>
      </c>
      <c r="G91" s="3" t="s">
        <v>377</v>
      </c>
      <c r="H91" s="3"/>
      <c r="I91" s="3" t="s">
        <v>378</v>
      </c>
      <c r="J91" s="3"/>
      <c r="K91" s="3" t="s">
        <v>379</v>
      </c>
      <c r="L91" s="3"/>
      <c r="M91" s="3"/>
      <c r="N91" s="3"/>
      <c r="O91" s="3"/>
      <c r="P91" s="3"/>
      <c r="Q91" s="3" t="s">
        <v>380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5"/>
        <v>{}</v>
      </c>
      <c r="Z91" s="11" t="s">
        <v>381</v>
      </c>
      <c r="AA91" s="11" t="str">
        <f t="shared" si="6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7"/>
        <v/>
      </c>
      <c r="BQ91" s="11"/>
    </row>
    <row r="92" spans="2:69" x14ac:dyDescent="0.15">
      <c r="B92" s="1" t="str">
        <f t="shared" si="8"/>
        <v>SkillDescBrief4000207</v>
      </c>
      <c r="C92" s="1" t="str">
        <f t="shared" si="9"/>
        <v>SkillDescDetail400020704</v>
      </c>
      <c r="D92" s="3">
        <v>400020704</v>
      </c>
      <c r="E92" s="3">
        <v>4000207</v>
      </c>
      <c r="F92" s="3">
        <v>4</v>
      </c>
      <c r="G92" s="3" t="s">
        <v>377</v>
      </c>
      <c r="H92" s="3"/>
      <c r="I92" s="3" t="s">
        <v>378</v>
      </c>
      <c r="J92" s="3"/>
      <c r="K92" s="3" t="s">
        <v>379</v>
      </c>
      <c r="L92" s="3"/>
      <c r="M92" s="3"/>
      <c r="N92" s="3"/>
      <c r="O92" s="3"/>
      <c r="P92" s="3"/>
      <c r="Q92" s="3" t="s">
        <v>380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5"/>
        <v>{}</v>
      </c>
      <c r="Z92" s="11" t="s">
        <v>381</v>
      </c>
      <c r="AA92" s="11" t="str">
        <f t="shared" si="6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7"/>
        <v/>
      </c>
      <c r="BQ92" s="11"/>
    </row>
    <row r="93" spans="2:69" x14ac:dyDescent="0.15">
      <c r="B93" s="1" t="str">
        <f t="shared" si="8"/>
        <v>SkillDescBrief4000207</v>
      </c>
      <c r="C93" s="1" t="str">
        <f t="shared" si="9"/>
        <v>SkillDescDetail400020705</v>
      </c>
      <c r="D93" s="3">
        <v>400020705</v>
      </c>
      <c r="E93" s="3">
        <v>4000207</v>
      </c>
      <c r="F93" s="3">
        <v>5</v>
      </c>
      <c r="G93" s="3" t="s">
        <v>377</v>
      </c>
      <c r="H93" s="3"/>
      <c r="I93" s="3" t="s">
        <v>378</v>
      </c>
      <c r="J93" s="3"/>
      <c r="K93" s="3" t="s">
        <v>379</v>
      </c>
      <c r="L93" s="3"/>
      <c r="M93" s="3"/>
      <c r="N93" s="3"/>
      <c r="O93" s="3"/>
      <c r="P93" s="3"/>
      <c r="Q93" s="3" t="s">
        <v>380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5"/>
        <v>{}</v>
      </c>
      <c r="Z93" s="11" t="s">
        <v>381</v>
      </c>
      <c r="AA93" s="11" t="str">
        <f t="shared" si="6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7"/>
        <v/>
      </c>
      <c r="BQ93" s="11"/>
    </row>
    <row r="94" spans="2:69" x14ac:dyDescent="0.15">
      <c r="B94" s="1" t="str">
        <f t="shared" si="8"/>
        <v>SkillDescBrief//</v>
      </c>
      <c r="C94" s="1" t="str">
        <f t="shared" si="9"/>
        <v>SkillDescDetail//</v>
      </c>
      <c r="D94" s="7" t="s">
        <v>32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5"/>
        <v/>
      </c>
      <c r="Z94" s="10" t="s">
        <v>381</v>
      </c>
      <c r="AA94" s="10" t="str">
        <f t="shared" si="6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7"/>
        <v/>
      </c>
      <c r="BQ94" s="10"/>
    </row>
    <row r="95" spans="2:69" x14ac:dyDescent="0.15">
      <c r="B95" s="1" t="str">
        <f t="shared" si="8"/>
        <v>SkillDescBrief// 普攻</v>
      </c>
      <c r="C95" s="1" t="str">
        <f t="shared" si="9"/>
        <v>SkillDescDetail// 普攻</v>
      </c>
      <c r="D95" s="7" t="s">
        <v>33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5"/>
        <v/>
      </c>
      <c r="Z95" s="10" t="s">
        <v>381</v>
      </c>
      <c r="AA95" s="10" t="str">
        <f t="shared" si="6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7"/>
        <v/>
      </c>
      <c r="BQ95" s="10"/>
    </row>
    <row r="96" spans="2:69" x14ac:dyDescent="0.15">
      <c r="B96" s="1" t="str">
        <f t="shared" si="8"/>
        <v>SkillDescBrief4000301</v>
      </c>
      <c r="C96" s="1" t="str">
        <f t="shared" si="9"/>
        <v>SkillDescDetail400030101</v>
      </c>
      <c r="D96" s="3">
        <v>400030101</v>
      </c>
      <c r="E96" s="3">
        <v>4000301</v>
      </c>
      <c r="F96" s="3">
        <v>1</v>
      </c>
      <c r="G96" s="3" t="s">
        <v>377</v>
      </c>
      <c r="H96" s="3"/>
      <c r="I96" s="3" t="s">
        <v>378</v>
      </c>
      <c r="J96" s="3"/>
      <c r="K96" s="3" t="s">
        <v>379</v>
      </c>
      <c r="L96" s="3"/>
      <c r="M96" s="3"/>
      <c r="N96" s="3"/>
      <c r="O96" s="3"/>
      <c r="P96" s="3"/>
      <c r="Q96" s="3" t="s">
        <v>380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5"/>
        <v>{}</v>
      </c>
      <c r="Z96" s="11" t="s">
        <v>381</v>
      </c>
      <c r="AA96" s="11" t="str">
        <f t="shared" si="6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7"/>
        <v/>
      </c>
      <c r="BQ96" s="11" t="str">
        <f>AA96&amp;_xlfn.TEXTJOIN($A$5,1,AA97:AA100)</f>
        <v/>
      </c>
    </row>
    <row r="97" spans="2:69" x14ac:dyDescent="0.15">
      <c r="B97" s="1" t="str">
        <f t="shared" si="8"/>
        <v>SkillDescBrief4000301</v>
      </c>
      <c r="C97" s="1" t="str">
        <f t="shared" si="9"/>
        <v>SkillDescDetail400030102</v>
      </c>
      <c r="D97" s="3">
        <v>400030102</v>
      </c>
      <c r="E97" s="3">
        <v>4000301</v>
      </c>
      <c r="F97" s="3">
        <v>2</v>
      </c>
      <c r="G97" s="3" t="s">
        <v>377</v>
      </c>
      <c r="H97" s="3"/>
      <c r="I97" s="3" t="s">
        <v>378</v>
      </c>
      <c r="J97" s="3"/>
      <c r="K97" s="3" t="s">
        <v>379</v>
      </c>
      <c r="L97" s="3"/>
      <c r="M97" s="3"/>
      <c r="N97" s="3"/>
      <c r="O97" s="3"/>
      <c r="P97" s="3"/>
      <c r="Q97" s="3" t="s">
        <v>380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5"/>
        <v>{}</v>
      </c>
      <c r="Z97" s="11" t="s">
        <v>381</v>
      </c>
      <c r="AA97" s="11" t="str">
        <f t="shared" si="6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7"/>
        <v/>
      </c>
      <c r="BQ97" s="11"/>
    </row>
    <row r="98" spans="2:69" x14ac:dyDescent="0.15">
      <c r="B98" s="1" t="str">
        <f t="shared" si="8"/>
        <v>SkillDescBrief4000301</v>
      </c>
      <c r="C98" s="1" t="str">
        <f t="shared" si="9"/>
        <v>SkillDescDetail400030103</v>
      </c>
      <c r="D98" s="3">
        <v>400030103</v>
      </c>
      <c r="E98" s="3">
        <v>4000301</v>
      </c>
      <c r="F98" s="3">
        <v>3</v>
      </c>
      <c r="G98" s="3" t="s">
        <v>377</v>
      </c>
      <c r="H98" s="3"/>
      <c r="I98" s="3" t="s">
        <v>378</v>
      </c>
      <c r="J98" s="3"/>
      <c r="K98" s="3" t="s">
        <v>379</v>
      </c>
      <c r="L98" s="3"/>
      <c r="M98" s="3"/>
      <c r="N98" s="3"/>
      <c r="O98" s="3"/>
      <c r="P98" s="3"/>
      <c r="Q98" s="3" t="s">
        <v>380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5"/>
        <v>{}</v>
      </c>
      <c r="Z98" s="11" t="s">
        <v>381</v>
      </c>
      <c r="AA98" s="11" t="str">
        <f t="shared" si="6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7"/>
        <v/>
      </c>
      <c r="BQ98" s="11"/>
    </row>
    <row r="99" spans="2:69" x14ac:dyDescent="0.15">
      <c r="B99" s="1" t="str">
        <f t="shared" si="8"/>
        <v>SkillDescBrief4000301</v>
      </c>
      <c r="C99" s="1" t="str">
        <f t="shared" si="9"/>
        <v>SkillDescDetail400030104</v>
      </c>
      <c r="D99" s="3">
        <v>400030104</v>
      </c>
      <c r="E99" s="3">
        <v>4000301</v>
      </c>
      <c r="F99" s="3">
        <v>4</v>
      </c>
      <c r="G99" s="3" t="s">
        <v>377</v>
      </c>
      <c r="H99" s="3"/>
      <c r="I99" s="3" t="s">
        <v>378</v>
      </c>
      <c r="J99" s="3"/>
      <c r="K99" s="3" t="s">
        <v>379</v>
      </c>
      <c r="L99" s="3"/>
      <c r="M99" s="3"/>
      <c r="N99" s="3"/>
      <c r="O99" s="3"/>
      <c r="P99" s="3"/>
      <c r="Q99" s="3" t="s">
        <v>380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5"/>
        <v>{}</v>
      </c>
      <c r="Z99" s="11" t="s">
        <v>381</v>
      </c>
      <c r="AA99" s="11" t="str">
        <f t="shared" si="6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7"/>
        <v/>
      </c>
      <c r="BQ99" s="11"/>
    </row>
    <row r="100" spans="2:69" x14ac:dyDescent="0.15">
      <c r="B100" s="1" t="str">
        <f t="shared" si="8"/>
        <v>SkillDescBrief4000301</v>
      </c>
      <c r="C100" s="1" t="str">
        <f t="shared" si="9"/>
        <v>SkillDescDetail400030105</v>
      </c>
      <c r="D100" s="3">
        <v>400030105</v>
      </c>
      <c r="E100" s="3">
        <v>4000301</v>
      </c>
      <c r="F100" s="3">
        <v>5</v>
      </c>
      <c r="G100" s="3" t="s">
        <v>377</v>
      </c>
      <c r="H100" s="3"/>
      <c r="I100" s="3" t="s">
        <v>378</v>
      </c>
      <c r="J100" s="3"/>
      <c r="K100" s="3" t="s">
        <v>379</v>
      </c>
      <c r="L100" s="3"/>
      <c r="M100" s="3"/>
      <c r="N100" s="3"/>
      <c r="O100" s="3"/>
      <c r="P100" s="3"/>
      <c r="Q100" s="3" t="s">
        <v>380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5"/>
        <v>{}</v>
      </c>
      <c r="Z100" s="11" t="s">
        <v>381</v>
      </c>
      <c r="AA100" s="11" t="str">
        <f t="shared" si="6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7"/>
        <v/>
      </c>
      <c r="BQ100" s="11"/>
    </row>
    <row r="101" spans="2:69" x14ac:dyDescent="0.15">
      <c r="B101" s="1" t="str">
        <f t="shared" si="8"/>
        <v>SkillDescBrief// 大招</v>
      </c>
      <c r="C101" s="1" t="str">
        <f t="shared" si="9"/>
        <v>SkillDescDetail// 大招</v>
      </c>
      <c r="D101" s="7" t="s">
        <v>40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5"/>
        <v/>
      </c>
      <c r="Z101" s="10" t="s">
        <v>381</v>
      </c>
      <c r="AA101" s="10" t="str">
        <f t="shared" si="6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7"/>
        <v/>
      </c>
      <c r="BQ101" s="10"/>
    </row>
    <row r="102" spans="2:69" x14ac:dyDescent="0.15">
      <c r="B102" s="1" t="str">
        <f t="shared" si="8"/>
        <v>SkillDescBrief4000302</v>
      </c>
      <c r="C102" s="1" t="str">
        <f t="shared" si="9"/>
        <v>SkillDescDetail400030201</v>
      </c>
      <c r="D102" s="3">
        <v>400030201</v>
      </c>
      <c r="E102" s="3">
        <v>4000302</v>
      </c>
      <c r="F102" s="3">
        <v>1</v>
      </c>
      <c r="G102" s="3" t="s">
        <v>377</v>
      </c>
      <c r="H102" s="3"/>
      <c r="I102" s="3" t="s">
        <v>378</v>
      </c>
      <c r="J102" s="3"/>
      <c r="K102" s="3" t="s">
        <v>379</v>
      </c>
      <c r="L102" s="3"/>
      <c r="M102" s="3"/>
      <c r="N102" s="3"/>
      <c r="O102" s="3"/>
      <c r="P102" s="3"/>
      <c r="Q102" s="3" t="s">
        <v>380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5"/>
        <v>{}</v>
      </c>
      <c r="Z102" s="11" t="s">
        <v>381</v>
      </c>
      <c r="AA102" s="11" t="str">
        <f t="shared" si="6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7"/>
        <v/>
      </c>
      <c r="BQ102" s="11" t="str">
        <f>AA102&amp;_xlfn.TEXTJOIN($A$5,1,AA103:AA106)</f>
        <v/>
      </c>
    </row>
    <row r="103" spans="2:69" x14ac:dyDescent="0.15">
      <c r="B103" s="1" t="str">
        <f t="shared" si="8"/>
        <v>SkillDescBrief4000302</v>
      </c>
      <c r="C103" s="1" t="str">
        <f t="shared" si="9"/>
        <v>SkillDescDetail400030202</v>
      </c>
      <c r="D103" s="3">
        <v>400030202</v>
      </c>
      <c r="E103" s="3">
        <v>4000302</v>
      </c>
      <c r="F103" s="3">
        <v>2</v>
      </c>
      <c r="G103" s="3" t="s">
        <v>377</v>
      </c>
      <c r="H103" s="3"/>
      <c r="I103" s="3" t="s">
        <v>378</v>
      </c>
      <c r="J103" s="3"/>
      <c r="K103" s="3" t="s">
        <v>379</v>
      </c>
      <c r="L103" s="3"/>
      <c r="M103" s="3"/>
      <c r="N103" s="3"/>
      <c r="O103" s="3"/>
      <c r="P103" s="3"/>
      <c r="Q103" s="3" t="s">
        <v>380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5"/>
        <v>{}</v>
      </c>
      <c r="Z103" s="11" t="s">
        <v>381</v>
      </c>
      <c r="AA103" s="11" t="str">
        <f t="shared" si="6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7"/>
        <v/>
      </c>
      <c r="BQ103" s="11"/>
    </row>
    <row r="104" spans="2:69" x14ac:dyDescent="0.15">
      <c r="B104" s="1" t="str">
        <f t="shared" si="8"/>
        <v>SkillDescBrief4000302</v>
      </c>
      <c r="C104" s="1" t="str">
        <f t="shared" si="9"/>
        <v>SkillDescDetail400030203</v>
      </c>
      <c r="D104" s="3">
        <v>400030203</v>
      </c>
      <c r="E104" s="3">
        <v>4000302</v>
      </c>
      <c r="F104" s="3">
        <v>3</v>
      </c>
      <c r="G104" s="3" t="s">
        <v>377</v>
      </c>
      <c r="H104" s="3"/>
      <c r="I104" s="3" t="s">
        <v>378</v>
      </c>
      <c r="J104" s="3"/>
      <c r="K104" s="3" t="s">
        <v>379</v>
      </c>
      <c r="L104" s="3"/>
      <c r="M104" s="3"/>
      <c r="N104" s="3"/>
      <c r="O104" s="3"/>
      <c r="P104" s="3"/>
      <c r="Q104" s="3" t="s">
        <v>380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5"/>
        <v>{}</v>
      </c>
      <c r="Z104" s="11" t="s">
        <v>381</v>
      </c>
      <c r="AA104" s="11" t="str">
        <f t="shared" si="6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7"/>
        <v/>
      </c>
      <c r="BQ104" s="11"/>
    </row>
    <row r="105" spans="2:69" x14ac:dyDescent="0.15">
      <c r="B105" s="1" t="str">
        <f t="shared" si="8"/>
        <v>SkillDescBrief4000302</v>
      </c>
      <c r="C105" s="1" t="str">
        <f t="shared" si="9"/>
        <v>SkillDescDetail400030204</v>
      </c>
      <c r="D105" s="3">
        <v>400030204</v>
      </c>
      <c r="E105" s="3">
        <v>4000302</v>
      </c>
      <c r="F105" s="3">
        <v>4</v>
      </c>
      <c r="G105" s="3" t="s">
        <v>377</v>
      </c>
      <c r="H105" s="3"/>
      <c r="I105" s="3" t="s">
        <v>378</v>
      </c>
      <c r="J105" s="3"/>
      <c r="K105" s="3" t="s">
        <v>379</v>
      </c>
      <c r="L105" s="3"/>
      <c r="M105" s="3"/>
      <c r="N105" s="3"/>
      <c r="O105" s="3"/>
      <c r="P105" s="3"/>
      <c r="Q105" s="3" t="s">
        <v>380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5"/>
        <v>{}</v>
      </c>
      <c r="Z105" s="11" t="s">
        <v>381</v>
      </c>
      <c r="AA105" s="11" t="str">
        <f t="shared" si="6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7"/>
        <v/>
      </c>
      <c r="BQ105" s="11"/>
    </row>
    <row r="106" spans="2:69" x14ac:dyDescent="0.15">
      <c r="B106" s="1" t="str">
        <f t="shared" si="8"/>
        <v>SkillDescBrief4000302</v>
      </c>
      <c r="C106" s="1" t="str">
        <f t="shared" si="9"/>
        <v>SkillDescDetail400030205</v>
      </c>
      <c r="D106" s="3">
        <v>400030205</v>
      </c>
      <c r="E106" s="3">
        <v>4000302</v>
      </c>
      <c r="F106" s="3">
        <v>5</v>
      </c>
      <c r="G106" s="3" t="s">
        <v>377</v>
      </c>
      <c r="H106" s="3"/>
      <c r="I106" s="3" t="s">
        <v>378</v>
      </c>
      <c r="J106" s="3"/>
      <c r="K106" s="3" t="s">
        <v>379</v>
      </c>
      <c r="L106" s="3"/>
      <c r="M106" s="3"/>
      <c r="N106" s="3"/>
      <c r="O106" s="3"/>
      <c r="P106" s="3"/>
      <c r="Q106" s="3" t="s">
        <v>380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5"/>
        <v>{}</v>
      </c>
      <c r="Z106" s="11" t="s">
        <v>381</v>
      </c>
      <c r="AA106" s="11" t="str">
        <f t="shared" si="6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7"/>
        <v/>
      </c>
      <c r="BQ106" s="11"/>
    </row>
    <row r="107" spans="2:69" x14ac:dyDescent="0.15">
      <c r="B107" s="1" t="str">
        <f t="shared" si="8"/>
        <v>SkillDescBrief// 经营被动</v>
      </c>
      <c r="C107" s="1" t="str">
        <f t="shared" si="9"/>
        <v>SkillDescDetail// 经营被动</v>
      </c>
      <c r="D107" s="7" t="s">
        <v>45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5"/>
        <v/>
      </c>
      <c r="Z107" s="10" t="s">
        <v>381</v>
      </c>
      <c r="AA107" s="10" t="str">
        <f t="shared" si="6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7"/>
        <v/>
      </c>
      <c r="BQ107" s="10"/>
    </row>
    <row r="108" spans="2:69" x14ac:dyDescent="0.15">
      <c r="B108" s="1" t="str">
        <f t="shared" si="8"/>
        <v>SkillDescBrief4000303</v>
      </c>
      <c r="C108" s="1" t="str">
        <f t="shared" si="9"/>
        <v>SkillDescDetail400030301</v>
      </c>
      <c r="D108" s="3">
        <v>400030301</v>
      </c>
      <c r="E108" s="3">
        <v>4000303</v>
      </c>
      <c r="F108" s="3">
        <v>1</v>
      </c>
      <c r="G108" s="3" t="s">
        <v>377</v>
      </c>
      <c r="H108" s="3"/>
      <c r="I108" s="3" t="s">
        <v>378</v>
      </c>
      <c r="J108" s="3"/>
      <c r="K108" s="3" t="s">
        <v>379</v>
      </c>
      <c r="L108" s="3"/>
      <c r="M108" s="3"/>
      <c r="N108" s="3"/>
      <c r="O108" s="3"/>
      <c r="P108" s="3"/>
      <c r="Q108" s="3" t="s">
        <v>380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5"/>
        <v>{}</v>
      </c>
      <c r="Z108" s="11" t="s">
        <v>381</v>
      </c>
      <c r="AA108" s="11" t="str">
        <f t="shared" si="6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7"/>
        <v/>
      </c>
      <c r="BQ108" s="11" t="str">
        <f>AA108&amp;_xlfn.TEXTJOIN($A$5,1,AA109:AA112)</f>
        <v/>
      </c>
    </row>
    <row r="109" spans="2:69" x14ac:dyDescent="0.15">
      <c r="B109" s="1" t="str">
        <f t="shared" si="8"/>
        <v>SkillDescBrief4000303</v>
      </c>
      <c r="C109" s="1" t="str">
        <f t="shared" si="9"/>
        <v>SkillDescDetail400030302</v>
      </c>
      <c r="D109" s="3">
        <v>400030302</v>
      </c>
      <c r="E109" s="3">
        <v>4000303</v>
      </c>
      <c r="F109" s="3">
        <v>2</v>
      </c>
      <c r="G109" s="3" t="s">
        <v>377</v>
      </c>
      <c r="H109" s="3"/>
      <c r="I109" s="3" t="s">
        <v>378</v>
      </c>
      <c r="J109" s="3"/>
      <c r="K109" s="3" t="s">
        <v>379</v>
      </c>
      <c r="L109" s="3"/>
      <c r="M109" s="3"/>
      <c r="N109" s="3"/>
      <c r="O109" s="3"/>
      <c r="P109" s="3"/>
      <c r="Q109" s="3" t="s">
        <v>380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5"/>
        <v>{}</v>
      </c>
      <c r="Z109" s="11" t="s">
        <v>381</v>
      </c>
      <c r="AA109" s="11" t="str">
        <f t="shared" si="6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7"/>
        <v/>
      </c>
      <c r="BQ109" s="11"/>
    </row>
    <row r="110" spans="2:69" x14ac:dyDescent="0.15">
      <c r="B110" s="1" t="str">
        <f t="shared" si="8"/>
        <v>SkillDescBrief4000303</v>
      </c>
      <c r="C110" s="1" t="str">
        <f t="shared" si="9"/>
        <v>SkillDescDetail400030303</v>
      </c>
      <c r="D110" s="3">
        <v>400030303</v>
      </c>
      <c r="E110" s="3">
        <v>4000303</v>
      </c>
      <c r="F110" s="3">
        <v>3</v>
      </c>
      <c r="G110" s="3" t="s">
        <v>377</v>
      </c>
      <c r="H110" s="3"/>
      <c r="I110" s="3" t="s">
        <v>378</v>
      </c>
      <c r="J110" s="3"/>
      <c r="K110" s="3" t="s">
        <v>379</v>
      </c>
      <c r="L110" s="3"/>
      <c r="M110" s="3"/>
      <c r="N110" s="3"/>
      <c r="O110" s="3"/>
      <c r="P110" s="3"/>
      <c r="Q110" s="3" t="s">
        <v>380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5"/>
        <v>{}</v>
      </c>
      <c r="Z110" s="11" t="s">
        <v>381</v>
      </c>
      <c r="AA110" s="11" t="str">
        <f t="shared" si="6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7"/>
        <v/>
      </c>
      <c r="BQ110" s="11"/>
    </row>
    <row r="111" spans="2:69" x14ac:dyDescent="0.15">
      <c r="B111" s="1" t="str">
        <f t="shared" si="8"/>
        <v>SkillDescBrief4000303</v>
      </c>
      <c r="C111" s="1" t="str">
        <f t="shared" si="9"/>
        <v>SkillDescDetail400030304</v>
      </c>
      <c r="D111" s="3">
        <v>400030304</v>
      </c>
      <c r="E111" s="3">
        <v>4000303</v>
      </c>
      <c r="F111" s="3">
        <v>4</v>
      </c>
      <c r="G111" s="3" t="s">
        <v>377</v>
      </c>
      <c r="H111" s="3"/>
      <c r="I111" s="3" t="s">
        <v>378</v>
      </c>
      <c r="J111" s="3"/>
      <c r="K111" s="3" t="s">
        <v>379</v>
      </c>
      <c r="L111" s="3"/>
      <c r="M111" s="3"/>
      <c r="N111" s="3"/>
      <c r="O111" s="3"/>
      <c r="P111" s="3"/>
      <c r="Q111" s="3" t="s">
        <v>380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5"/>
        <v>{}</v>
      </c>
      <c r="Z111" s="11" t="s">
        <v>381</v>
      </c>
      <c r="AA111" s="11" t="str">
        <f t="shared" si="6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7"/>
        <v/>
      </c>
      <c r="BQ111" s="11"/>
    </row>
    <row r="112" spans="2:69" x14ac:dyDescent="0.15">
      <c r="B112" s="1" t="str">
        <f t="shared" si="8"/>
        <v>SkillDescBrief4000303</v>
      </c>
      <c r="C112" s="1" t="str">
        <f t="shared" si="9"/>
        <v>SkillDescDetail400030305</v>
      </c>
      <c r="D112" s="3">
        <v>400030305</v>
      </c>
      <c r="E112" s="3">
        <v>4000303</v>
      </c>
      <c r="F112" s="3">
        <v>5</v>
      </c>
      <c r="G112" s="3" t="s">
        <v>377</v>
      </c>
      <c r="H112" s="3"/>
      <c r="I112" s="3" t="s">
        <v>378</v>
      </c>
      <c r="J112" s="3"/>
      <c r="K112" s="3" t="s">
        <v>379</v>
      </c>
      <c r="L112" s="3"/>
      <c r="M112" s="3"/>
      <c r="N112" s="3"/>
      <c r="O112" s="3"/>
      <c r="P112" s="3"/>
      <c r="Q112" s="3" t="s">
        <v>380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5"/>
        <v>{}</v>
      </c>
      <c r="Z112" s="11" t="s">
        <v>381</v>
      </c>
      <c r="AA112" s="11" t="str">
        <f t="shared" si="6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7"/>
        <v/>
      </c>
      <c r="BQ112" s="11"/>
    </row>
    <row r="113" spans="2:69" x14ac:dyDescent="0.15">
      <c r="B113" s="1" t="str">
        <f t="shared" si="8"/>
        <v>SkillDescBrief// 战斗被动</v>
      </c>
      <c r="C113" s="1" t="str">
        <f t="shared" si="9"/>
        <v>SkillDescDetail// 战斗被动1</v>
      </c>
      <c r="D113" s="7" t="s">
        <v>46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5"/>
        <v/>
      </c>
      <c r="Z113" s="10" t="s">
        <v>381</v>
      </c>
      <c r="AA113" s="10" t="str">
        <f t="shared" si="6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7"/>
        <v/>
      </c>
      <c r="BQ113" s="10"/>
    </row>
    <row r="114" spans="2:69" x14ac:dyDescent="0.15">
      <c r="B114" s="1" t="str">
        <f t="shared" si="8"/>
        <v>SkillDescBrief4000304</v>
      </c>
      <c r="C114" s="1" t="str">
        <f t="shared" si="9"/>
        <v>SkillDescDetail400030401</v>
      </c>
      <c r="D114" s="3">
        <v>400030401</v>
      </c>
      <c r="E114" s="3">
        <v>4000304</v>
      </c>
      <c r="F114" s="3">
        <v>1</v>
      </c>
      <c r="G114" s="3" t="s">
        <v>377</v>
      </c>
      <c r="H114" s="3"/>
      <c r="I114" s="3" t="s">
        <v>378</v>
      </c>
      <c r="J114" s="3"/>
      <c r="K114" s="3" t="s">
        <v>379</v>
      </c>
      <c r="L114" s="3"/>
      <c r="M114" s="3"/>
      <c r="N114" s="3"/>
      <c r="O114" s="3"/>
      <c r="P114" s="3"/>
      <c r="Q114" s="3" t="s">
        <v>380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5"/>
        <v>{}</v>
      </c>
      <c r="Z114" s="11" t="s">
        <v>381</v>
      </c>
      <c r="AA114" s="11" t="str">
        <f t="shared" si="6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7"/>
        <v/>
      </c>
      <c r="BQ114" s="11" t="str">
        <f>AA114&amp;_xlfn.TEXTJOIN($A$5,1,AA115:AA118)</f>
        <v/>
      </c>
    </row>
    <row r="115" spans="2:69" x14ac:dyDescent="0.15">
      <c r="B115" s="1" t="str">
        <f t="shared" si="8"/>
        <v>SkillDescBrief4000304</v>
      </c>
      <c r="C115" s="1" t="str">
        <f t="shared" si="9"/>
        <v>SkillDescDetail400030402</v>
      </c>
      <c r="D115" s="3">
        <v>400030402</v>
      </c>
      <c r="E115" s="3">
        <v>4000304</v>
      </c>
      <c r="F115" s="3">
        <v>2</v>
      </c>
      <c r="G115" s="3" t="s">
        <v>377</v>
      </c>
      <c r="H115" s="3"/>
      <c r="I115" s="3" t="s">
        <v>378</v>
      </c>
      <c r="J115" s="3"/>
      <c r="K115" s="3" t="s">
        <v>379</v>
      </c>
      <c r="L115" s="3"/>
      <c r="M115" s="3"/>
      <c r="N115" s="3"/>
      <c r="O115" s="3"/>
      <c r="P115" s="3"/>
      <c r="Q115" s="3" t="s">
        <v>380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5"/>
        <v>{}</v>
      </c>
      <c r="Z115" s="11" t="s">
        <v>381</v>
      </c>
      <c r="AA115" s="11" t="str">
        <f t="shared" si="6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7"/>
        <v/>
      </c>
      <c r="BQ115" s="11"/>
    </row>
    <row r="116" spans="2:69" x14ac:dyDescent="0.15">
      <c r="B116" s="1" t="str">
        <f t="shared" si="8"/>
        <v>SkillDescBrief4000304</v>
      </c>
      <c r="C116" s="1" t="str">
        <f t="shared" si="9"/>
        <v>SkillDescDetail400030403</v>
      </c>
      <c r="D116" s="3">
        <v>400030403</v>
      </c>
      <c r="E116" s="3">
        <v>4000304</v>
      </c>
      <c r="F116" s="3">
        <v>3</v>
      </c>
      <c r="G116" s="3" t="s">
        <v>377</v>
      </c>
      <c r="H116" s="3"/>
      <c r="I116" s="3" t="s">
        <v>378</v>
      </c>
      <c r="J116" s="3"/>
      <c r="K116" s="3" t="s">
        <v>379</v>
      </c>
      <c r="L116" s="3"/>
      <c r="M116" s="3"/>
      <c r="N116" s="3"/>
      <c r="O116" s="3"/>
      <c r="P116" s="3"/>
      <c r="Q116" s="3" t="s">
        <v>380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5"/>
        <v>{}</v>
      </c>
      <c r="Z116" s="11" t="s">
        <v>381</v>
      </c>
      <c r="AA116" s="11" t="str">
        <f t="shared" si="6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7"/>
        <v/>
      </c>
      <c r="BQ116" s="11"/>
    </row>
    <row r="117" spans="2:69" x14ac:dyDescent="0.15">
      <c r="B117" s="1" t="str">
        <f t="shared" si="8"/>
        <v>SkillDescBrief4000304</v>
      </c>
      <c r="C117" s="1" t="str">
        <f t="shared" si="9"/>
        <v>SkillDescDetail400030404</v>
      </c>
      <c r="D117" s="3">
        <v>400030404</v>
      </c>
      <c r="E117" s="3">
        <v>4000304</v>
      </c>
      <c r="F117" s="3">
        <v>4</v>
      </c>
      <c r="G117" s="3" t="s">
        <v>377</v>
      </c>
      <c r="H117" s="3"/>
      <c r="I117" s="3" t="s">
        <v>378</v>
      </c>
      <c r="J117" s="3"/>
      <c r="K117" s="3" t="s">
        <v>379</v>
      </c>
      <c r="L117" s="3"/>
      <c r="M117" s="3"/>
      <c r="N117" s="3"/>
      <c r="O117" s="3"/>
      <c r="P117" s="3"/>
      <c r="Q117" s="3" t="s">
        <v>380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5"/>
        <v>{}</v>
      </c>
      <c r="Z117" s="11" t="s">
        <v>381</v>
      </c>
      <c r="AA117" s="11" t="str">
        <f t="shared" si="6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7"/>
        <v/>
      </c>
      <c r="BQ117" s="11"/>
    </row>
    <row r="118" spans="2:69" x14ac:dyDescent="0.15">
      <c r="B118" s="1" t="str">
        <f t="shared" si="8"/>
        <v>SkillDescBrief4000304</v>
      </c>
      <c r="C118" s="1" t="str">
        <f t="shared" si="9"/>
        <v>SkillDescDetail400030405</v>
      </c>
      <c r="D118" s="3">
        <v>400030405</v>
      </c>
      <c r="E118" s="3">
        <v>4000304</v>
      </c>
      <c r="F118" s="3">
        <v>5</v>
      </c>
      <c r="G118" s="3" t="s">
        <v>377</v>
      </c>
      <c r="H118" s="3"/>
      <c r="I118" s="3" t="s">
        <v>378</v>
      </c>
      <c r="J118" s="3"/>
      <c r="K118" s="3" t="s">
        <v>379</v>
      </c>
      <c r="L118" s="3"/>
      <c r="M118" s="3"/>
      <c r="N118" s="3"/>
      <c r="O118" s="3"/>
      <c r="P118" s="3"/>
      <c r="Q118" s="3" t="s">
        <v>380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5"/>
        <v>{}</v>
      </c>
      <c r="Z118" s="11" t="s">
        <v>381</v>
      </c>
      <c r="AA118" s="11" t="str">
        <f t="shared" si="6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7"/>
        <v/>
      </c>
      <c r="BQ118" s="11"/>
    </row>
    <row r="119" spans="2:69" x14ac:dyDescent="0.15">
      <c r="B119" s="1" t="str">
        <f t="shared" si="8"/>
        <v>SkillDescBrief// 战斗被动</v>
      </c>
      <c r="C119" s="1" t="str">
        <f t="shared" si="9"/>
        <v>SkillDescDetail// 战斗被动2</v>
      </c>
      <c r="D119" s="7" t="s">
        <v>47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5"/>
        <v/>
      </c>
      <c r="Z119" s="10" t="s">
        <v>381</v>
      </c>
      <c r="AA119" s="10" t="str">
        <f t="shared" si="6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7"/>
        <v/>
      </c>
      <c r="BQ119" s="10"/>
    </row>
    <row r="120" spans="2:69" x14ac:dyDescent="0.15">
      <c r="B120" s="1" t="str">
        <f t="shared" si="8"/>
        <v>SkillDescBrief4000305</v>
      </c>
      <c r="C120" s="1" t="str">
        <f t="shared" si="9"/>
        <v>SkillDescDetail400030501</v>
      </c>
      <c r="D120" s="3">
        <v>400030501</v>
      </c>
      <c r="E120" s="3">
        <v>4000305</v>
      </c>
      <c r="F120" s="3">
        <v>1</v>
      </c>
      <c r="G120" s="3" t="s">
        <v>377</v>
      </c>
      <c r="H120" s="3"/>
      <c r="I120" s="3" t="s">
        <v>378</v>
      </c>
      <c r="J120" s="3"/>
      <c r="K120" s="3" t="s">
        <v>379</v>
      </c>
      <c r="L120" s="3"/>
      <c r="M120" s="3"/>
      <c r="N120" s="3"/>
      <c r="O120" s="3"/>
      <c r="P120" s="3"/>
      <c r="Q120" s="3" t="s">
        <v>380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5"/>
        <v>{}</v>
      </c>
      <c r="Z120" s="11" t="s">
        <v>381</v>
      </c>
      <c r="AA120" s="11" t="str">
        <f t="shared" si="6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7"/>
        <v/>
      </c>
      <c r="BQ120" s="11" t="str">
        <f>AA120&amp;_xlfn.TEXTJOIN($A$5,1,AA121:AA124)</f>
        <v/>
      </c>
    </row>
    <row r="121" spans="2:69" x14ac:dyDescent="0.15">
      <c r="B121" s="1" t="str">
        <f t="shared" si="8"/>
        <v>SkillDescBrief4000305</v>
      </c>
      <c r="C121" s="1" t="str">
        <f t="shared" si="9"/>
        <v>SkillDescDetail400030502</v>
      </c>
      <c r="D121" s="3">
        <v>400030502</v>
      </c>
      <c r="E121" s="3">
        <v>4000305</v>
      </c>
      <c r="F121" s="3">
        <v>2</v>
      </c>
      <c r="G121" s="3" t="s">
        <v>377</v>
      </c>
      <c r="H121" s="3"/>
      <c r="I121" s="3" t="s">
        <v>378</v>
      </c>
      <c r="J121" s="3"/>
      <c r="K121" s="3" t="s">
        <v>379</v>
      </c>
      <c r="L121" s="3"/>
      <c r="M121" s="3"/>
      <c r="N121" s="3"/>
      <c r="O121" s="3"/>
      <c r="P121" s="3"/>
      <c r="Q121" s="3" t="s">
        <v>380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5"/>
        <v>{}</v>
      </c>
      <c r="Z121" s="11" t="s">
        <v>381</v>
      </c>
      <c r="AA121" s="11" t="str">
        <f t="shared" si="6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7"/>
        <v/>
      </c>
      <c r="BQ121" s="11"/>
    </row>
    <row r="122" spans="2:69" x14ac:dyDescent="0.15">
      <c r="B122" s="1" t="str">
        <f t="shared" si="8"/>
        <v>SkillDescBrief4000305</v>
      </c>
      <c r="C122" s="1" t="str">
        <f t="shared" si="9"/>
        <v>SkillDescDetail400030503</v>
      </c>
      <c r="D122" s="3">
        <v>400030503</v>
      </c>
      <c r="E122" s="3">
        <v>4000305</v>
      </c>
      <c r="F122" s="3">
        <v>3</v>
      </c>
      <c r="G122" s="3" t="s">
        <v>377</v>
      </c>
      <c r="H122" s="3"/>
      <c r="I122" s="3" t="s">
        <v>378</v>
      </c>
      <c r="J122" s="3"/>
      <c r="K122" s="3" t="s">
        <v>379</v>
      </c>
      <c r="L122" s="3"/>
      <c r="M122" s="3"/>
      <c r="N122" s="3"/>
      <c r="O122" s="3"/>
      <c r="P122" s="3"/>
      <c r="Q122" s="3" t="s">
        <v>380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5"/>
        <v>{}</v>
      </c>
      <c r="Z122" s="11" t="s">
        <v>381</v>
      </c>
      <c r="AA122" s="11" t="str">
        <f t="shared" si="6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7"/>
        <v/>
      </c>
      <c r="BQ122" s="11"/>
    </row>
    <row r="123" spans="2:69" x14ac:dyDescent="0.15">
      <c r="B123" s="1" t="str">
        <f t="shared" si="8"/>
        <v>SkillDescBrief4000305</v>
      </c>
      <c r="C123" s="1" t="str">
        <f t="shared" si="9"/>
        <v>SkillDescDetail400030504</v>
      </c>
      <c r="D123" s="3">
        <v>400030504</v>
      </c>
      <c r="E123" s="3">
        <v>4000305</v>
      </c>
      <c r="F123" s="3">
        <v>4</v>
      </c>
      <c r="G123" s="3" t="s">
        <v>377</v>
      </c>
      <c r="H123" s="3"/>
      <c r="I123" s="3" t="s">
        <v>378</v>
      </c>
      <c r="J123" s="3"/>
      <c r="K123" s="3" t="s">
        <v>379</v>
      </c>
      <c r="L123" s="3"/>
      <c r="M123" s="3"/>
      <c r="N123" s="3"/>
      <c r="O123" s="3"/>
      <c r="P123" s="3"/>
      <c r="Q123" s="3" t="s">
        <v>380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5"/>
        <v>{}</v>
      </c>
      <c r="Z123" s="11" t="s">
        <v>381</v>
      </c>
      <c r="AA123" s="11" t="str">
        <f t="shared" si="6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7"/>
        <v/>
      </c>
      <c r="BQ123" s="11"/>
    </row>
    <row r="124" spans="2:69" x14ac:dyDescent="0.15">
      <c r="B124" s="1" t="str">
        <f t="shared" si="8"/>
        <v>SkillDescBrief4000305</v>
      </c>
      <c r="C124" s="1" t="str">
        <f t="shared" si="9"/>
        <v>SkillDescDetail400030505</v>
      </c>
      <c r="D124" s="3">
        <v>400030505</v>
      </c>
      <c r="E124" s="3">
        <v>4000305</v>
      </c>
      <c r="F124" s="3">
        <v>5</v>
      </c>
      <c r="G124" s="3" t="s">
        <v>377</v>
      </c>
      <c r="H124" s="3"/>
      <c r="I124" s="3" t="s">
        <v>378</v>
      </c>
      <c r="J124" s="3"/>
      <c r="K124" s="3" t="s">
        <v>379</v>
      </c>
      <c r="L124" s="3"/>
      <c r="M124" s="3"/>
      <c r="N124" s="3"/>
      <c r="O124" s="3"/>
      <c r="P124" s="3"/>
      <c r="Q124" s="3" t="s">
        <v>380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5"/>
        <v>{}</v>
      </c>
      <c r="Z124" s="11" t="s">
        <v>381</v>
      </c>
      <c r="AA124" s="11" t="str">
        <f t="shared" si="6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7"/>
        <v/>
      </c>
      <c r="BQ124" s="11"/>
    </row>
    <row r="125" spans="2:69" x14ac:dyDescent="0.15">
      <c r="B125" s="1" t="str">
        <f t="shared" si="8"/>
        <v>SkillDescBrief// 战斗被动</v>
      </c>
      <c r="C125" s="1" t="str">
        <f t="shared" si="9"/>
        <v>SkillDescDetail// 战斗被动3</v>
      </c>
      <c r="D125" s="7" t="s">
        <v>48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5"/>
        <v/>
      </c>
      <c r="Z125" s="10" t="s">
        <v>381</v>
      </c>
      <c r="AA125" s="10" t="str">
        <f t="shared" si="6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7"/>
        <v/>
      </c>
      <c r="BQ125" s="10"/>
    </row>
    <row r="126" spans="2:69" x14ac:dyDescent="0.15">
      <c r="B126" s="1" t="str">
        <f t="shared" si="8"/>
        <v>SkillDescBrief4000306</v>
      </c>
      <c r="C126" s="1" t="str">
        <f t="shared" si="9"/>
        <v>SkillDescDetail400030601</v>
      </c>
      <c r="D126" s="3">
        <v>400030601</v>
      </c>
      <c r="E126" s="3">
        <v>4000306</v>
      </c>
      <c r="F126" s="3">
        <v>1</v>
      </c>
      <c r="G126" s="3" t="s">
        <v>377</v>
      </c>
      <c r="H126" s="3"/>
      <c r="I126" s="3" t="s">
        <v>378</v>
      </c>
      <c r="J126" s="3"/>
      <c r="K126" s="3" t="s">
        <v>379</v>
      </c>
      <c r="L126" s="3"/>
      <c r="M126" s="3"/>
      <c r="N126" s="3"/>
      <c r="O126" s="3"/>
      <c r="P126" s="3"/>
      <c r="Q126" s="3" t="s">
        <v>380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5"/>
        <v>{}</v>
      </c>
      <c r="Z126" s="11" t="s">
        <v>381</v>
      </c>
      <c r="AA126" s="11" t="str">
        <f t="shared" si="6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 t="str">
        <f t="shared" si="7"/>
        <v/>
      </c>
      <c r="BQ126" s="11" t="str">
        <f>AA126&amp;_xlfn.TEXTJOIN($A$5,1,AA127:AA130)</f>
        <v/>
      </c>
    </row>
    <row r="127" spans="2:69" x14ac:dyDescent="0.15">
      <c r="B127" s="1" t="str">
        <f t="shared" si="8"/>
        <v>SkillDescBrief4000306</v>
      </c>
      <c r="C127" s="1" t="str">
        <f t="shared" si="9"/>
        <v>SkillDescDetail400030602</v>
      </c>
      <c r="D127" s="3">
        <v>400030602</v>
      </c>
      <c r="E127" s="3">
        <v>4000306</v>
      </c>
      <c r="F127" s="3">
        <v>2</v>
      </c>
      <c r="G127" s="3" t="s">
        <v>377</v>
      </c>
      <c r="H127" s="3"/>
      <c r="I127" s="3" t="s">
        <v>378</v>
      </c>
      <c r="J127" s="3"/>
      <c r="K127" s="3" t="s">
        <v>379</v>
      </c>
      <c r="L127" s="3"/>
      <c r="M127" s="3"/>
      <c r="N127" s="3"/>
      <c r="O127" s="3"/>
      <c r="P127" s="3"/>
      <c r="Q127" s="3" t="s">
        <v>380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5"/>
        <v>{}</v>
      </c>
      <c r="Z127" s="11" t="s">
        <v>381</v>
      </c>
      <c r="AA127" s="11" t="str">
        <f t="shared" si="6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 t="str">
        <f t="shared" si="7"/>
        <v/>
      </c>
      <c r="BQ127" s="11"/>
    </row>
    <row r="128" spans="2:69" x14ac:dyDescent="0.15">
      <c r="B128" s="1" t="str">
        <f t="shared" si="8"/>
        <v>SkillDescBrief4000306</v>
      </c>
      <c r="C128" s="1" t="str">
        <f t="shared" si="9"/>
        <v>SkillDescDetail400030603</v>
      </c>
      <c r="D128" s="3">
        <v>400030603</v>
      </c>
      <c r="E128" s="3">
        <v>4000306</v>
      </c>
      <c r="F128" s="3">
        <v>3</v>
      </c>
      <c r="G128" s="3" t="s">
        <v>377</v>
      </c>
      <c r="H128" s="3"/>
      <c r="I128" s="3" t="s">
        <v>378</v>
      </c>
      <c r="J128" s="3"/>
      <c r="K128" s="3" t="s">
        <v>379</v>
      </c>
      <c r="L128" s="3"/>
      <c r="M128" s="3"/>
      <c r="N128" s="3"/>
      <c r="O128" s="3"/>
      <c r="P128" s="3"/>
      <c r="Q128" s="3" t="s">
        <v>380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5"/>
        <v>{}</v>
      </c>
      <c r="Z128" s="11" t="s">
        <v>381</v>
      </c>
      <c r="AA128" s="11" t="str">
        <f t="shared" si="6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 t="str">
        <f t="shared" si="7"/>
        <v/>
      </c>
      <c r="BQ128" s="11"/>
    </row>
    <row r="129" spans="2:69" x14ac:dyDescent="0.15">
      <c r="B129" s="1" t="str">
        <f t="shared" si="8"/>
        <v>SkillDescBrief4000306</v>
      </c>
      <c r="C129" s="1" t="str">
        <f t="shared" si="9"/>
        <v>SkillDescDetail400030604</v>
      </c>
      <c r="D129" s="3">
        <v>400030604</v>
      </c>
      <c r="E129" s="3">
        <v>4000306</v>
      </c>
      <c r="F129" s="3">
        <v>4</v>
      </c>
      <c r="G129" s="3" t="s">
        <v>377</v>
      </c>
      <c r="H129" s="3"/>
      <c r="I129" s="3" t="s">
        <v>378</v>
      </c>
      <c r="J129" s="3"/>
      <c r="K129" s="3" t="s">
        <v>379</v>
      </c>
      <c r="L129" s="3"/>
      <c r="M129" s="3"/>
      <c r="N129" s="3"/>
      <c r="O129" s="3"/>
      <c r="P129" s="3"/>
      <c r="Q129" s="3" t="s">
        <v>380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5"/>
        <v>{}</v>
      </c>
      <c r="Z129" s="11" t="s">
        <v>381</v>
      </c>
      <c r="AA129" s="11" t="str">
        <f t="shared" si="6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 t="str">
        <f t="shared" si="7"/>
        <v/>
      </c>
      <c r="BQ129" s="11"/>
    </row>
    <row r="130" spans="2:69" x14ac:dyDescent="0.15">
      <c r="B130" s="1" t="str">
        <f t="shared" si="8"/>
        <v>SkillDescBrief4000306</v>
      </c>
      <c r="C130" s="1" t="str">
        <f t="shared" si="9"/>
        <v>SkillDescDetail400030605</v>
      </c>
      <c r="D130" s="3">
        <v>400030605</v>
      </c>
      <c r="E130" s="3">
        <v>4000306</v>
      </c>
      <c r="F130" s="3">
        <v>5</v>
      </c>
      <c r="G130" s="3" t="s">
        <v>377</v>
      </c>
      <c r="H130" s="3"/>
      <c r="I130" s="3" t="s">
        <v>378</v>
      </c>
      <c r="J130" s="3"/>
      <c r="K130" s="3" t="s">
        <v>379</v>
      </c>
      <c r="L130" s="3"/>
      <c r="M130" s="3"/>
      <c r="N130" s="3"/>
      <c r="O130" s="3"/>
      <c r="P130" s="3"/>
      <c r="Q130" s="3" t="s">
        <v>380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5"/>
        <v>{}</v>
      </c>
      <c r="Z130" s="11" t="s">
        <v>381</v>
      </c>
      <c r="AA130" s="11" t="str">
        <f t="shared" si="6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 t="str">
        <f t="shared" si="7"/>
        <v/>
      </c>
      <c r="BQ130" s="11"/>
    </row>
    <row r="131" spans="2:69" x14ac:dyDescent="0.15">
      <c r="B131" s="1" t="str">
        <f t="shared" si="8"/>
        <v>SkillDescBrief// 战斗被动</v>
      </c>
      <c r="C131" s="1" t="str">
        <f t="shared" si="9"/>
        <v>SkillDescDetail// 战斗被动4</v>
      </c>
      <c r="D131" s="7" t="s">
        <v>49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5"/>
        <v/>
      </c>
      <c r="Z131" s="10" t="s">
        <v>381</v>
      </c>
      <c r="AA131" s="10" t="str">
        <f t="shared" si="6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7"/>
        <v/>
      </c>
      <c r="BQ131" s="10"/>
    </row>
    <row r="132" spans="2:69" x14ac:dyDescent="0.15">
      <c r="B132" s="1" t="str">
        <f t="shared" si="8"/>
        <v>SkillDescBrief4000307</v>
      </c>
      <c r="C132" s="1" t="str">
        <f t="shared" si="9"/>
        <v>SkillDescDetail400030701</v>
      </c>
      <c r="D132" s="3">
        <v>400030701</v>
      </c>
      <c r="E132" s="3">
        <v>4000307</v>
      </c>
      <c r="F132" s="3">
        <v>1</v>
      </c>
      <c r="G132" s="3" t="s">
        <v>377</v>
      </c>
      <c r="H132" s="3"/>
      <c r="I132" s="3" t="s">
        <v>378</v>
      </c>
      <c r="J132" s="3"/>
      <c r="K132" s="3" t="s">
        <v>379</v>
      </c>
      <c r="L132" s="3"/>
      <c r="M132" s="3"/>
      <c r="N132" s="3"/>
      <c r="O132" s="3"/>
      <c r="P132" s="3"/>
      <c r="Q132" s="3" t="s">
        <v>380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5"/>
        <v>{}</v>
      </c>
      <c r="Z132" s="11" t="s">
        <v>381</v>
      </c>
      <c r="AA132" s="11" t="str">
        <f t="shared" si="6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7"/>
        <v/>
      </c>
      <c r="BQ132" s="11" t="str">
        <f>AA132&amp;_xlfn.TEXTJOIN($A$5,1,AA133:AA136)</f>
        <v/>
      </c>
    </row>
    <row r="133" spans="2:69" x14ac:dyDescent="0.15">
      <c r="B133" s="1" t="str">
        <f t="shared" si="8"/>
        <v>SkillDescBrief4000307</v>
      </c>
      <c r="C133" s="1" t="str">
        <f t="shared" si="9"/>
        <v>SkillDescDetail400030702</v>
      </c>
      <c r="D133" s="3">
        <v>400030702</v>
      </c>
      <c r="E133" s="3">
        <v>4000307</v>
      </c>
      <c r="F133" s="3">
        <v>2</v>
      </c>
      <c r="G133" s="3" t="s">
        <v>377</v>
      </c>
      <c r="H133" s="3"/>
      <c r="I133" s="3" t="s">
        <v>378</v>
      </c>
      <c r="J133" s="3"/>
      <c r="K133" s="3" t="s">
        <v>379</v>
      </c>
      <c r="L133" s="3"/>
      <c r="M133" s="3"/>
      <c r="N133" s="3"/>
      <c r="O133" s="3"/>
      <c r="P133" s="3"/>
      <c r="Q133" s="3" t="s">
        <v>380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5"/>
        <v>{}</v>
      </c>
      <c r="Z133" s="11" t="s">
        <v>381</v>
      </c>
      <c r="AA133" s="11" t="str">
        <f t="shared" si="6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7"/>
        <v/>
      </c>
      <c r="BQ133" s="11"/>
    </row>
    <row r="134" spans="2:69" x14ac:dyDescent="0.15">
      <c r="B134" s="1" t="str">
        <f t="shared" si="8"/>
        <v>SkillDescBrief4000307</v>
      </c>
      <c r="C134" s="1" t="str">
        <f t="shared" si="9"/>
        <v>SkillDescDetail400030703</v>
      </c>
      <c r="D134" s="3">
        <v>400030703</v>
      </c>
      <c r="E134" s="3">
        <v>4000307</v>
      </c>
      <c r="F134" s="3">
        <v>3</v>
      </c>
      <c r="G134" s="3" t="s">
        <v>377</v>
      </c>
      <c r="H134" s="3"/>
      <c r="I134" s="3" t="s">
        <v>378</v>
      </c>
      <c r="J134" s="3"/>
      <c r="K134" s="3" t="s">
        <v>379</v>
      </c>
      <c r="L134" s="3"/>
      <c r="M134" s="3"/>
      <c r="N134" s="3"/>
      <c r="O134" s="3"/>
      <c r="P134" s="3"/>
      <c r="Q134" s="3" t="s">
        <v>380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5"/>
        <v>{}</v>
      </c>
      <c r="Z134" s="11" t="s">
        <v>381</v>
      </c>
      <c r="AA134" s="11" t="str">
        <f t="shared" si="6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7"/>
        <v/>
      </c>
      <c r="BQ134" s="11"/>
    </row>
    <row r="135" spans="2:69" x14ac:dyDescent="0.15">
      <c r="B135" s="1" t="str">
        <f t="shared" si="8"/>
        <v>SkillDescBrief4000307</v>
      </c>
      <c r="C135" s="1" t="str">
        <f t="shared" si="9"/>
        <v>SkillDescDetail400030704</v>
      </c>
      <c r="D135" s="3">
        <v>400030704</v>
      </c>
      <c r="E135" s="3">
        <v>4000307</v>
      </c>
      <c r="F135" s="3">
        <v>4</v>
      </c>
      <c r="G135" s="3" t="s">
        <v>377</v>
      </c>
      <c r="H135" s="3"/>
      <c r="I135" s="3" t="s">
        <v>378</v>
      </c>
      <c r="J135" s="3"/>
      <c r="K135" s="3" t="s">
        <v>379</v>
      </c>
      <c r="L135" s="3"/>
      <c r="M135" s="3"/>
      <c r="N135" s="3"/>
      <c r="O135" s="3"/>
      <c r="P135" s="3"/>
      <c r="Q135" s="3" t="s">
        <v>380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5"/>
        <v>{}</v>
      </c>
      <c r="Z135" s="11" t="s">
        <v>381</v>
      </c>
      <c r="AA135" s="11" t="str">
        <f t="shared" si="6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7"/>
        <v/>
      </c>
      <c r="BQ135" s="11"/>
    </row>
    <row r="136" spans="2:69" x14ac:dyDescent="0.15">
      <c r="B136" s="1" t="str">
        <f t="shared" si="8"/>
        <v>SkillDescBrief4000307</v>
      </c>
      <c r="C136" s="1" t="str">
        <f t="shared" si="9"/>
        <v>SkillDescDetail400030705</v>
      </c>
      <c r="D136" s="3">
        <v>400030705</v>
      </c>
      <c r="E136" s="3">
        <v>4000307</v>
      </c>
      <c r="F136" s="3">
        <v>5</v>
      </c>
      <c r="G136" s="3" t="s">
        <v>377</v>
      </c>
      <c r="H136" s="3"/>
      <c r="I136" s="3" t="s">
        <v>378</v>
      </c>
      <c r="J136" s="3"/>
      <c r="K136" s="3" t="s">
        <v>379</v>
      </c>
      <c r="L136" s="3"/>
      <c r="M136" s="3"/>
      <c r="N136" s="3"/>
      <c r="O136" s="3"/>
      <c r="P136" s="3"/>
      <c r="Q136" s="3" t="s">
        <v>380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5"/>
        <v>{}</v>
      </c>
      <c r="Z136" s="11" t="s">
        <v>381</v>
      </c>
      <c r="AA136" s="11" t="str">
        <f t="shared" si="6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7"/>
        <v/>
      </c>
      <c r="BQ136" s="11"/>
    </row>
    <row r="137" spans="2:69" x14ac:dyDescent="0.15">
      <c r="B137" s="1" t="str">
        <f t="shared" si="8"/>
        <v>SkillDescBrief//</v>
      </c>
      <c r="C137" s="1" t="str">
        <f t="shared" si="9"/>
        <v>SkillDescDetail//</v>
      </c>
      <c r="D137" s="7" t="s">
        <v>32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5"/>
        <v/>
      </c>
      <c r="Z137" s="10" t="s">
        <v>381</v>
      </c>
      <c r="AA137" s="10" t="str">
        <f t="shared" si="6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7"/>
        <v/>
      </c>
      <c r="BQ137" s="10"/>
    </row>
    <row r="138" spans="2:69" x14ac:dyDescent="0.15">
      <c r="B138" s="1" t="str">
        <f t="shared" si="8"/>
        <v>SkillDescBrief// 普攻</v>
      </c>
      <c r="C138" s="1" t="str">
        <f t="shared" si="9"/>
        <v>SkillDescDetail// 普攻</v>
      </c>
      <c r="D138" s="7" t="s">
        <v>33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0">IF(E138="","",$A$3&amp;_xlfn.TEXTJOIN($C$1,1,S138:X138)&amp;$A$4)</f>
        <v/>
      </c>
      <c r="Z138" s="10" t="s">
        <v>381</v>
      </c>
      <c r="AA138" s="10" t="str">
        <f t="shared" ref="AA138:AA201" si="11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2">Z138</f>
        <v/>
      </c>
      <c r="BQ138" s="10"/>
    </row>
    <row r="139" spans="2:69" x14ac:dyDescent="0.15">
      <c r="B139" s="1" t="str">
        <f t="shared" ref="B139:B202" si="13">$C$3&amp;LEFT($D139,7)</f>
        <v>SkillDescBrief4000401</v>
      </c>
      <c r="C139" s="1" t="str">
        <f t="shared" ref="C139:C202" si="14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377</v>
      </c>
      <c r="H139" s="3"/>
      <c r="I139" s="3" t="s">
        <v>378</v>
      </c>
      <c r="J139" s="3"/>
      <c r="K139" s="3" t="s">
        <v>379</v>
      </c>
      <c r="L139" s="3"/>
      <c r="M139" s="3"/>
      <c r="N139" s="3"/>
      <c r="O139" s="3"/>
      <c r="P139" s="3"/>
      <c r="Q139" s="3" t="s">
        <v>380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0"/>
        <v>{}</v>
      </c>
      <c r="Z139" s="11" t="s">
        <v>381</v>
      </c>
      <c r="AA139" s="11" t="str">
        <f t="shared" si="11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2"/>
        <v/>
      </c>
      <c r="BQ139" s="11" t="str">
        <f>AA139&amp;_xlfn.TEXTJOIN($A$5,1,AA140:AA143)</f>
        <v/>
      </c>
    </row>
    <row r="140" spans="2:69" x14ac:dyDescent="0.15">
      <c r="B140" s="1" t="str">
        <f t="shared" si="13"/>
        <v>SkillDescBrief4000401</v>
      </c>
      <c r="C140" s="1" t="str">
        <f t="shared" si="14"/>
        <v>SkillDescDetail400040102</v>
      </c>
      <c r="D140" s="3">
        <v>400040102</v>
      </c>
      <c r="E140" s="3">
        <v>4000401</v>
      </c>
      <c r="F140" s="3">
        <v>2</v>
      </c>
      <c r="G140" s="3" t="s">
        <v>377</v>
      </c>
      <c r="H140" s="3"/>
      <c r="I140" s="3" t="s">
        <v>378</v>
      </c>
      <c r="J140" s="3"/>
      <c r="K140" s="3" t="s">
        <v>379</v>
      </c>
      <c r="L140" s="3"/>
      <c r="M140" s="3"/>
      <c r="N140" s="3"/>
      <c r="O140" s="3"/>
      <c r="P140" s="3"/>
      <c r="Q140" s="3" t="s">
        <v>380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0"/>
        <v>{}</v>
      </c>
      <c r="Z140" s="11" t="s">
        <v>381</v>
      </c>
      <c r="AA140" s="11" t="str">
        <f t="shared" si="11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2"/>
        <v/>
      </c>
      <c r="BQ140" s="11"/>
    </row>
    <row r="141" spans="2:69" x14ac:dyDescent="0.15">
      <c r="B141" s="1" t="str">
        <f t="shared" si="13"/>
        <v>SkillDescBrief4000401</v>
      </c>
      <c r="C141" s="1" t="str">
        <f t="shared" si="14"/>
        <v>SkillDescDetail400040103</v>
      </c>
      <c r="D141" s="3">
        <v>400040103</v>
      </c>
      <c r="E141" s="3">
        <v>4000401</v>
      </c>
      <c r="F141" s="3">
        <v>3</v>
      </c>
      <c r="G141" s="3" t="s">
        <v>377</v>
      </c>
      <c r="H141" s="3"/>
      <c r="I141" s="3" t="s">
        <v>378</v>
      </c>
      <c r="J141" s="3"/>
      <c r="K141" s="3" t="s">
        <v>379</v>
      </c>
      <c r="L141" s="3"/>
      <c r="M141" s="3"/>
      <c r="N141" s="3"/>
      <c r="O141" s="3"/>
      <c r="P141" s="3"/>
      <c r="Q141" s="3" t="s">
        <v>380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0"/>
        <v>{}</v>
      </c>
      <c r="Z141" s="11" t="s">
        <v>381</v>
      </c>
      <c r="AA141" s="11" t="str">
        <f t="shared" si="11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2"/>
        <v/>
      </c>
      <c r="BQ141" s="11"/>
    </row>
    <row r="142" spans="2:69" x14ac:dyDescent="0.15">
      <c r="B142" s="1" t="str">
        <f t="shared" si="13"/>
        <v>SkillDescBrief4000401</v>
      </c>
      <c r="C142" s="1" t="str">
        <f t="shared" si="14"/>
        <v>SkillDescDetail400040104</v>
      </c>
      <c r="D142" s="3">
        <v>400040104</v>
      </c>
      <c r="E142" s="3">
        <v>4000401</v>
      </c>
      <c r="F142" s="3">
        <v>4</v>
      </c>
      <c r="G142" s="3" t="s">
        <v>377</v>
      </c>
      <c r="H142" s="3"/>
      <c r="I142" s="3" t="s">
        <v>378</v>
      </c>
      <c r="J142" s="3"/>
      <c r="K142" s="3" t="s">
        <v>379</v>
      </c>
      <c r="L142" s="3"/>
      <c r="M142" s="3"/>
      <c r="N142" s="3"/>
      <c r="O142" s="3"/>
      <c r="P142" s="3"/>
      <c r="Q142" s="3" t="s">
        <v>380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0"/>
        <v>{}</v>
      </c>
      <c r="Z142" s="11" t="s">
        <v>381</v>
      </c>
      <c r="AA142" s="11" t="str">
        <f t="shared" si="11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2"/>
        <v/>
      </c>
      <c r="BQ142" s="11"/>
    </row>
    <row r="143" spans="2:69" x14ac:dyDescent="0.15">
      <c r="B143" s="1" t="str">
        <f t="shared" si="13"/>
        <v>SkillDescBrief4000401</v>
      </c>
      <c r="C143" s="1" t="str">
        <f t="shared" si="14"/>
        <v>SkillDescDetail400040105</v>
      </c>
      <c r="D143" s="3">
        <v>400040105</v>
      </c>
      <c r="E143" s="3">
        <v>4000401</v>
      </c>
      <c r="F143" s="3">
        <v>5</v>
      </c>
      <c r="G143" s="3" t="s">
        <v>377</v>
      </c>
      <c r="H143" s="3"/>
      <c r="I143" s="3" t="s">
        <v>378</v>
      </c>
      <c r="J143" s="3"/>
      <c r="K143" s="3" t="s">
        <v>379</v>
      </c>
      <c r="L143" s="3"/>
      <c r="M143" s="3"/>
      <c r="N143" s="3"/>
      <c r="O143" s="3"/>
      <c r="P143" s="3"/>
      <c r="Q143" s="3" t="s">
        <v>380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0"/>
        <v>{}</v>
      </c>
      <c r="Z143" s="11" t="s">
        <v>381</v>
      </c>
      <c r="AA143" s="11" t="str">
        <f t="shared" si="11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2"/>
        <v/>
      </c>
      <c r="BQ143" s="11"/>
    </row>
    <row r="144" spans="2:69" x14ac:dyDescent="0.15">
      <c r="B144" s="1" t="str">
        <f t="shared" si="13"/>
        <v>SkillDescBrief// 大招</v>
      </c>
      <c r="C144" s="1" t="str">
        <f t="shared" si="14"/>
        <v>SkillDescDetail// 大招</v>
      </c>
      <c r="D144" s="7" t="s">
        <v>40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0"/>
        <v/>
      </c>
      <c r="Z144" s="10" t="s">
        <v>381</v>
      </c>
      <c r="AA144" s="10" t="str">
        <f t="shared" si="11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2"/>
        <v/>
      </c>
      <c r="BQ144" s="10"/>
    </row>
    <row r="145" spans="2:69" x14ac:dyDescent="0.15">
      <c r="B145" s="1" t="str">
        <f t="shared" si="13"/>
        <v>SkillDescBrief4000402</v>
      </c>
      <c r="C145" s="1" t="str">
        <f t="shared" si="14"/>
        <v>SkillDescDetail400040201</v>
      </c>
      <c r="D145" s="3">
        <v>400040201</v>
      </c>
      <c r="E145" s="3">
        <v>4000402</v>
      </c>
      <c r="F145" s="3">
        <v>1</v>
      </c>
      <c r="G145" s="3" t="s">
        <v>377</v>
      </c>
      <c r="H145" s="3"/>
      <c r="I145" s="3" t="s">
        <v>378</v>
      </c>
      <c r="J145" s="3"/>
      <c r="K145" s="3" t="s">
        <v>379</v>
      </c>
      <c r="L145" s="3"/>
      <c r="M145" s="3"/>
      <c r="N145" s="3"/>
      <c r="O145" s="3"/>
      <c r="P145" s="3"/>
      <c r="Q145" s="3" t="s">
        <v>380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0"/>
        <v>{}</v>
      </c>
      <c r="Z145" s="11" t="s">
        <v>381</v>
      </c>
      <c r="AA145" s="11" t="str">
        <f t="shared" si="11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2"/>
        <v/>
      </c>
      <c r="BQ145" s="11" t="str">
        <f>AA145&amp;_xlfn.TEXTJOIN($A$5,1,AA146:AA149)</f>
        <v/>
      </c>
    </row>
    <row r="146" spans="2:69" x14ac:dyDescent="0.15">
      <c r="B146" s="1" t="str">
        <f t="shared" si="13"/>
        <v>SkillDescBrief4000402</v>
      </c>
      <c r="C146" s="1" t="str">
        <f t="shared" si="14"/>
        <v>SkillDescDetail400040202</v>
      </c>
      <c r="D146" s="3">
        <v>400040202</v>
      </c>
      <c r="E146" s="3">
        <v>4000402</v>
      </c>
      <c r="F146" s="3">
        <v>2</v>
      </c>
      <c r="G146" s="3" t="s">
        <v>377</v>
      </c>
      <c r="H146" s="3"/>
      <c r="I146" s="3" t="s">
        <v>378</v>
      </c>
      <c r="J146" s="3"/>
      <c r="K146" s="3" t="s">
        <v>379</v>
      </c>
      <c r="L146" s="3"/>
      <c r="M146" s="3"/>
      <c r="N146" s="3"/>
      <c r="O146" s="3"/>
      <c r="P146" s="3"/>
      <c r="Q146" s="3" t="s">
        <v>380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0"/>
        <v>{}</v>
      </c>
      <c r="Z146" s="11" t="s">
        <v>381</v>
      </c>
      <c r="AA146" s="11" t="str">
        <f t="shared" si="11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2"/>
        <v/>
      </c>
      <c r="BQ146" s="11"/>
    </row>
    <row r="147" spans="2:69" x14ac:dyDescent="0.15">
      <c r="B147" s="1" t="str">
        <f t="shared" si="13"/>
        <v>SkillDescBrief4000402</v>
      </c>
      <c r="C147" s="1" t="str">
        <f t="shared" si="14"/>
        <v>SkillDescDetail400040203</v>
      </c>
      <c r="D147" s="3">
        <v>400040203</v>
      </c>
      <c r="E147" s="3">
        <v>4000402</v>
      </c>
      <c r="F147" s="3">
        <v>3</v>
      </c>
      <c r="G147" s="3" t="s">
        <v>377</v>
      </c>
      <c r="H147" s="3"/>
      <c r="I147" s="3" t="s">
        <v>378</v>
      </c>
      <c r="J147" s="3"/>
      <c r="K147" s="3" t="s">
        <v>379</v>
      </c>
      <c r="L147" s="3"/>
      <c r="M147" s="3"/>
      <c r="N147" s="3"/>
      <c r="O147" s="3"/>
      <c r="P147" s="3"/>
      <c r="Q147" s="3" t="s">
        <v>380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0"/>
        <v>{}</v>
      </c>
      <c r="Z147" s="11" t="s">
        <v>381</v>
      </c>
      <c r="AA147" s="11" t="str">
        <f t="shared" si="11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2"/>
        <v/>
      </c>
      <c r="BQ147" s="11"/>
    </row>
    <row r="148" spans="2:69" x14ac:dyDescent="0.15">
      <c r="B148" s="1" t="str">
        <f t="shared" si="13"/>
        <v>SkillDescBrief4000402</v>
      </c>
      <c r="C148" s="1" t="str">
        <f t="shared" si="14"/>
        <v>SkillDescDetail400040204</v>
      </c>
      <c r="D148" s="3">
        <v>400040204</v>
      </c>
      <c r="E148" s="3">
        <v>4000402</v>
      </c>
      <c r="F148" s="3">
        <v>4</v>
      </c>
      <c r="G148" s="3" t="s">
        <v>377</v>
      </c>
      <c r="H148" s="3"/>
      <c r="I148" s="3" t="s">
        <v>378</v>
      </c>
      <c r="J148" s="3"/>
      <c r="K148" s="3" t="s">
        <v>379</v>
      </c>
      <c r="L148" s="3"/>
      <c r="M148" s="3"/>
      <c r="N148" s="3"/>
      <c r="O148" s="3"/>
      <c r="P148" s="3"/>
      <c r="Q148" s="3" t="s">
        <v>380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0"/>
        <v>{}</v>
      </c>
      <c r="Z148" s="11" t="s">
        <v>381</v>
      </c>
      <c r="AA148" s="11" t="str">
        <f t="shared" si="11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2"/>
        <v/>
      </c>
      <c r="BQ148" s="11"/>
    </row>
    <row r="149" spans="2:69" x14ac:dyDescent="0.15">
      <c r="B149" s="1" t="str">
        <f t="shared" si="13"/>
        <v>SkillDescBrief4000402</v>
      </c>
      <c r="C149" s="1" t="str">
        <f t="shared" si="14"/>
        <v>SkillDescDetail400040205</v>
      </c>
      <c r="D149" s="3">
        <v>400040205</v>
      </c>
      <c r="E149" s="3">
        <v>4000402</v>
      </c>
      <c r="F149" s="3">
        <v>5</v>
      </c>
      <c r="G149" s="3" t="s">
        <v>377</v>
      </c>
      <c r="H149" s="3"/>
      <c r="I149" s="3" t="s">
        <v>378</v>
      </c>
      <c r="J149" s="3"/>
      <c r="K149" s="3" t="s">
        <v>379</v>
      </c>
      <c r="L149" s="3"/>
      <c r="M149" s="3"/>
      <c r="N149" s="3"/>
      <c r="O149" s="3"/>
      <c r="P149" s="3"/>
      <c r="Q149" s="3" t="s">
        <v>380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0"/>
        <v>{}</v>
      </c>
      <c r="Z149" s="11" t="s">
        <v>381</v>
      </c>
      <c r="AA149" s="11" t="str">
        <f t="shared" si="11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2"/>
        <v/>
      </c>
      <c r="BQ149" s="11"/>
    </row>
    <row r="150" spans="2:69" x14ac:dyDescent="0.15">
      <c r="B150" s="1" t="str">
        <f t="shared" si="13"/>
        <v>SkillDescBrief// 经营被动</v>
      </c>
      <c r="C150" s="1" t="str">
        <f t="shared" si="14"/>
        <v>SkillDescDetail// 经营被动</v>
      </c>
      <c r="D150" s="7" t="s">
        <v>45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0"/>
        <v/>
      </c>
      <c r="Z150" s="10" t="s">
        <v>381</v>
      </c>
      <c r="AA150" s="10" t="str">
        <f t="shared" si="11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2"/>
        <v/>
      </c>
      <c r="BQ150" s="10"/>
    </row>
    <row r="151" spans="2:69" x14ac:dyDescent="0.15">
      <c r="B151" s="1" t="str">
        <f t="shared" si="13"/>
        <v>SkillDescBrief4000403</v>
      </c>
      <c r="C151" s="1" t="str">
        <f t="shared" si="14"/>
        <v>SkillDescDetail400040301</v>
      </c>
      <c r="D151" s="3">
        <v>400040301</v>
      </c>
      <c r="E151" s="3">
        <v>4000403</v>
      </c>
      <c r="F151" s="3">
        <v>1</v>
      </c>
      <c r="G151" s="3" t="s">
        <v>377</v>
      </c>
      <c r="H151" s="3"/>
      <c r="I151" s="3" t="s">
        <v>378</v>
      </c>
      <c r="J151" s="3"/>
      <c r="K151" s="3" t="s">
        <v>379</v>
      </c>
      <c r="L151" s="3"/>
      <c r="M151" s="3"/>
      <c r="N151" s="3"/>
      <c r="O151" s="3"/>
      <c r="P151" s="3"/>
      <c r="Q151" s="3" t="s">
        <v>380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0"/>
        <v>{}</v>
      </c>
      <c r="Z151" s="11" t="s">
        <v>381</v>
      </c>
      <c r="AA151" s="11" t="str">
        <f t="shared" si="11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2"/>
        <v/>
      </c>
      <c r="BQ151" s="11" t="str">
        <f>AA151&amp;_xlfn.TEXTJOIN($A$5,1,AA152:AA155)</f>
        <v/>
      </c>
    </row>
    <row r="152" spans="2:69" x14ac:dyDescent="0.15">
      <c r="B152" s="1" t="str">
        <f t="shared" si="13"/>
        <v>SkillDescBrief4000403</v>
      </c>
      <c r="C152" s="1" t="str">
        <f t="shared" si="14"/>
        <v>SkillDescDetail400040302</v>
      </c>
      <c r="D152" s="3">
        <v>400040302</v>
      </c>
      <c r="E152" s="3">
        <v>4000403</v>
      </c>
      <c r="F152" s="3">
        <v>2</v>
      </c>
      <c r="G152" s="3" t="s">
        <v>377</v>
      </c>
      <c r="H152" s="3"/>
      <c r="I152" s="3" t="s">
        <v>378</v>
      </c>
      <c r="J152" s="3"/>
      <c r="K152" s="3" t="s">
        <v>379</v>
      </c>
      <c r="L152" s="3"/>
      <c r="M152" s="3"/>
      <c r="N152" s="3"/>
      <c r="O152" s="3"/>
      <c r="P152" s="3"/>
      <c r="Q152" s="3" t="s">
        <v>380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0"/>
        <v>{}</v>
      </c>
      <c r="Z152" s="11" t="s">
        <v>381</v>
      </c>
      <c r="AA152" s="11" t="str">
        <f t="shared" si="11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2"/>
        <v/>
      </c>
      <c r="BQ152" s="11"/>
    </row>
    <row r="153" spans="2:69" x14ac:dyDescent="0.15">
      <c r="B153" s="1" t="str">
        <f t="shared" si="13"/>
        <v>SkillDescBrief4000403</v>
      </c>
      <c r="C153" s="1" t="str">
        <f t="shared" si="14"/>
        <v>SkillDescDetail400040303</v>
      </c>
      <c r="D153" s="3">
        <v>400040303</v>
      </c>
      <c r="E153" s="3">
        <v>4000403</v>
      </c>
      <c r="F153" s="3">
        <v>3</v>
      </c>
      <c r="G153" s="3" t="s">
        <v>377</v>
      </c>
      <c r="H153" s="3"/>
      <c r="I153" s="3" t="s">
        <v>378</v>
      </c>
      <c r="J153" s="3"/>
      <c r="K153" s="3" t="s">
        <v>379</v>
      </c>
      <c r="L153" s="3"/>
      <c r="M153" s="3"/>
      <c r="N153" s="3"/>
      <c r="O153" s="3"/>
      <c r="P153" s="3"/>
      <c r="Q153" s="3" t="s">
        <v>380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0"/>
        <v>{}</v>
      </c>
      <c r="Z153" s="11" t="s">
        <v>381</v>
      </c>
      <c r="AA153" s="11" t="str">
        <f t="shared" si="11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2"/>
        <v/>
      </c>
      <c r="BQ153" s="11"/>
    </row>
    <row r="154" spans="2:69" x14ac:dyDescent="0.15">
      <c r="B154" s="1" t="str">
        <f t="shared" si="13"/>
        <v>SkillDescBrief4000403</v>
      </c>
      <c r="C154" s="1" t="str">
        <f t="shared" si="14"/>
        <v>SkillDescDetail400040304</v>
      </c>
      <c r="D154" s="3">
        <v>400040304</v>
      </c>
      <c r="E154" s="3">
        <v>4000403</v>
      </c>
      <c r="F154" s="3">
        <v>4</v>
      </c>
      <c r="G154" s="3" t="s">
        <v>377</v>
      </c>
      <c r="H154" s="3"/>
      <c r="I154" s="3" t="s">
        <v>378</v>
      </c>
      <c r="J154" s="3"/>
      <c r="K154" s="3" t="s">
        <v>379</v>
      </c>
      <c r="L154" s="3"/>
      <c r="M154" s="3"/>
      <c r="N154" s="3"/>
      <c r="O154" s="3"/>
      <c r="P154" s="3"/>
      <c r="Q154" s="3" t="s">
        <v>380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0"/>
        <v>{}</v>
      </c>
      <c r="Z154" s="11" t="s">
        <v>381</v>
      </c>
      <c r="AA154" s="11" t="str">
        <f t="shared" si="11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2"/>
        <v/>
      </c>
      <c r="BQ154" s="11"/>
    </row>
    <row r="155" spans="2:69" x14ac:dyDescent="0.15">
      <c r="B155" s="1" t="str">
        <f t="shared" si="13"/>
        <v>SkillDescBrief4000403</v>
      </c>
      <c r="C155" s="1" t="str">
        <f t="shared" si="14"/>
        <v>SkillDescDetail400040305</v>
      </c>
      <c r="D155" s="3">
        <v>400040305</v>
      </c>
      <c r="E155" s="3">
        <v>4000403</v>
      </c>
      <c r="F155" s="3">
        <v>5</v>
      </c>
      <c r="G155" s="3" t="s">
        <v>377</v>
      </c>
      <c r="H155" s="3"/>
      <c r="I155" s="3" t="s">
        <v>378</v>
      </c>
      <c r="J155" s="3"/>
      <c r="K155" s="3" t="s">
        <v>379</v>
      </c>
      <c r="L155" s="3"/>
      <c r="M155" s="3"/>
      <c r="N155" s="3"/>
      <c r="O155" s="3"/>
      <c r="P155" s="3"/>
      <c r="Q155" s="3" t="s">
        <v>380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0"/>
        <v>{}</v>
      </c>
      <c r="Z155" s="11" t="s">
        <v>381</v>
      </c>
      <c r="AA155" s="11" t="str">
        <f t="shared" si="11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2"/>
        <v/>
      </c>
      <c r="BQ155" s="11"/>
    </row>
    <row r="156" spans="2:69" x14ac:dyDescent="0.15">
      <c r="B156" s="1" t="str">
        <f t="shared" si="13"/>
        <v>SkillDescBrief// 战斗被动</v>
      </c>
      <c r="C156" s="1" t="str">
        <f t="shared" si="14"/>
        <v>SkillDescDetail// 战斗被动1</v>
      </c>
      <c r="D156" s="7" t="s">
        <v>46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0"/>
        <v/>
      </c>
      <c r="Z156" s="10" t="s">
        <v>381</v>
      </c>
      <c r="AA156" s="10" t="str">
        <f t="shared" si="11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2"/>
        <v/>
      </c>
      <c r="BQ156" s="10"/>
    </row>
    <row r="157" spans="2:69" x14ac:dyDescent="0.15">
      <c r="B157" s="1" t="str">
        <f t="shared" si="13"/>
        <v>SkillDescBrief4000404</v>
      </c>
      <c r="C157" s="1" t="str">
        <f t="shared" si="14"/>
        <v>SkillDescDetail400040401</v>
      </c>
      <c r="D157" s="3">
        <v>400040401</v>
      </c>
      <c r="E157" s="3">
        <v>4000404</v>
      </c>
      <c r="F157" s="3">
        <v>1</v>
      </c>
      <c r="G157" s="3" t="s">
        <v>377</v>
      </c>
      <c r="H157" s="3"/>
      <c r="I157" s="3" t="s">
        <v>378</v>
      </c>
      <c r="J157" s="3"/>
      <c r="K157" s="3" t="s">
        <v>379</v>
      </c>
      <c r="L157" s="3"/>
      <c r="M157" s="3"/>
      <c r="N157" s="3"/>
      <c r="O157" s="3"/>
      <c r="P157" s="3"/>
      <c r="Q157" s="3" t="s">
        <v>380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0"/>
        <v>{}</v>
      </c>
      <c r="Z157" s="11" t="s">
        <v>381</v>
      </c>
      <c r="AA157" s="11" t="str">
        <f t="shared" si="11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2"/>
        <v/>
      </c>
      <c r="BQ157" s="11" t="str">
        <f>AA157&amp;_xlfn.TEXTJOIN($A$5,1,AA158:AA161)</f>
        <v/>
      </c>
    </row>
    <row r="158" spans="2:69" x14ac:dyDescent="0.15">
      <c r="B158" s="1" t="str">
        <f t="shared" si="13"/>
        <v>SkillDescBrief4000404</v>
      </c>
      <c r="C158" s="1" t="str">
        <f t="shared" si="14"/>
        <v>SkillDescDetail400040402</v>
      </c>
      <c r="D158" s="3">
        <v>400040402</v>
      </c>
      <c r="E158" s="3">
        <v>4000404</v>
      </c>
      <c r="F158" s="3">
        <v>2</v>
      </c>
      <c r="G158" s="3" t="s">
        <v>377</v>
      </c>
      <c r="H158" s="3"/>
      <c r="I158" s="3" t="s">
        <v>378</v>
      </c>
      <c r="J158" s="3"/>
      <c r="K158" s="3" t="s">
        <v>379</v>
      </c>
      <c r="L158" s="3"/>
      <c r="M158" s="3"/>
      <c r="N158" s="3"/>
      <c r="O158" s="3"/>
      <c r="P158" s="3"/>
      <c r="Q158" s="3" t="s">
        <v>380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0"/>
        <v>{}</v>
      </c>
      <c r="Z158" s="11" t="s">
        <v>381</v>
      </c>
      <c r="AA158" s="11" t="str">
        <f t="shared" si="11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2"/>
        <v/>
      </c>
      <c r="BQ158" s="11"/>
    </row>
    <row r="159" spans="2:69" x14ac:dyDescent="0.15">
      <c r="B159" s="1" t="str">
        <f t="shared" si="13"/>
        <v>SkillDescBrief4000404</v>
      </c>
      <c r="C159" s="1" t="str">
        <f t="shared" si="14"/>
        <v>SkillDescDetail400040403</v>
      </c>
      <c r="D159" s="3">
        <v>400040403</v>
      </c>
      <c r="E159" s="3">
        <v>4000404</v>
      </c>
      <c r="F159" s="3">
        <v>3</v>
      </c>
      <c r="G159" s="3" t="s">
        <v>377</v>
      </c>
      <c r="H159" s="3"/>
      <c r="I159" s="3" t="s">
        <v>378</v>
      </c>
      <c r="J159" s="3"/>
      <c r="K159" s="3" t="s">
        <v>379</v>
      </c>
      <c r="L159" s="3"/>
      <c r="M159" s="3"/>
      <c r="N159" s="3"/>
      <c r="O159" s="3"/>
      <c r="P159" s="3"/>
      <c r="Q159" s="3" t="s">
        <v>380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0"/>
        <v>{}</v>
      </c>
      <c r="Z159" s="11" t="s">
        <v>381</v>
      </c>
      <c r="AA159" s="11" t="str">
        <f t="shared" si="11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2"/>
        <v/>
      </c>
      <c r="BQ159" s="11"/>
    </row>
    <row r="160" spans="2:69" x14ac:dyDescent="0.15">
      <c r="B160" s="1" t="str">
        <f t="shared" si="13"/>
        <v>SkillDescBrief4000404</v>
      </c>
      <c r="C160" s="1" t="str">
        <f t="shared" si="14"/>
        <v>SkillDescDetail400040404</v>
      </c>
      <c r="D160" s="3">
        <v>400040404</v>
      </c>
      <c r="E160" s="3">
        <v>4000404</v>
      </c>
      <c r="F160" s="3">
        <v>4</v>
      </c>
      <c r="G160" s="3" t="s">
        <v>377</v>
      </c>
      <c r="H160" s="3"/>
      <c r="I160" s="3" t="s">
        <v>378</v>
      </c>
      <c r="J160" s="3"/>
      <c r="K160" s="3" t="s">
        <v>379</v>
      </c>
      <c r="L160" s="3"/>
      <c r="M160" s="3"/>
      <c r="N160" s="3"/>
      <c r="O160" s="3"/>
      <c r="P160" s="3"/>
      <c r="Q160" s="3" t="s">
        <v>380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0"/>
        <v>{}</v>
      </c>
      <c r="Z160" s="11" t="s">
        <v>381</v>
      </c>
      <c r="AA160" s="11" t="str">
        <f t="shared" si="11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2"/>
        <v/>
      </c>
      <c r="BQ160" s="11"/>
    </row>
    <row r="161" spans="2:69" x14ac:dyDescent="0.15">
      <c r="B161" s="1" t="str">
        <f t="shared" si="13"/>
        <v>SkillDescBrief4000404</v>
      </c>
      <c r="C161" s="1" t="str">
        <f t="shared" si="14"/>
        <v>SkillDescDetail400040405</v>
      </c>
      <c r="D161" s="3">
        <v>400040405</v>
      </c>
      <c r="E161" s="3">
        <v>4000404</v>
      </c>
      <c r="F161" s="3">
        <v>5</v>
      </c>
      <c r="G161" s="3" t="s">
        <v>377</v>
      </c>
      <c r="H161" s="3"/>
      <c r="I161" s="3" t="s">
        <v>378</v>
      </c>
      <c r="J161" s="3"/>
      <c r="K161" s="3" t="s">
        <v>379</v>
      </c>
      <c r="L161" s="3"/>
      <c r="M161" s="3"/>
      <c r="N161" s="3"/>
      <c r="O161" s="3"/>
      <c r="P161" s="3"/>
      <c r="Q161" s="3" t="s">
        <v>380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0"/>
        <v>{}</v>
      </c>
      <c r="Z161" s="11" t="s">
        <v>381</v>
      </c>
      <c r="AA161" s="11" t="str">
        <f t="shared" si="11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2"/>
        <v/>
      </c>
      <c r="BQ161" s="11"/>
    </row>
    <row r="162" spans="2:69" x14ac:dyDescent="0.15">
      <c r="B162" s="1" t="str">
        <f t="shared" si="13"/>
        <v>SkillDescBrief// 战斗被动</v>
      </c>
      <c r="C162" s="1" t="str">
        <f t="shared" si="14"/>
        <v>SkillDescDetail// 战斗被动2</v>
      </c>
      <c r="D162" s="7" t="s">
        <v>47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0"/>
        <v/>
      </c>
      <c r="Z162" s="10" t="s">
        <v>381</v>
      </c>
      <c r="AA162" s="10" t="str">
        <f t="shared" si="11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2"/>
        <v/>
      </c>
      <c r="BQ162" s="10"/>
    </row>
    <row r="163" spans="2:69" x14ac:dyDescent="0.15">
      <c r="B163" s="1" t="str">
        <f t="shared" si="13"/>
        <v>SkillDescBrief4000405</v>
      </c>
      <c r="C163" s="1" t="str">
        <f t="shared" si="14"/>
        <v>SkillDescDetail400040501</v>
      </c>
      <c r="D163" s="3">
        <v>400040501</v>
      </c>
      <c r="E163" s="3">
        <v>4000405</v>
      </c>
      <c r="F163" s="3">
        <v>1</v>
      </c>
      <c r="G163" s="3" t="s">
        <v>377</v>
      </c>
      <c r="H163" s="3"/>
      <c r="I163" s="3" t="s">
        <v>378</v>
      </c>
      <c r="J163" s="3"/>
      <c r="K163" s="3" t="s">
        <v>379</v>
      </c>
      <c r="L163" s="3"/>
      <c r="M163" s="3"/>
      <c r="N163" s="3"/>
      <c r="O163" s="3"/>
      <c r="P163" s="3"/>
      <c r="Q163" s="3" t="s">
        <v>380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0"/>
        <v>{}</v>
      </c>
      <c r="Z163" s="11" t="s">
        <v>381</v>
      </c>
      <c r="AA163" s="11" t="str">
        <f t="shared" si="11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2"/>
        <v/>
      </c>
      <c r="BQ163" s="11" t="str">
        <f>AA163&amp;_xlfn.TEXTJOIN($A$5,1,AA164:AA167)</f>
        <v/>
      </c>
    </row>
    <row r="164" spans="2:69" x14ac:dyDescent="0.15">
      <c r="B164" s="1" t="str">
        <f t="shared" si="13"/>
        <v>SkillDescBrief4000405</v>
      </c>
      <c r="C164" s="1" t="str">
        <f t="shared" si="14"/>
        <v>SkillDescDetail400040502</v>
      </c>
      <c r="D164" s="3">
        <v>400040502</v>
      </c>
      <c r="E164" s="3">
        <v>4000405</v>
      </c>
      <c r="F164" s="3">
        <v>2</v>
      </c>
      <c r="G164" s="3" t="s">
        <v>377</v>
      </c>
      <c r="H164" s="3"/>
      <c r="I164" s="3" t="s">
        <v>378</v>
      </c>
      <c r="J164" s="3"/>
      <c r="K164" s="3" t="s">
        <v>379</v>
      </c>
      <c r="L164" s="3"/>
      <c r="M164" s="3"/>
      <c r="N164" s="3"/>
      <c r="O164" s="3"/>
      <c r="P164" s="3"/>
      <c r="Q164" s="3" t="s">
        <v>380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0"/>
        <v>{}</v>
      </c>
      <c r="Z164" s="11" t="s">
        <v>381</v>
      </c>
      <c r="AA164" s="11" t="str">
        <f t="shared" si="11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2"/>
        <v/>
      </c>
      <c r="BQ164" s="11"/>
    </row>
    <row r="165" spans="2:69" x14ac:dyDescent="0.15">
      <c r="B165" s="1" t="str">
        <f t="shared" si="13"/>
        <v>SkillDescBrief4000405</v>
      </c>
      <c r="C165" s="1" t="str">
        <f t="shared" si="14"/>
        <v>SkillDescDetail400040503</v>
      </c>
      <c r="D165" s="3">
        <v>400040503</v>
      </c>
      <c r="E165" s="3">
        <v>4000405</v>
      </c>
      <c r="F165" s="3">
        <v>3</v>
      </c>
      <c r="G165" s="3" t="s">
        <v>377</v>
      </c>
      <c r="H165" s="3"/>
      <c r="I165" s="3" t="s">
        <v>378</v>
      </c>
      <c r="J165" s="3"/>
      <c r="K165" s="3" t="s">
        <v>379</v>
      </c>
      <c r="L165" s="3"/>
      <c r="M165" s="3"/>
      <c r="N165" s="3"/>
      <c r="O165" s="3"/>
      <c r="P165" s="3"/>
      <c r="Q165" s="3" t="s">
        <v>380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0"/>
        <v>{}</v>
      </c>
      <c r="Z165" s="11" t="s">
        <v>381</v>
      </c>
      <c r="AA165" s="11" t="str">
        <f t="shared" si="11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2"/>
        <v/>
      </c>
      <c r="BQ165" s="11"/>
    </row>
    <row r="166" spans="2:69" x14ac:dyDescent="0.15">
      <c r="B166" s="1" t="str">
        <f t="shared" si="13"/>
        <v>SkillDescBrief4000405</v>
      </c>
      <c r="C166" s="1" t="str">
        <f t="shared" si="14"/>
        <v>SkillDescDetail400040504</v>
      </c>
      <c r="D166" s="3">
        <v>400040504</v>
      </c>
      <c r="E166" s="3">
        <v>4000405</v>
      </c>
      <c r="F166" s="3">
        <v>4</v>
      </c>
      <c r="G166" s="3" t="s">
        <v>377</v>
      </c>
      <c r="H166" s="3"/>
      <c r="I166" s="3" t="s">
        <v>378</v>
      </c>
      <c r="J166" s="3"/>
      <c r="K166" s="3" t="s">
        <v>379</v>
      </c>
      <c r="L166" s="3"/>
      <c r="M166" s="3"/>
      <c r="N166" s="3"/>
      <c r="O166" s="3"/>
      <c r="P166" s="3"/>
      <c r="Q166" s="3" t="s">
        <v>380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0"/>
        <v>{}</v>
      </c>
      <c r="Z166" s="11" t="s">
        <v>381</v>
      </c>
      <c r="AA166" s="11" t="str">
        <f t="shared" si="11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2"/>
        <v/>
      </c>
      <c r="BQ166" s="11"/>
    </row>
    <row r="167" spans="2:69" x14ac:dyDescent="0.15">
      <c r="B167" s="1" t="str">
        <f t="shared" si="13"/>
        <v>SkillDescBrief4000405</v>
      </c>
      <c r="C167" s="1" t="str">
        <f t="shared" si="14"/>
        <v>SkillDescDetail400040505</v>
      </c>
      <c r="D167" s="3">
        <v>400040505</v>
      </c>
      <c r="E167" s="3">
        <v>4000405</v>
      </c>
      <c r="F167" s="3">
        <v>5</v>
      </c>
      <c r="G167" s="3" t="s">
        <v>377</v>
      </c>
      <c r="H167" s="3"/>
      <c r="I167" s="3" t="s">
        <v>378</v>
      </c>
      <c r="J167" s="3"/>
      <c r="K167" s="3" t="s">
        <v>379</v>
      </c>
      <c r="L167" s="3"/>
      <c r="M167" s="3"/>
      <c r="N167" s="3"/>
      <c r="O167" s="3"/>
      <c r="P167" s="3"/>
      <c r="Q167" s="3" t="s">
        <v>380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0"/>
        <v>{}</v>
      </c>
      <c r="Z167" s="11" t="s">
        <v>381</v>
      </c>
      <c r="AA167" s="11" t="str">
        <f t="shared" si="11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2"/>
        <v/>
      </c>
      <c r="BQ167" s="11"/>
    </row>
    <row r="168" spans="2:69" x14ac:dyDescent="0.15">
      <c r="B168" s="1" t="str">
        <f t="shared" si="13"/>
        <v>SkillDescBrief// 战斗被动</v>
      </c>
      <c r="C168" s="1" t="str">
        <f t="shared" si="14"/>
        <v>SkillDescDetail// 战斗被动3</v>
      </c>
      <c r="D168" s="7" t="s">
        <v>48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0"/>
        <v/>
      </c>
      <c r="Z168" s="10" t="s">
        <v>381</v>
      </c>
      <c r="AA168" s="10" t="str">
        <f t="shared" si="11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2"/>
        <v/>
      </c>
      <c r="BQ168" s="10"/>
    </row>
    <row r="169" spans="2:69" x14ac:dyDescent="0.15">
      <c r="B169" s="1" t="str">
        <f t="shared" si="13"/>
        <v>SkillDescBrief4000406</v>
      </c>
      <c r="C169" s="1" t="str">
        <f t="shared" si="14"/>
        <v>SkillDescDetail400040601</v>
      </c>
      <c r="D169" s="3">
        <v>400040601</v>
      </c>
      <c r="E169" s="3">
        <v>4000406</v>
      </c>
      <c r="F169" s="3">
        <v>1</v>
      </c>
      <c r="G169" s="3" t="s">
        <v>377</v>
      </c>
      <c r="H169" s="3"/>
      <c r="I169" s="3" t="s">
        <v>378</v>
      </c>
      <c r="J169" s="3"/>
      <c r="K169" s="3" t="s">
        <v>379</v>
      </c>
      <c r="L169" s="3"/>
      <c r="M169" s="3"/>
      <c r="N169" s="3"/>
      <c r="O169" s="3"/>
      <c r="P169" s="3"/>
      <c r="Q169" s="3" t="s">
        <v>380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0"/>
        <v>{}</v>
      </c>
      <c r="Z169" s="11" t="s">
        <v>381</v>
      </c>
      <c r="AA169" s="11" t="str">
        <f t="shared" si="11"/>
        <v/>
      </c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2"/>
        <v/>
      </c>
      <c r="BQ169" s="11" t="str">
        <f>AA169&amp;_xlfn.TEXTJOIN($A$5,1,AA170:AA173)</f>
        <v/>
      </c>
    </row>
    <row r="170" spans="2:69" x14ac:dyDescent="0.15">
      <c r="B170" s="1" t="str">
        <f t="shared" si="13"/>
        <v>SkillDescBrief4000406</v>
      </c>
      <c r="C170" s="1" t="str">
        <f t="shared" si="14"/>
        <v>SkillDescDetail400040602</v>
      </c>
      <c r="D170" s="3">
        <v>400040602</v>
      </c>
      <c r="E170" s="3">
        <v>4000406</v>
      </c>
      <c r="F170" s="3">
        <v>2</v>
      </c>
      <c r="G170" s="3" t="s">
        <v>377</v>
      </c>
      <c r="H170" s="3"/>
      <c r="I170" s="3" t="s">
        <v>378</v>
      </c>
      <c r="J170" s="3"/>
      <c r="K170" s="3" t="s">
        <v>379</v>
      </c>
      <c r="L170" s="3"/>
      <c r="M170" s="3"/>
      <c r="N170" s="3"/>
      <c r="O170" s="3"/>
      <c r="P170" s="3"/>
      <c r="Q170" s="3" t="s">
        <v>380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0"/>
        <v>{}</v>
      </c>
      <c r="Z170" s="11" t="s">
        <v>381</v>
      </c>
      <c r="AA170" s="11" t="str">
        <f t="shared" si="11"/>
        <v/>
      </c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2"/>
        <v/>
      </c>
      <c r="BQ170" s="11"/>
    </row>
    <row r="171" spans="2:69" x14ac:dyDescent="0.15">
      <c r="B171" s="1" t="str">
        <f t="shared" si="13"/>
        <v>SkillDescBrief4000406</v>
      </c>
      <c r="C171" s="1" t="str">
        <f t="shared" si="14"/>
        <v>SkillDescDetail400040603</v>
      </c>
      <c r="D171" s="3">
        <v>400040603</v>
      </c>
      <c r="E171" s="3">
        <v>4000406</v>
      </c>
      <c r="F171" s="3">
        <v>3</v>
      </c>
      <c r="G171" s="3" t="s">
        <v>377</v>
      </c>
      <c r="H171" s="3"/>
      <c r="I171" s="3" t="s">
        <v>378</v>
      </c>
      <c r="J171" s="3"/>
      <c r="K171" s="3" t="s">
        <v>379</v>
      </c>
      <c r="L171" s="3"/>
      <c r="M171" s="3"/>
      <c r="N171" s="3"/>
      <c r="O171" s="3"/>
      <c r="P171" s="3"/>
      <c r="Q171" s="3" t="s">
        <v>380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0"/>
        <v>{}</v>
      </c>
      <c r="Z171" s="11" t="s">
        <v>381</v>
      </c>
      <c r="AA171" s="11" t="str">
        <f t="shared" si="11"/>
        <v/>
      </c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2"/>
        <v/>
      </c>
      <c r="BQ171" s="11"/>
    </row>
    <row r="172" spans="2:69" x14ac:dyDescent="0.15">
      <c r="B172" s="1" t="str">
        <f t="shared" si="13"/>
        <v>SkillDescBrief4000406</v>
      </c>
      <c r="C172" s="1" t="str">
        <f t="shared" si="14"/>
        <v>SkillDescDetail400040604</v>
      </c>
      <c r="D172" s="3">
        <v>400040604</v>
      </c>
      <c r="E172" s="3">
        <v>4000406</v>
      </c>
      <c r="F172" s="3">
        <v>4</v>
      </c>
      <c r="G172" s="3" t="s">
        <v>377</v>
      </c>
      <c r="H172" s="3"/>
      <c r="I172" s="3" t="s">
        <v>378</v>
      </c>
      <c r="J172" s="3"/>
      <c r="K172" s="3" t="s">
        <v>379</v>
      </c>
      <c r="L172" s="3"/>
      <c r="M172" s="3"/>
      <c r="N172" s="3"/>
      <c r="O172" s="3"/>
      <c r="P172" s="3"/>
      <c r="Q172" s="3" t="s">
        <v>380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0"/>
        <v>{}</v>
      </c>
      <c r="Z172" s="11" t="s">
        <v>381</v>
      </c>
      <c r="AA172" s="11" t="str">
        <f t="shared" si="11"/>
        <v/>
      </c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2"/>
        <v/>
      </c>
      <c r="BQ172" s="11"/>
    </row>
    <row r="173" spans="2:69" x14ac:dyDescent="0.15">
      <c r="B173" s="1" t="str">
        <f t="shared" si="13"/>
        <v>SkillDescBrief4000406</v>
      </c>
      <c r="C173" s="1" t="str">
        <f t="shared" si="14"/>
        <v>SkillDescDetail400040605</v>
      </c>
      <c r="D173" s="3">
        <v>400040605</v>
      </c>
      <c r="E173" s="3">
        <v>4000406</v>
      </c>
      <c r="F173" s="3">
        <v>5</v>
      </c>
      <c r="G173" s="3" t="s">
        <v>377</v>
      </c>
      <c r="H173" s="3"/>
      <c r="I173" s="3" t="s">
        <v>378</v>
      </c>
      <c r="J173" s="3"/>
      <c r="K173" s="3" t="s">
        <v>379</v>
      </c>
      <c r="L173" s="3"/>
      <c r="M173" s="3"/>
      <c r="N173" s="3"/>
      <c r="O173" s="3"/>
      <c r="P173" s="3"/>
      <c r="Q173" s="3" t="s">
        <v>380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0"/>
        <v>{}</v>
      </c>
      <c r="Z173" s="11" t="s">
        <v>381</v>
      </c>
      <c r="AA173" s="11" t="str">
        <f t="shared" si="11"/>
        <v/>
      </c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2"/>
        <v/>
      </c>
      <c r="BQ173" s="11"/>
    </row>
    <row r="174" spans="2:69" x14ac:dyDescent="0.15">
      <c r="B174" s="1" t="str">
        <f t="shared" si="13"/>
        <v>SkillDescBrief// 战斗被动</v>
      </c>
      <c r="C174" s="1" t="str">
        <f t="shared" si="14"/>
        <v>SkillDescDetail// 战斗被动4</v>
      </c>
      <c r="D174" s="7" t="s">
        <v>49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0"/>
        <v/>
      </c>
      <c r="Z174" s="10" t="s">
        <v>381</v>
      </c>
      <c r="AA174" s="10" t="str">
        <f t="shared" si="11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2"/>
        <v/>
      </c>
      <c r="BQ174" s="10"/>
    </row>
    <row r="175" spans="2:69" x14ac:dyDescent="0.15">
      <c r="B175" s="1" t="str">
        <f t="shared" si="13"/>
        <v>SkillDescBrief4000407</v>
      </c>
      <c r="C175" s="1" t="str">
        <f t="shared" si="14"/>
        <v>SkillDescDetail400040701</v>
      </c>
      <c r="D175" s="3">
        <v>400040701</v>
      </c>
      <c r="E175" s="3">
        <v>4000407</v>
      </c>
      <c r="F175" s="3">
        <v>1</v>
      </c>
      <c r="G175" s="3" t="s">
        <v>377</v>
      </c>
      <c r="H175" s="3"/>
      <c r="I175" s="3" t="s">
        <v>378</v>
      </c>
      <c r="J175" s="3"/>
      <c r="K175" s="3" t="s">
        <v>379</v>
      </c>
      <c r="L175" s="3"/>
      <c r="M175" s="3"/>
      <c r="N175" s="3"/>
      <c r="O175" s="3"/>
      <c r="P175" s="3"/>
      <c r="Q175" s="3" t="s">
        <v>380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0"/>
        <v>{}</v>
      </c>
      <c r="Z175" s="11" t="s">
        <v>381</v>
      </c>
      <c r="AA175" s="11" t="str">
        <f t="shared" si="11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2"/>
        <v/>
      </c>
      <c r="BQ175" s="11" t="str">
        <f>AA175&amp;_xlfn.TEXTJOIN($A$5,1,AA176:AA179)</f>
        <v/>
      </c>
    </row>
    <row r="176" spans="2:69" x14ac:dyDescent="0.15">
      <c r="B176" s="1" t="str">
        <f t="shared" si="13"/>
        <v>SkillDescBrief4000407</v>
      </c>
      <c r="C176" s="1" t="str">
        <f t="shared" si="14"/>
        <v>SkillDescDetail400040702</v>
      </c>
      <c r="D176" s="3">
        <v>400040702</v>
      </c>
      <c r="E176" s="3">
        <v>4000407</v>
      </c>
      <c r="F176" s="3">
        <v>2</v>
      </c>
      <c r="G176" s="3" t="s">
        <v>377</v>
      </c>
      <c r="H176" s="3"/>
      <c r="I176" s="3" t="s">
        <v>378</v>
      </c>
      <c r="J176" s="3"/>
      <c r="K176" s="3" t="s">
        <v>379</v>
      </c>
      <c r="L176" s="3"/>
      <c r="M176" s="3"/>
      <c r="N176" s="3"/>
      <c r="O176" s="3"/>
      <c r="P176" s="3"/>
      <c r="Q176" s="3" t="s">
        <v>380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0"/>
        <v>{}</v>
      </c>
      <c r="Z176" s="11" t="s">
        <v>381</v>
      </c>
      <c r="AA176" s="11" t="str">
        <f t="shared" si="11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2"/>
        <v/>
      </c>
      <c r="BQ176" s="11"/>
    </row>
    <row r="177" spans="2:69" x14ac:dyDescent="0.15">
      <c r="B177" s="1" t="str">
        <f t="shared" si="13"/>
        <v>SkillDescBrief4000407</v>
      </c>
      <c r="C177" s="1" t="str">
        <f t="shared" si="14"/>
        <v>SkillDescDetail400040703</v>
      </c>
      <c r="D177" s="3">
        <v>400040703</v>
      </c>
      <c r="E177" s="3">
        <v>4000407</v>
      </c>
      <c r="F177" s="3">
        <v>3</v>
      </c>
      <c r="G177" s="3" t="s">
        <v>377</v>
      </c>
      <c r="H177" s="3"/>
      <c r="I177" s="3" t="s">
        <v>378</v>
      </c>
      <c r="J177" s="3"/>
      <c r="K177" s="3" t="s">
        <v>379</v>
      </c>
      <c r="L177" s="3"/>
      <c r="M177" s="3"/>
      <c r="N177" s="3"/>
      <c r="O177" s="3"/>
      <c r="P177" s="3"/>
      <c r="Q177" s="3" t="s">
        <v>380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0"/>
        <v>{}</v>
      </c>
      <c r="Z177" s="11" t="s">
        <v>381</v>
      </c>
      <c r="AA177" s="11" t="str">
        <f t="shared" si="11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2"/>
        <v/>
      </c>
      <c r="BQ177" s="11"/>
    </row>
    <row r="178" spans="2:69" x14ac:dyDescent="0.15">
      <c r="B178" s="1" t="str">
        <f t="shared" si="13"/>
        <v>SkillDescBrief4000407</v>
      </c>
      <c r="C178" s="1" t="str">
        <f t="shared" si="14"/>
        <v>SkillDescDetail400040704</v>
      </c>
      <c r="D178" s="3">
        <v>400040704</v>
      </c>
      <c r="E178" s="3">
        <v>4000407</v>
      </c>
      <c r="F178" s="3">
        <v>4</v>
      </c>
      <c r="G178" s="3" t="s">
        <v>377</v>
      </c>
      <c r="H178" s="3"/>
      <c r="I178" s="3" t="s">
        <v>378</v>
      </c>
      <c r="J178" s="3"/>
      <c r="K178" s="3" t="s">
        <v>379</v>
      </c>
      <c r="L178" s="3"/>
      <c r="M178" s="3"/>
      <c r="N178" s="3"/>
      <c r="O178" s="3"/>
      <c r="P178" s="3"/>
      <c r="Q178" s="3" t="s">
        <v>380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0"/>
        <v>{}</v>
      </c>
      <c r="Z178" s="11" t="s">
        <v>381</v>
      </c>
      <c r="AA178" s="11" t="str">
        <f t="shared" si="11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2"/>
        <v/>
      </c>
      <c r="BQ178" s="11"/>
    </row>
    <row r="179" spans="2:69" x14ac:dyDescent="0.15">
      <c r="B179" s="1" t="str">
        <f t="shared" si="13"/>
        <v>SkillDescBrief4000407</v>
      </c>
      <c r="C179" s="1" t="str">
        <f t="shared" si="14"/>
        <v>SkillDescDetail400040705</v>
      </c>
      <c r="D179" s="3">
        <v>400040705</v>
      </c>
      <c r="E179" s="3">
        <v>4000407</v>
      </c>
      <c r="F179" s="3">
        <v>5</v>
      </c>
      <c r="G179" s="3" t="s">
        <v>377</v>
      </c>
      <c r="H179" s="3"/>
      <c r="I179" s="3" t="s">
        <v>378</v>
      </c>
      <c r="J179" s="3"/>
      <c r="K179" s="3" t="s">
        <v>379</v>
      </c>
      <c r="L179" s="3"/>
      <c r="M179" s="3"/>
      <c r="N179" s="3"/>
      <c r="O179" s="3"/>
      <c r="P179" s="3"/>
      <c r="Q179" s="3" t="s">
        <v>380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0"/>
        <v>{}</v>
      </c>
      <c r="Z179" s="11" t="s">
        <v>381</v>
      </c>
      <c r="AA179" s="11" t="str">
        <f t="shared" si="11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2"/>
        <v/>
      </c>
      <c r="BQ179" s="11"/>
    </row>
    <row r="180" spans="2:69" x14ac:dyDescent="0.15">
      <c r="B180" s="1" t="str">
        <f t="shared" si="13"/>
        <v>SkillDescBrief// 燃烧瓶</v>
      </c>
      <c r="C180" s="1" t="str">
        <f t="shared" si="14"/>
        <v>SkillDescDetail// 燃烧瓶</v>
      </c>
      <c r="D180" s="7" t="s">
        <v>50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0"/>
        <v/>
      </c>
      <c r="Z180" s="10" t="s">
        <v>381</v>
      </c>
      <c r="AA180" s="10" t="str">
        <f t="shared" si="11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2"/>
        <v/>
      </c>
      <c r="BQ180" s="10"/>
    </row>
    <row r="181" spans="2:69" x14ac:dyDescent="0.15">
      <c r="B181" s="1" t="str">
        <f t="shared" si="13"/>
        <v>SkillDescBrief// 普攻</v>
      </c>
      <c r="C181" s="1" t="str">
        <f t="shared" si="14"/>
        <v>SkillDescDetail// 普攻</v>
      </c>
      <c r="D181" s="7" t="s">
        <v>33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0"/>
        <v/>
      </c>
      <c r="Z181" s="10" t="s">
        <v>381</v>
      </c>
      <c r="AA181" s="10" t="str">
        <f t="shared" si="11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2"/>
        <v/>
      </c>
      <c r="BQ181" s="10"/>
    </row>
    <row r="182" spans="2:69" x14ac:dyDescent="0.15">
      <c r="B182" s="1" t="str">
        <f t="shared" si="13"/>
        <v>SkillDescBrief4010101</v>
      </c>
      <c r="C182" s="1" t="str">
        <f t="shared" si="14"/>
        <v>SkillDescDetail401010101</v>
      </c>
      <c r="D182" s="3">
        <v>401010101</v>
      </c>
      <c r="E182" s="3">
        <v>4010101</v>
      </c>
      <c r="F182" s="3">
        <v>1</v>
      </c>
      <c r="G182" s="3" t="s">
        <v>377</v>
      </c>
      <c r="H182" s="3">
        <f ca="1">ROUND(_xlfn.XLOOKUP($F182,$D$1:$D$5,$E$1:$E$5)*OFFSET(H182,5-F182,0)/0.05,0)*0.05</f>
        <v>1.55</v>
      </c>
      <c r="I182" s="3" t="s">
        <v>378</v>
      </c>
      <c r="J182" s="3"/>
      <c r="K182" s="3" t="s">
        <v>379</v>
      </c>
      <c r="L182" s="3"/>
      <c r="M182" s="3"/>
      <c r="N182" s="3"/>
      <c r="O182" s="3"/>
      <c r="P182" s="3"/>
      <c r="Q182" s="3" t="s">
        <v>380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t="shared" ca="1" si="10"/>
        <v>{"AtkPower":1.55}</v>
      </c>
      <c r="Z182" s="11" t="s">
        <v>382</v>
      </c>
      <c r="AA182" s="11" t="str">
        <f t="shared" ca="1" si="11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383</v>
      </c>
      <c r="AK182" s="11" t="str">
        <f>$B$6</f>
        <v>&lt;c=A6EC41&gt;</v>
      </c>
      <c r="AL182" s="11">
        <v>1</v>
      </c>
      <c r="AM182" s="11" t="s">
        <v>349</v>
      </c>
      <c r="AN182" s="11" t="s">
        <v>384</v>
      </c>
      <c r="AO182" s="11"/>
      <c r="AP182" s="11"/>
      <c r="AQ182" s="11"/>
      <c r="AR182" s="11"/>
      <c r="AS182" s="11" t="str">
        <f t="shared" ref="AS182:AS186" si="15">$B$8&amp;$B$6</f>
        <v>&lt;q=attr_atk&gt;&lt;c=A6EC41&gt;</v>
      </c>
      <c r="AT182" s="13" t="str">
        <f t="shared" ref="AT182:AT186" ca="1" si="16">ROUND(H182*100,2)&amp;"%"</f>
        <v>155%</v>
      </c>
      <c r="AU182" s="11" t="s">
        <v>349</v>
      </c>
      <c r="AV182" s="11" t="s">
        <v>385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2"/>
        <v>投掷燃烧瓶造成伤害</v>
      </c>
      <c r="BQ182" s="11" t="str">
        <f ca="1">AA182</f>
        <v>投掷燃烧瓶，对&lt;c=A6EC41&gt;1&lt;/c&gt;个敌人造成&lt;q=attr_atk&gt;&lt;c=A6EC41&gt;155%&lt;/c&gt;伤害</v>
      </c>
    </row>
    <row r="183" spans="2:69" x14ac:dyDescent="0.15">
      <c r="B183" s="1" t="str">
        <f t="shared" si="13"/>
        <v>SkillDescBrief4010101</v>
      </c>
      <c r="C183" s="1" t="str">
        <f t="shared" si="14"/>
        <v>SkillDescDetail401010102</v>
      </c>
      <c r="D183" s="3">
        <v>401010102</v>
      </c>
      <c r="E183" s="3">
        <v>4010101</v>
      </c>
      <c r="F183" s="3">
        <v>2</v>
      </c>
      <c r="G183" s="3" t="s">
        <v>377</v>
      </c>
      <c r="H183" s="3">
        <f ca="1">ROUND(_xlfn.XLOOKUP($F183,$D$1:$D$5,$E$1:$E$5)*OFFSET(H183,5-F183,0)/0.05,0)*0.05</f>
        <v>1.6500000000000001</v>
      </c>
      <c r="I183" s="3" t="s">
        <v>378</v>
      </c>
      <c r="J183" s="3"/>
      <c r="K183" s="3" t="s">
        <v>379</v>
      </c>
      <c r="L183" s="3"/>
      <c r="M183" s="3"/>
      <c r="N183" s="3"/>
      <c r="O183" s="3"/>
      <c r="P183" s="3"/>
      <c r="Q183" s="3" t="s">
        <v>380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t="shared" ca="1" si="10"/>
        <v>{"AtkPower":1.65}</v>
      </c>
      <c r="Z183" s="11" t="s">
        <v>382</v>
      </c>
      <c r="AA183" s="11" t="str">
        <f t="shared" ca="1" si="11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386</v>
      </c>
      <c r="AG183" s="11"/>
      <c r="AH183" s="11"/>
      <c r="AI183" s="11"/>
      <c r="AJ183" s="11"/>
      <c r="AK183" s="11"/>
      <c r="AL183" s="11"/>
      <c r="AM183" s="11"/>
      <c r="AN183" s="11" t="s">
        <v>387</v>
      </c>
      <c r="AO183" s="11"/>
      <c r="AP183" s="11"/>
      <c r="AQ183" s="11"/>
      <c r="AR183" s="11"/>
      <c r="AS183" s="11" t="str">
        <f t="shared" si="15"/>
        <v>&lt;q=attr_atk&gt;&lt;c=A6EC41&gt;</v>
      </c>
      <c r="AT183" s="13" t="str">
        <f t="shared" ca="1" si="16"/>
        <v>165%</v>
      </c>
      <c r="AU183" s="11" t="s">
        <v>349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2"/>
        <v>投掷燃烧瓶造成伤害</v>
      </c>
      <c r="BQ183" s="11" t="str">
        <f t="shared" ref="BQ183:BQ192" ca="1" si="17">AA183</f>
        <v>2级：伤害提升至&lt;q=attr_atk&gt;&lt;c=A6EC41&gt;165%&lt;/c&gt;</v>
      </c>
    </row>
    <row r="184" spans="2:69" x14ac:dyDescent="0.15">
      <c r="B184" s="1" t="str">
        <f t="shared" si="13"/>
        <v>SkillDescBrief4010101</v>
      </c>
      <c r="C184" s="1" t="str">
        <f t="shared" si="14"/>
        <v>SkillDescDetail401010103</v>
      </c>
      <c r="D184" s="3">
        <v>401010103</v>
      </c>
      <c r="E184" s="3">
        <v>4010101</v>
      </c>
      <c r="F184" s="3">
        <v>3</v>
      </c>
      <c r="G184" s="3" t="s">
        <v>377</v>
      </c>
      <c r="H184" s="3">
        <f ca="1">ROUND(_xlfn.XLOOKUP($F184,$D$1:$D$5,$E$1:$E$5)*OFFSET(H184,5-F184,0)/0.05,0)*0.05</f>
        <v>1.75</v>
      </c>
      <c r="I184" s="3" t="s">
        <v>378</v>
      </c>
      <c r="J184" s="3"/>
      <c r="K184" s="3" t="s">
        <v>379</v>
      </c>
      <c r="L184" s="3"/>
      <c r="M184" s="3"/>
      <c r="N184" s="3"/>
      <c r="O184" s="3"/>
      <c r="P184" s="3"/>
      <c r="Q184" s="3" t="s">
        <v>380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t="shared" ca="1" si="10"/>
        <v>{"AtkPower":1.75}</v>
      </c>
      <c r="Z184" s="11" t="s">
        <v>382</v>
      </c>
      <c r="AA184" s="11" t="str">
        <f t="shared" ca="1" si="11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386</v>
      </c>
      <c r="AG184" s="11"/>
      <c r="AH184" s="11"/>
      <c r="AI184" s="11"/>
      <c r="AJ184" s="11"/>
      <c r="AK184" s="11"/>
      <c r="AL184" s="11"/>
      <c r="AM184" s="11"/>
      <c r="AN184" s="11" t="s">
        <v>387</v>
      </c>
      <c r="AO184" s="11"/>
      <c r="AP184" s="11"/>
      <c r="AQ184" s="11"/>
      <c r="AR184" s="11"/>
      <c r="AS184" s="11" t="str">
        <f t="shared" si="15"/>
        <v>&lt;q=attr_atk&gt;&lt;c=A6EC41&gt;</v>
      </c>
      <c r="AT184" s="13" t="str">
        <f t="shared" ca="1" si="16"/>
        <v>175%</v>
      </c>
      <c r="AU184" s="11" t="s">
        <v>349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2"/>
        <v>投掷燃烧瓶造成伤害</v>
      </c>
      <c r="BQ184" s="11" t="str">
        <f t="shared" ca="1" si="17"/>
        <v>3级：伤害提升至&lt;q=attr_atk&gt;&lt;c=A6EC41&gt;175%&lt;/c&gt;</v>
      </c>
    </row>
    <row r="185" spans="2:69" x14ac:dyDescent="0.15">
      <c r="B185" s="1" t="str">
        <f t="shared" si="13"/>
        <v>SkillDescBrief4010101</v>
      </c>
      <c r="C185" s="1" t="str">
        <f t="shared" si="14"/>
        <v>SkillDescDetail401010104</v>
      </c>
      <c r="D185" s="3">
        <v>401010104</v>
      </c>
      <c r="E185" s="3">
        <v>4010101</v>
      </c>
      <c r="F185" s="3">
        <v>4</v>
      </c>
      <c r="G185" s="3" t="s">
        <v>377</v>
      </c>
      <c r="H185" s="3">
        <f ca="1">ROUND(_xlfn.XLOOKUP($F185,$D$1:$D$5,$E$1:$E$5)*OFFSET(H185,5-F185,0)/0.05,0)*0.05</f>
        <v>2</v>
      </c>
      <c r="I185" s="3" t="s">
        <v>378</v>
      </c>
      <c r="J185" s="3"/>
      <c r="K185" s="3" t="s">
        <v>379</v>
      </c>
      <c r="L185" s="3"/>
      <c r="M185" s="3"/>
      <c r="N185" s="3"/>
      <c r="O185" s="3"/>
      <c r="P185" s="3"/>
      <c r="Q185" s="3" t="s">
        <v>380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t="shared" ca="1" si="10"/>
        <v>{"AtkPower":2}</v>
      </c>
      <c r="Z185" s="11" t="s">
        <v>382</v>
      </c>
      <c r="AA185" s="11" t="str">
        <f t="shared" ca="1" si="11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386</v>
      </c>
      <c r="AG185" s="11"/>
      <c r="AH185" s="11"/>
      <c r="AI185" s="11"/>
      <c r="AJ185" s="11"/>
      <c r="AK185" s="11"/>
      <c r="AL185" s="11"/>
      <c r="AM185" s="11"/>
      <c r="AN185" s="11" t="s">
        <v>387</v>
      </c>
      <c r="AO185" s="11"/>
      <c r="AP185" s="11"/>
      <c r="AQ185" s="11"/>
      <c r="AR185" s="11"/>
      <c r="AS185" s="11" t="str">
        <f t="shared" si="15"/>
        <v>&lt;q=attr_atk&gt;&lt;c=A6EC41&gt;</v>
      </c>
      <c r="AT185" s="13" t="str">
        <f t="shared" ca="1" si="16"/>
        <v>200%</v>
      </c>
      <c r="AU185" s="11" t="s">
        <v>349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2"/>
        <v>投掷燃烧瓶造成伤害</v>
      </c>
      <c r="BQ185" s="11" t="str">
        <f t="shared" ca="1" si="17"/>
        <v>4级：伤害提升至&lt;q=attr_atk&gt;&lt;c=A6EC41&gt;200%&lt;/c&gt;</v>
      </c>
    </row>
    <row r="186" spans="2:69" x14ac:dyDescent="0.15">
      <c r="B186" s="1" t="str">
        <f t="shared" si="13"/>
        <v>SkillDescBrief4010101</v>
      </c>
      <c r="C186" s="1" t="str">
        <f t="shared" si="14"/>
        <v>SkillDescDetail401010105</v>
      </c>
      <c r="D186" s="3">
        <v>401010105</v>
      </c>
      <c r="E186" s="3">
        <v>4010101</v>
      </c>
      <c r="F186" s="3">
        <v>5</v>
      </c>
      <c r="G186" s="3" t="s">
        <v>377</v>
      </c>
      <c r="H186" s="3">
        <v>2.2000000000000002</v>
      </c>
      <c r="I186" s="3" t="s">
        <v>378</v>
      </c>
      <c r="J186" s="3"/>
      <c r="K186" s="3" t="s">
        <v>379</v>
      </c>
      <c r="L186" s="3"/>
      <c r="M186" s="3"/>
      <c r="N186" s="3"/>
      <c r="O186" s="3"/>
      <c r="P186" s="3"/>
      <c r="Q186" s="3" t="s">
        <v>380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0"/>
        <v>{"AtkPower":2.2}</v>
      </c>
      <c r="Z186" s="11" t="s">
        <v>382</v>
      </c>
      <c r="AA186" s="11" t="str">
        <f t="shared" si="11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386</v>
      </c>
      <c r="AG186" s="11"/>
      <c r="AH186" s="11"/>
      <c r="AI186" s="11"/>
      <c r="AJ186" s="11"/>
      <c r="AK186" s="11"/>
      <c r="AL186" s="11"/>
      <c r="AM186" s="11"/>
      <c r="AN186" s="11" t="s">
        <v>387</v>
      </c>
      <c r="AO186" s="11"/>
      <c r="AP186" s="11"/>
      <c r="AQ186" s="11"/>
      <c r="AR186" s="11"/>
      <c r="AS186" s="11" t="str">
        <f t="shared" si="15"/>
        <v>&lt;q=attr_atk&gt;&lt;c=A6EC41&gt;</v>
      </c>
      <c r="AT186" s="13" t="str">
        <f t="shared" si="16"/>
        <v>220%</v>
      </c>
      <c r="AU186" s="11" t="s">
        <v>349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2"/>
        <v>投掷燃烧瓶造成伤害</v>
      </c>
      <c r="BQ186" s="11" t="str">
        <f t="shared" si="17"/>
        <v>5级：伤害提升至&lt;q=attr_atk&gt;&lt;c=A6EC41&gt;220%&lt;/c&gt;</v>
      </c>
    </row>
    <row r="187" spans="2:69" x14ac:dyDescent="0.15">
      <c r="B187" s="1" t="str">
        <f t="shared" si="13"/>
        <v>SkillDescBrief// 大招</v>
      </c>
      <c r="C187" s="1" t="str">
        <f t="shared" si="14"/>
        <v>SkillDescDetail// 大招</v>
      </c>
      <c r="D187" s="7" t="s">
        <v>40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0"/>
        <v/>
      </c>
      <c r="Z187" s="10" t="s">
        <v>381</v>
      </c>
      <c r="AA187" s="10" t="str">
        <f t="shared" si="11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2"/>
        <v/>
      </c>
      <c r="BQ187" s="10"/>
    </row>
    <row r="188" spans="2:69" x14ac:dyDescent="0.15">
      <c r="B188" s="1" t="str">
        <f t="shared" si="13"/>
        <v>SkillDescBrief4010102</v>
      </c>
      <c r="C188" s="1" t="str">
        <f t="shared" si="14"/>
        <v>SkillDescDetail401010201</v>
      </c>
      <c r="D188" s="3">
        <v>401010201</v>
      </c>
      <c r="E188" s="3">
        <v>4010102</v>
      </c>
      <c r="F188" s="3">
        <v>1</v>
      </c>
      <c r="G188" s="3" t="s">
        <v>377</v>
      </c>
      <c r="H188" s="3">
        <f ca="1">ROUND(_xlfn.XLOOKUP($F188,$D$1:$D$5,$E$1:$E$5)*OFFSET(H188,5-F188,0)/0.05,0)*0.05</f>
        <v>0.35000000000000003</v>
      </c>
      <c r="I188" s="3" t="s">
        <v>378</v>
      </c>
      <c r="J188" s="3">
        <v>1</v>
      </c>
      <c r="K188" s="3" t="s">
        <v>379</v>
      </c>
      <c r="L188" s="3"/>
      <c r="M188" s="3"/>
      <c r="N188" s="3"/>
      <c r="O188" s="3"/>
      <c r="P188" s="3"/>
      <c r="Q188" s="3" t="s">
        <v>380</v>
      </c>
      <c r="R188" s="3"/>
      <c r="S188" s="3" t="str">
        <f ca="1">IF(H188="","",$B$2&amp;G188&amp;$B$2&amp;$B$1&amp;H188)</f>
        <v>"AtkPower":0.35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t="shared" ca="1" si="10"/>
        <v>{"AtkPower":0.35,"BuffAtkPower":1}</v>
      </c>
      <c r="Z188" s="11" t="s">
        <v>388</v>
      </c>
      <c r="AA188" s="11" t="str">
        <f t="shared" ca="1" si="11"/>
        <v>投掷&lt;c=A6EC41&gt;13&lt;/c&gt;枚燃烧瓶，攻击随机敌人，前&lt;c=A6EC41&gt;4&lt;/c&gt;枚造成&lt;q=attr_atk&gt;&lt;c=A6EC41&gt;35%&lt;/c&gt;伤害，最后一枚造成&lt;q=attr_atk&gt;&lt;c=A6EC41&gt;45%&lt;/c&gt;伤害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389</v>
      </c>
      <c r="AK188" s="11" t="str">
        <f t="shared" ref="AK188:AK192" si="18">$B$6</f>
        <v>&lt;c=A6EC41&gt;</v>
      </c>
      <c r="AL188" s="11">
        <f>4*3+1</f>
        <v>13</v>
      </c>
      <c r="AM188" s="11" t="s">
        <v>349</v>
      </c>
      <c r="AN188" s="11" t="s">
        <v>390</v>
      </c>
      <c r="AO188" s="11" t="s">
        <v>355</v>
      </c>
      <c r="AP188" s="11">
        <v>4</v>
      </c>
      <c r="AQ188" s="11" t="s">
        <v>349</v>
      </c>
      <c r="AR188" s="11" t="s">
        <v>391</v>
      </c>
      <c r="AS188" s="11" t="str">
        <f t="shared" ref="AS188:AS192" si="19">$B$8&amp;$B$6</f>
        <v>&lt;q=attr_atk&gt;&lt;c=A6EC41&gt;</v>
      </c>
      <c r="AT188" s="13" t="str">
        <f t="shared" ref="AT188:AT192" ca="1" si="20">ROUND(H188*100,2)&amp;"%"</f>
        <v>35%</v>
      </c>
      <c r="AU188" s="11" t="s">
        <v>349</v>
      </c>
      <c r="AV188" s="11" t="s">
        <v>385</v>
      </c>
      <c r="AW188" s="11"/>
      <c r="AX188" s="11"/>
      <c r="AY188" s="11"/>
      <c r="AZ188" s="11" t="s">
        <v>392</v>
      </c>
      <c r="BA188" s="11" t="str">
        <f t="shared" ref="BA188:BA192" si="21">$B$8&amp;$B$6</f>
        <v>&lt;q=attr_atk&gt;&lt;c=A6EC41&gt;</v>
      </c>
      <c r="BB188" s="13" t="str">
        <f t="shared" ref="BB188:BB192" ca="1" si="22">ROUND(ROUND(H188*100*1.33/5,0)*5,2)&amp;"%"</f>
        <v>45%</v>
      </c>
      <c r="BC188" s="11" t="s">
        <v>349</v>
      </c>
      <c r="BD188" s="11" t="s">
        <v>385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2"/>
        <v>投掷多枚燃烧瓶，攻击随机敌人</v>
      </c>
      <c r="BQ188" s="11" t="str">
        <f t="shared" ca="1" si="17"/>
        <v>投掷&lt;c=A6EC41&gt;13&lt;/c&gt;枚燃烧瓶，攻击随机敌人，前&lt;c=A6EC41&gt;4&lt;/c&gt;枚造成&lt;q=attr_atk&gt;&lt;c=A6EC41&gt;35%&lt;/c&gt;伤害，最后一枚造成&lt;q=attr_atk&gt;&lt;c=A6EC41&gt;45%&lt;/c&gt;伤害</v>
      </c>
    </row>
    <row r="189" spans="2:69" x14ac:dyDescent="0.15">
      <c r="B189" s="1" t="str">
        <f t="shared" si="13"/>
        <v>SkillDescBrief4010102</v>
      </c>
      <c r="C189" s="1" t="str">
        <f t="shared" si="14"/>
        <v>SkillDescDetail401010202</v>
      </c>
      <c r="D189" s="3">
        <v>401010202</v>
      </c>
      <c r="E189" s="3">
        <v>4010102</v>
      </c>
      <c r="F189" s="3">
        <v>2</v>
      </c>
      <c r="G189" s="3" t="s">
        <v>377</v>
      </c>
      <c r="H189" s="3">
        <v>0.37</v>
      </c>
      <c r="I189" s="3" t="s">
        <v>378</v>
      </c>
      <c r="J189" s="3">
        <v>1</v>
      </c>
      <c r="K189" s="3" t="s">
        <v>379</v>
      </c>
      <c r="L189" s="3"/>
      <c r="M189" s="3"/>
      <c r="N189" s="3"/>
      <c r="O189" s="3"/>
      <c r="P189" s="3"/>
      <c r="Q189" s="3" t="s">
        <v>380</v>
      </c>
      <c r="R189" s="3"/>
      <c r="S189" s="3" t="str">
        <f>IF(H189="","",$B$2&amp;G189&amp;$B$2&amp;$B$1&amp;H189)</f>
        <v>"AtkPower":0.37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t="shared" si="10"/>
        <v>{"AtkPower":0.37,"BuffAtkPower":1}</v>
      </c>
      <c r="Z189" s="11" t="s">
        <v>388</v>
      </c>
      <c r="AA189" s="11" t="str">
        <f t="shared" si="11"/>
        <v>2级：前&lt;c=A6EC41&gt;12&lt;/c&gt;枚伤害提升至&lt;q=attr_atk&gt;&lt;c=A6EC41&gt;37%&lt;/c&gt;，最后&lt;c=A6EC41&gt;1&lt;/c&gt;枚伤害提升至&lt;q=attr_atk&gt;&lt;c=A6EC41&gt;50%&lt;/c&gt;</v>
      </c>
      <c r="AB189" s="11"/>
      <c r="AC189" s="11"/>
      <c r="AD189" s="11">
        <v>2</v>
      </c>
      <c r="AE189" s="11"/>
      <c r="AF189" s="11" t="s">
        <v>386</v>
      </c>
      <c r="AG189" s="11"/>
      <c r="AH189" s="11"/>
      <c r="AI189" s="11"/>
      <c r="AJ189" s="11" t="s">
        <v>393</v>
      </c>
      <c r="AK189" s="11" t="str">
        <f t="shared" si="18"/>
        <v>&lt;c=A6EC41&gt;</v>
      </c>
      <c r="AL189" s="11">
        <f>4*3</f>
        <v>12</v>
      </c>
      <c r="AM189" s="11" t="s">
        <v>349</v>
      </c>
      <c r="AN189" s="11" t="s">
        <v>394</v>
      </c>
      <c r="AO189" s="11"/>
      <c r="AP189" s="11"/>
      <c r="AQ189" s="11"/>
      <c r="AR189" s="11"/>
      <c r="AS189" s="11" t="str">
        <f t="shared" si="19"/>
        <v>&lt;q=attr_atk&gt;&lt;c=A6EC41&gt;</v>
      </c>
      <c r="AT189" s="13" t="str">
        <f t="shared" si="20"/>
        <v>37%</v>
      </c>
      <c r="AU189" s="11" t="s">
        <v>349</v>
      </c>
      <c r="AV189" s="11" t="s">
        <v>395</v>
      </c>
      <c r="AW189" s="11" t="s">
        <v>355</v>
      </c>
      <c r="AX189" s="11">
        <v>1</v>
      </c>
      <c r="AY189" s="11" t="s">
        <v>349</v>
      </c>
      <c r="AZ189" s="11" t="s">
        <v>394</v>
      </c>
      <c r="BA189" s="11" t="str">
        <f t="shared" si="21"/>
        <v>&lt;q=attr_atk&gt;&lt;c=A6EC41&gt;</v>
      </c>
      <c r="BB189" s="13" t="str">
        <f t="shared" si="22"/>
        <v>50%</v>
      </c>
      <c r="BC189" s="11" t="s">
        <v>349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2"/>
        <v>投掷多枚燃烧瓶，攻击随机敌人</v>
      </c>
      <c r="BQ189" s="11" t="str">
        <f t="shared" si="17"/>
        <v>2级：前&lt;c=A6EC41&gt;12&lt;/c&gt;枚伤害提升至&lt;q=attr_atk&gt;&lt;c=A6EC41&gt;37%&lt;/c&gt;，最后&lt;c=A6EC41&gt;1&lt;/c&gt;枚伤害提升至&lt;q=attr_atk&gt;&lt;c=A6EC41&gt;50%&lt;/c&gt;</v>
      </c>
    </row>
    <row r="190" spans="2:69" x14ac:dyDescent="0.15">
      <c r="B190" s="1" t="str">
        <f t="shared" si="13"/>
        <v>SkillDescBrief4010102</v>
      </c>
      <c r="C190" s="1" t="str">
        <f t="shared" si="14"/>
        <v>SkillDescDetail401010203</v>
      </c>
      <c r="D190" s="3">
        <v>401010203</v>
      </c>
      <c r="E190" s="3">
        <v>4010102</v>
      </c>
      <c r="F190" s="3">
        <v>3</v>
      </c>
      <c r="G190" s="3" t="s">
        <v>377</v>
      </c>
      <c r="H190" s="3">
        <f ca="1">ROUND(_xlfn.XLOOKUP($F190,$D$1:$D$5,$E$1:$E$5)*OFFSET(H190,5-F190,0)/0.05,0)*0.05</f>
        <v>0.4</v>
      </c>
      <c r="I190" s="3" t="s">
        <v>378</v>
      </c>
      <c r="J190" s="3">
        <v>1</v>
      </c>
      <c r="K190" s="3" t="s">
        <v>379</v>
      </c>
      <c r="L190" s="3"/>
      <c r="M190" s="3"/>
      <c r="N190" s="3"/>
      <c r="O190" s="3"/>
      <c r="P190" s="3"/>
      <c r="Q190" s="3" t="s">
        <v>380</v>
      </c>
      <c r="R190" s="3"/>
      <c r="S190" s="3" t="str">
        <f ca="1">IF(H190="","",$B$2&amp;G190&amp;$B$2&amp;$B$1&amp;H190)</f>
        <v>"AtkPower":0.4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t="shared" ca="1" si="10"/>
        <v>{"AtkPower":0.4,"BuffAtkPower":1}</v>
      </c>
      <c r="Z190" s="11" t="s">
        <v>388</v>
      </c>
      <c r="AA190" s="11" t="str">
        <f t="shared" ca="1" si="11"/>
        <v>3级：前&lt;c=A6EC41&gt;12&lt;/c&gt;枚伤害提升至&lt;q=attr_atk&gt;&lt;c=A6EC41&gt;40%&lt;/c&gt;，最后&lt;c=A6EC41&gt;1&lt;/c&gt;枚伤害提升至&lt;q=attr_atk&gt;&lt;c=A6EC41&gt;55%&lt;/c&gt;</v>
      </c>
      <c r="AB190" s="11"/>
      <c r="AC190" s="11"/>
      <c r="AD190" s="11">
        <v>3</v>
      </c>
      <c r="AE190" s="11"/>
      <c r="AF190" s="11" t="s">
        <v>386</v>
      </c>
      <c r="AG190" s="11"/>
      <c r="AH190" s="11"/>
      <c r="AI190" s="11"/>
      <c r="AJ190" s="11" t="s">
        <v>393</v>
      </c>
      <c r="AK190" s="11" t="str">
        <f t="shared" si="18"/>
        <v>&lt;c=A6EC41&gt;</v>
      </c>
      <c r="AL190" s="11">
        <f>4*3</f>
        <v>12</v>
      </c>
      <c r="AM190" s="11" t="s">
        <v>349</v>
      </c>
      <c r="AN190" s="11" t="s">
        <v>394</v>
      </c>
      <c r="AO190" s="11"/>
      <c r="AP190" s="11"/>
      <c r="AQ190" s="11"/>
      <c r="AR190" s="11"/>
      <c r="AS190" s="11" t="str">
        <f t="shared" si="19"/>
        <v>&lt;q=attr_atk&gt;&lt;c=A6EC41&gt;</v>
      </c>
      <c r="AT190" s="13" t="str">
        <f t="shared" ca="1" si="20"/>
        <v>40%</v>
      </c>
      <c r="AU190" s="11" t="s">
        <v>349</v>
      </c>
      <c r="AV190" s="11" t="s">
        <v>395</v>
      </c>
      <c r="AW190" s="11" t="s">
        <v>355</v>
      </c>
      <c r="AX190" s="11">
        <v>1</v>
      </c>
      <c r="AY190" s="11" t="s">
        <v>349</v>
      </c>
      <c r="AZ190" s="11" t="s">
        <v>394</v>
      </c>
      <c r="BA190" s="11" t="str">
        <f t="shared" si="21"/>
        <v>&lt;q=attr_atk&gt;&lt;c=A6EC41&gt;</v>
      </c>
      <c r="BB190" s="13" t="str">
        <f t="shared" ca="1" si="22"/>
        <v>55%</v>
      </c>
      <c r="BC190" s="11" t="s">
        <v>349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2"/>
        <v>投掷多枚燃烧瓶，攻击随机敌人</v>
      </c>
      <c r="BQ190" s="11" t="str">
        <f t="shared" ca="1" si="17"/>
        <v>3级：前&lt;c=A6EC41&gt;12&lt;/c&gt;枚伤害提升至&lt;q=attr_atk&gt;&lt;c=A6EC41&gt;40%&lt;/c&gt;，最后&lt;c=A6EC41&gt;1&lt;/c&gt;枚伤害提升至&lt;q=attr_atk&gt;&lt;c=A6EC41&gt;55%&lt;/c&gt;</v>
      </c>
    </row>
    <row r="191" spans="2:69" x14ac:dyDescent="0.15">
      <c r="B191" s="1" t="str">
        <f t="shared" si="13"/>
        <v>SkillDescBrief4010102</v>
      </c>
      <c r="C191" s="1" t="str">
        <f t="shared" si="14"/>
        <v>SkillDescDetail401010204</v>
      </c>
      <c r="D191" s="3">
        <v>401010204</v>
      </c>
      <c r="E191" s="3">
        <v>4010102</v>
      </c>
      <c r="F191" s="3">
        <v>4</v>
      </c>
      <c r="G191" s="3" t="s">
        <v>377</v>
      </c>
      <c r="H191" s="3">
        <f ca="1">ROUND(_xlfn.XLOOKUP($F191,$D$1:$D$5,$E$1:$E$5)*OFFSET(H191,5-F191,0)/0.05,0)*0.05</f>
        <v>0.45</v>
      </c>
      <c r="I191" s="3" t="s">
        <v>378</v>
      </c>
      <c r="J191" s="3">
        <v>1</v>
      </c>
      <c r="K191" s="3" t="s">
        <v>379</v>
      </c>
      <c r="L191" s="3"/>
      <c r="M191" s="3"/>
      <c r="N191" s="3"/>
      <c r="O191" s="3"/>
      <c r="P191" s="3"/>
      <c r="Q191" s="3" t="s">
        <v>380</v>
      </c>
      <c r="R191" s="3"/>
      <c r="S191" s="3" t="str">
        <f ca="1">IF(H191="","",$B$2&amp;G191&amp;$B$2&amp;$B$1&amp;H191)</f>
        <v>"AtkPower":0.45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t="shared" ca="1" si="10"/>
        <v>{"AtkPower":0.45,"BuffAtkPower":1}</v>
      </c>
      <c r="Z191" s="11" t="s">
        <v>388</v>
      </c>
      <c r="AA191" s="11" t="str">
        <f t="shared" ca="1" si="11"/>
        <v>4级：前&lt;c=A6EC41&gt;12&lt;/c&gt;枚伤害提升至&lt;q=attr_atk&gt;&lt;c=A6EC41&gt;45%&lt;/c&gt;，最后&lt;c=A6EC41&gt;1&lt;/c&gt;枚伤害提升至&lt;q=attr_atk&gt;&lt;c=A6EC41&gt;60%&lt;/c&gt;</v>
      </c>
      <c r="AB191" s="11"/>
      <c r="AC191" s="11"/>
      <c r="AD191" s="11">
        <v>4</v>
      </c>
      <c r="AE191" s="11"/>
      <c r="AF191" s="11" t="s">
        <v>386</v>
      </c>
      <c r="AG191" s="11"/>
      <c r="AH191" s="11"/>
      <c r="AI191" s="11"/>
      <c r="AJ191" s="11" t="s">
        <v>393</v>
      </c>
      <c r="AK191" s="11" t="str">
        <f t="shared" si="18"/>
        <v>&lt;c=A6EC41&gt;</v>
      </c>
      <c r="AL191" s="11">
        <f>4*3</f>
        <v>12</v>
      </c>
      <c r="AM191" s="11" t="s">
        <v>349</v>
      </c>
      <c r="AN191" s="11" t="s">
        <v>394</v>
      </c>
      <c r="AO191" s="11"/>
      <c r="AP191" s="11"/>
      <c r="AQ191" s="11"/>
      <c r="AR191" s="11"/>
      <c r="AS191" s="11" t="str">
        <f t="shared" si="19"/>
        <v>&lt;q=attr_atk&gt;&lt;c=A6EC41&gt;</v>
      </c>
      <c r="AT191" s="13" t="str">
        <f t="shared" ca="1" si="20"/>
        <v>45%</v>
      </c>
      <c r="AU191" s="11" t="s">
        <v>349</v>
      </c>
      <c r="AV191" s="11" t="s">
        <v>395</v>
      </c>
      <c r="AW191" s="11" t="s">
        <v>355</v>
      </c>
      <c r="AX191" s="11">
        <v>1</v>
      </c>
      <c r="AY191" s="11" t="s">
        <v>349</v>
      </c>
      <c r="AZ191" s="11" t="s">
        <v>394</v>
      </c>
      <c r="BA191" s="11" t="str">
        <f t="shared" si="21"/>
        <v>&lt;q=attr_atk&gt;&lt;c=A6EC41&gt;</v>
      </c>
      <c r="BB191" s="13" t="str">
        <f t="shared" ca="1" si="22"/>
        <v>60%</v>
      </c>
      <c r="BC191" s="11" t="s">
        <v>349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2"/>
        <v>投掷多枚燃烧瓶，攻击随机敌人</v>
      </c>
      <c r="BQ191" s="11" t="str">
        <f t="shared" ca="1" si="17"/>
        <v>4级：前&lt;c=A6EC41&gt;12&lt;/c&gt;枚伤害提升至&lt;q=attr_atk&gt;&lt;c=A6EC41&gt;45%&lt;/c&gt;，最后&lt;c=A6EC41&gt;1&lt;/c&gt;枚伤害提升至&lt;q=attr_atk&gt;&lt;c=A6EC41&gt;60%&lt;/c&gt;</v>
      </c>
    </row>
    <row r="192" spans="2:69" x14ac:dyDescent="0.15">
      <c r="B192" s="1" t="str">
        <f t="shared" si="13"/>
        <v>SkillDescBrief4010102</v>
      </c>
      <c r="C192" s="1" t="str">
        <f t="shared" si="14"/>
        <v>SkillDescDetail401010205</v>
      </c>
      <c r="D192" s="3">
        <v>401010205</v>
      </c>
      <c r="E192" s="3">
        <v>4010102</v>
      </c>
      <c r="F192" s="3">
        <v>5</v>
      </c>
      <c r="G192" s="3" t="s">
        <v>377</v>
      </c>
      <c r="H192" s="3">
        <v>0.5</v>
      </c>
      <c r="I192" s="3" t="s">
        <v>378</v>
      </c>
      <c r="J192" s="3">
        <v>1</v>
      </c>
      <c r="K192" s="3" t="s">
        <v>379</v>
      </c>
      <c r="L192" s="3"/>
      <c r="M192" s="3"/>
      <c r="N192" s="3"/>
      <c r="O192" s="3"/>
      <c r="P192" s="3"/>
      <c r="Q192" s="3" t="s">
        <v>380</v>
      </c>
      <c r="R192" s="3"/>
      <c r="S192" s="3" t="str">
        <f>IF(H192="","",$B$2&amp;G192&amp;$B$2&amp;$B$1&amp;H192)</f>
        <v>"AtkPower":0.5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0"/>
        <v>{"AtkPower":0.5,"BuffAtkPower":1}</v>
      </c>
      <c r="Z192" s="11" t="s">
        <v>388</v>
      </c>
      <c r="AA192" s="11" t="str">
        <f t="shared" si="11"/>
        <v>5级：前&lt;c=A6EC41&gt;12&lt;/c&gt;枚伤害提升至&lt;q=attr_atk&gt;&lt;c=A6EC41&gt;50%&lt;/c&gt;，最后&lt;c=A6EC41&gt;1&lt;/c&gt;枚伤害提升至&lt;q=attr_atk&gt;&lt;c=A6EC41&gt;65%&lt;/c&gt;</v>
      </c>
      <c r="AB192" s="11"/>
      <c r="AC192" s="11"/>
      <c r="AD192" s="11">
        <v>5</v>
      </c>
      <c r="AE192" s="11"/>
      <c r="AF192" s="11" t="s">
        <v>386</v>
      </c>
      <c r="AG192" s="11"/>
      <c r="AH192" s="11"/>
      <c r="AI192" s="11"/>
      <c r="AJ192" s="11" t="s">
        <v>393</v>
      </c>
      <c r="AK192" s="11" t="str">
        <f t="shared" si="18"/>
        <v>&lt;c=A6EC41&gt;</v>
      </c>
      <c r="AL192" s="11">
        <f>4*3</f>
        <v>12</v>
      </c>
      <c r="AM192" s="11" t="s">
        <v>349</v>
      </c>
      <c r="AN192" s="11" t="s">
        <v>394</v>
      </c>
      <c r="AO192" s="11"/>
      <c r="AP192" s="11"/>
      <c r="AQ192" s="11"/>
      <c r="AR192" s="11"/>
      <c r="AS192" s="11" t="str">
        <f t="shared" si="19"/>
        <v>&lt;q=attr_atk&gt;&lt;c=A6EC41&gt;</v>
      </c>
      <c r="AT192" s="13" t="str">
        <f t="shared" si="20"/>
        <v>50%</v>
      </c>
      <c r="AU192" s="11" t="s">
        <v>349</v>
      </c>
      <c r="AV192" s="11" t="s">
        <v>395</v>
      </c>
      <c r="AW192" s="11" t="s">
        <v>355</v>
      </c>
      <c r="AX192" s="11">
        <v>1</v>
      </c>
      <c r="AY192" s="11" t="s">
        <v>349</v>
      </c>
      <c r="AZ192" s="11" t="s">
        <v>394</v>
      </c>
      <c r="BA192" s="11" t="str">
        <f t="shared" si="21"/>
        <v>&lt;q=attr_atk&gt;&lt;c=A6EC41&gt;</v>
      </c>
      <c r="BB192" s="13" t="str">
        <f t="shared" si="22"/>
        <v>65%</v>
      </c>
      <c r="BC192" s="11" t="s">
        <v>349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2"/>
        <v>投掷多枚燃烧瓶，攻击随机敌人</v>
      </c>
      <c r="BQ192" s="11" t="str">
        <f t="shared" si="17"/>
        <v>5级：前&lt;c=A6EC41&gt;12&lt;/c&gt;枚伤害提升至&lt;q=attr_atk&gt;&lt;c=A6EC41&gt;50%&lt;/c&gt;，最后&lt;c=A6EC41&gt;1&lt;/c&gt;枚伤害提升至&lt;q=attr_atk&gt;&lt;c=A6EC41&gt;65%&lt;/c&gt;</v>
      </c>
    </row>
    <row r="193" spans="2:69" x14ac:dyDescent="0.15">
      <c r="B193" s="1" t="str">
        <f t="shared" si="13"/>
        <v>SkillDescBrief// 经营被动</v>
      </c>
      <c r="C193" s="1" t="str">
        <f t="shared" si="14"/>
        <v>SkillDescDetail// 经营被动</v>
      </c>
      <c r="D193" s="7" t="s">
        <v>45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0"/>
        <v/>
      </c>
      <c r="Z193" s="10" t="s">
        <v>381</v>
      </c>
      <c r="AA193" s="10" t="str">
        <f t="shared" si="11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2"/>
        <v/>
      </c>
      <c r="BQ193" s="10"/>
    </row>
    <row r="194" spans="2:69" x14ac:dyDescent="0.15">
      <c r="B194" s="1" t="str">
        <f t="shared" si="13"/>
        <v>SkillDescBrief4010103</v>
      </c>
      <c r="C194" s="1" t="str">
        <f t="shared" si="14"/>
        <v>SkillDescDetail401010301</v>
      </c>
      <c r="D194" s="3">
        <v>401010301</v>
      </c>
      <c r="E194" s="3">
        <v>4010103</v>
      </c>
      <c r="F194" s="3">
        <v>1</v>
      </c>
      <c r="G194" s="3" t="s">
        <v>377</v>
      </c>
      <c r="H194" s="3"/>
      <c r="I194" s="3" t="s">
        <v>378</v>
      </c>
      <c r="J194" s="3"/>
      <c r="K194" s="3" t="s">
        <v>379</v>
      </c>
      <c r="L194" s="3"/>
      <c r="M194" s="3"/>
      <c r="N194" s="3"/>
      <c r="O194" s="3"/>
      <c r="P194" s="3"/>
      <c r="Q194" s="3" t="s">
        <v>380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0"/>
        <v>{}</v>
      </c>
      <c r="Z194" s="11" t="s">
        <v>396</v>
      </c>
      <c r="AA194" s="11" t="str">
        <f t="shared" si="11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397</v>
      </c>
      <c r="AK194" s="11" t="str">
        <f t="shared" ref="AK194:AK198" si="23">$B$6</f>
        <v>&lt;c=A6EC41&gt;</v>
      </c>
      <c r="AL194" s="11">
        <v>2</v>
      </c>
      <c r="AM194" s="11" t="s">
        <v>349</v>
      </c>
      <c r="AN194" s="11" t="s">
        <v>398</v>
      </c>
      <c r="AO194" s="11" t="s">
        <v>355</v>
      </c>
      <c r="AP194" s="11">
        <v>2</v>
      </c>
      <c r="AQ194" s="11" t="s">
        <v>349</v>
      </c>
      <c r="AR194" s="11" t="s">
        <v>399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2"/>
        <v>使产业收入提高，升级消耗减少</v>
      </c>
      <c r="BQ194" s="11" t="str">
        <f t="shared" ref="BQ194:BQ198" si="24">AA194</f>
        <v>放置在产业中时，产业收入提高&lt;c=A6EC41&gt;2&lt;/c&gt;倍，产业升级消耗减少&lt;c=A6EC41&gt;2&lt;/c&gt;倍</v>
      </c>
    </row>
    <row r="195" spans="2:69" x14ac:dyDescent="0.15">
      <c r="B195" s="1" t="str">
        <f t="shared" si="13"/>
        <v>SkillDescBrief4010103</v>
      </c>
      <c r="C195" s="1" t="str">
        <f t="shared" si="14"/>
        <v>SkillDescDetail401010302</v>
      </c>
      <c r="D195" s="3">
        <v>401010302</v>
      </c>
      <c r="E195" s="3">
        <v>4010103</v>
      </c>
      <c r="F195" s="3">
        <v>2</v>
      </c>
      <c r="G195" s="3" t="s">
        <v>377</v>
      </c>
      <c r="H195" s="3"/>
      <c r="I195" s="3" t="s">
        <v>378</v>
      </c>
      <c r="J195" s="3"/>
      <c r="K195" s="3" t="s">
        <v>379</v>
      </c>
      <c r="L195" s="3"/>
      <c r="M195" s="3"/>
      <c r="N195" s="3"/>
      <c r="O195" s="3"/>
      <c r="P195" s="3"/>
      <c r="Q195" s="3" t="s">
        <v>380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0"/>
        <v>{}</v>
      </c>
      <c r="Z195" s="11" t="s">
        <v>396</v>
      </c>
      <c r="AA195" s="11" t="str">
        <f t="shared" si="11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386</v>
      </c>
      <c r="AG195" s="11"/>
      <c r="AH195" s="11"/>
      <c r="AI195" s="11"/>
      <c r="AJ195" s="11" t="s">
        <v>397</v>
      </c>
      <c r="AK195" s="11" t="str">
        <f t="shared" si="23"/>
        <v>&lt;c=A6EC41&gt;</v>
      </c>
      <c r="AL195" s="11">
        <f>AL194*4</f>
        <v>8</v>
      </c>
      <c r="AM195" s="11" t="s">
        <v>349</v>
      </c>
      <c r="AN195" s="11" t="s">
        <v>398</v>
      </c>
      <c r="AO195" s="11" t="s">
        <v>355</v>
      </c>
      <c r="AP195" s="11">
        <f>AP194*4</f>
        <v>8</v>
      </c>
      <c r="AQ195" s="11" t="s">
        <v>349</v>
      </c>
      <c r="AR195" s="11" t="s">
        <v>399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2"/>
        <v>使产业收入提高，升级消耗减少</v>
      </c>
      <c r="BQ195" s="11" t="str">
        <f t="shared" si="24"/>
        <v>2级：放置在产业中时，产业收入提高&lt;c=A6EC41&gt;8&lt;/c&gt;倍，产业升级消耗减少&lt;c=A6EC41&gt;8&lt;/c&gt;倍</v>
      </c>
    </row>
    <row r="196" spans="2:69" x14ac:dyDescent="0.15">
      <c r="B196" s="1" t="str">
        <f t="shared" si="13"/>
        <v>SkillDescBrief4010103</v>
      </c>
      <c r="C196" s="1" t="str">
        <f t="shared" si="14"/>
        <v>SkillDescDetail401010303</v>
      </c>
      <c r="D196" s="3">
        <v>401010303</v>
      </c>
      <c r="E196" s="3">
        <v>4010103</v>
      </c>
      <c r="F196" s="3">
        <v>3</v>
      </c>
      <c r="G196" s="3" t="s">
        <v>377</v>
      </c>
      <c r="H196" s="3"/>
      <c r="I196" s="3" t="s">
        <v>378</v>
      </c>
      <c r="J196" s="3"/>
      <c r="K196" s="3" t="s">
        <v>379</v>
      </c>
      <c r="L196" s="3"/>
      <c r="M196" s="3"/>
      <c r="N196" s="3"/>
      <c r="O196" s="3"/>
      <c r="P196" s="3"/>
      <c r="Q196" s="3" t="s">
        <v>380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0"/>
        <v>{}</v>
      </c>
      <c r="Z196" s="11" t="s">
        <v>396</v>
      </c>
      <c r="AA196" s="11" t="str">
        <f t="shared" si="11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386</v>
      </c>
      <c r="AG196" s="11"/>
      <c r="AH196" s="11"/>
      <c r="AI196" s="11"/>
      <c r="AJ196" s="11" t="s">
        <v>397</v>
      </c>
      <c r="AK196" s="11" t="str">
        <f t="shared" si="23"/>
        <v>&lt;c=A6EC41&gt;</v>
      </c>
      <c r="AL196" s="11">
        <f>AL195*4</f>
        <v>32</v>
      </c>
      <c r="AM196" s="11" t="s">
        <v>349</v>
      </c>
      <c r="AN196" s="11" t="s">
        <v>398</v>
      </c>
      <c r="AO196" s="11" t="s">
        <v>355</v>
      </c>
      <c r="AP196" s="11">
        <f>AP195*4</f>
        <v>32</v>
      </c>
      <c r="AQ196" s="11" t="s">
        <v>349</v>
      </c>
      <c r="AR196" s="11" t="s">
        <v>399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2"/>
        <v>使产业收入提高，升级消耗减少</v>
      </c>
      <c r="BQ196" s="11" t="str">
        <f t="shared" si="24"/>
        <v>3级：放置在产业中时，产业收入提高&lt;c=A6EC41&gt;32&lt;/c&gt;倍，产业升级消耗减少&lt;c=A6EC41&gt;32&lt;/c&gt;倍</v>
      </c>
    </row>
    <row r="197" spans="2:69" x14ac:dyDescent="0.15">
      <c r="B197" s="1" t="str">
        <f t="shared" si="13"/>
        <v>SkillDescBrief4010103</v>
      </c>
      <c r="C197" s="1" t="str">
        <f t="shared" si="14"/>
        <v>SkillDescDetail401010304</v>
      </c>
      <c r="D197" s="3">
        <v>401010304</v>
      </c>
      <c r="E197" s="3">
        <v>4010103</v>
      </c>
      <c r="F197" s="3">
        <v>4</v>
      </c>
      <c r="G197" s="3" t="s">
        <v>377</v>
      </c>
      <c r="H197" s="3"/>
      <c r="I197" s="3" t="s">
        <v>378</v>
      </c>
      <c r="J197" s="3"/>
      <c r="K197" s="3" t="s">
        <v>379</v>
      </c>
      <c r="L197" s="3"/>
      <c r="M197" s="3"/>
      <c r="N197" s="3"/>
      <c r="O197" s="3"/>
      <c r="P197" s="3"/>
      <c r="Q197" s="3" t="s">
        <v>380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0"/>
        <v>{}</v>
      </c>
      <c r="Z197" s="11" t="s">
        <v>396</v>
      </c>
      <c r="AA197" s="11" t="str">
        <f t="shared" si="11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386</v>
      </c>
      <c r="AG197" s="11"/>
      <c r="AH197" s="11"/>
      <c r="AI197" s="11"/>
      <c r="AJ197" s="11" t="s">
        <v>397</v>
      </c>
      <c r="AK197" s="11" t="str">
        <f t="shared" si="23"/>
        <v>&lt;c=A6EC41&gt;</v>
      </c>
      <c r="AL197" s="11">
        <v>64</v>
      </c>
      <c r="AM197" s="11" t="s">
        <v>349</v>
      </c>
      <c r="AN197" s="11" t="s">
        <v>398</v>
      </c>
      <c r="AO197" s="11" t="s">
        <v>355</v>
      </c>
      <c r="AP197" s="11">
        <v>64</v>
      </c>
      <c r="AQ197" s="11" t="s">
        <v>349</v>
      </c>
      <c r="AR197" s="11" t="s">
        <v>399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2"/>
        <v>使产业收入提高，升级消耗减少</v>
      </c>
      <c r="BQ197" s="11" t="str">
        <f t="shared" si="24"/>
        <v>4级：放置在产业中时，产业收入提高&lt;c=A6EC41&gt;64&lt;/c&gt;倍，产业升级消耗减少&lt;c=A6EC41&gt;64&lt;/c&gt;倍</v>
      </c>
    </row>
    <row r="198" spans="2:69" x14ac:dyDescent="0.15">
      <c r="B198" s="1" t="str">
        <f t="shared" si="13"/>
        <v>SkillDescBrief4010103</v>
      </c>
      <c r="C198" s="1" t="str">
        <f t="shared" si="14"/>
        <v>SkillDescDetail401010305</v>
      </c>
      <c r="D198" s="3">
        <v>401010305</v>
      </c>
      <c r="E198" s="3">
        <v>4010103</v>
      </c>
      <c r="F198" s="3">
        <v>5</v>
      </c>
      <c r="G198" s="3" t="s">
        <v>377</v>
      </c>
      <c r="H198" s="3"/>
      <c r="I198" s="3" t="s">
        <v>378</v>
      </c>
      <c r="J198" s="3"/>
      <c r="K198" s="3" t="s">
        <v>379</v>
      </c>
      <c r="L198" s="3"/>
      <c r="M198" s="3"/>
      <c r="N198" s="3"/>
      <c r="O198" s="3"/>
      <c r="P198" s="3"/>
      <c r="Q198" s="3" t="s">
        <v>380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0"/>
        <v>{}</v>
      </c>
      <c r="Z198" s="11" t="s">
        <v>396</v>
      </c>
      <c r="AA198" s="11" t="str">
        <f t="shared" si="11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386</v>
      </c>
      <c r="AG198" s="11"/>
      <c r="AH198" s="11"/>
      <c r="AI198" s="11"/>
      <c r="AJ198" s="11" t="s">
        <v>397</v>
      </c>
      <c r="AK198" s="11" t="str">
        <f t="shared" si="23"/>
        <v>&lt;c=A6EC41&gt;</v>
      </c>
      <c r="AL198" s="11">
        <v>128</v>
      </c>
      <c r="AM198" s="11" t="s">
        <v>349</v>
      </c>
      <c r="AN198" s="11" t="s">
        <v>398</v>
      </c>
      <c r="AO198" s="11" t="s">
        <v>355</v>
      </c>
      <c r="AP198" s="11">
        <v>128</v>
      </c>
      <c r="AQ198" s="11" t="s">
        <v>349</v>
      </c>
      <c r="AR198" s="11" t="s">
        <v>399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2"/>
        <v>使产业收入提高，升级消耗减少</v>
      </c>
      <c r="BQ198" s="11" t="str">
        <f t="shared" si="24"/>
        <v>5级：放置在产业中时，产业收入提高&lt;c=A6EC41&gt;128&lt;/c&gt;倍，产业升级消耗减少&lt;c=A6EC41&gt;128&lt;/c&gt;倍</v>
      </c>
    </row>
    <row r="199" spans="2:69" x14ac:dyDescent="0.15">
      <c r="B199" s="1" t="str">
        <f t="shared" si="13"/>
        <v>SkillDescBrief// 战斗被动</v>
      </c>
      <c r="C199" s="1" t="str">
        <f t="shared" si="14"/>
        <v>SkillDescDetail// 战斗被动1</v>
      </c>
      <c r="D199" s="7" t="s">
        <v>46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0"/>
        <v/>
      </c>
      <c r="Z199" s="10" t="s">
        <v>381</v>
      </c>
      <c r="AA199" s="10" t="str">
        <f t="shared" si="11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2"/>
        <v/>
      </c>
      <c r="BQ199" s="10"/>
    </row>
    <row r="200" spans="2:69" x14ac:dyDescent="0.15">
      <c r="B200" s="1" t="str">
        <f t="shared" si="13"/>
        <v>SkillDescBrief4010104</v>
      </c>
      <c r="C200" s="1" t="str">
        <f t="shared" si="14"/>
        <v>SkillDescDetail401010401</v>
      </c>
      <c r="D200" s="3">
        <v>401010401</v>
      </c>
      <c r="E200" s="3">
        <v>4010104</v>
      </c>
      <c r="F200" s="3">
        <v>1</v>
      </c>
      <c r="G200" s="3" t="s">
        <v>377</v>
      </c>
      <c r="H200" s="3">
        <f ca="1">ROUND(_xlfn.XLOOKUP($F200,$D$1:$D$5,$E$1:$E$5)*OFFSET(H200,5-F200,0)/0.05,0)*0.05</f>
        <v>0.55000000000000004</v>
      </c>
      <c r="I200" s="3" t="s">
        <v>378</v>
      </c>
      <c r="J200" s="3">
        <v>1</v>
      </c>
      <c r="K200" s="3" t="s">
        <v>379</v>
      </c>
      <c r="L200" s="3"/>
      <c r="M200" s="3"/>
      <c r="N200" s="3"/>
      <c r="O200" s="3"/>
      <c r="P200" s="3"/>
      <c r="Q200" s="3" t="s">
        <v>380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t="shared" ca="1" si="10"/>
        <v>{"AtkPower":0.55,"BuffAtkPower":1}</v>
      </c>
      <c r="Z200" s="11" t="s">
        <v>400</v>
      </c>
      <c r="AA200" s="11" t="str">
        <f t="shared" ca="1" si="11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401</v>
      </c>
      <c r="AK200" s="11" t="str">
        <f t="shared" ref="AK200:AK204" si="25">$B$8&amp;$B$6</f>
        <v>&lt;q=attr_atk&gt;&lt;c=A6EC41&gt;</v>
      </c>
      <c r="AL200" s="13" t="str">
        <f ca="1">ROUND(H200*100,2)&amp;"%"</f>
        <v>55%</v>
      </c>
      <c r="AM200" s="11" t="s">
        <v>349</v>
      </c>
      <c r="AN200" s="11" t="s">
        <v>402</v>
      </c>
      <c r="AO200" s="11" t="s">
        <v>355</v>
      </c>
      <c r="AP200" s="11">
        <v>1</v>
      </c>
      <c r="AQ200" s="11" t="s">
        <v>349</v>
      </c>
      <c r="AR200" s="11" t="s">
        <v>403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2"/>
        <v>核心技能伤害倍率提高，且附带燃烧</v>
      </c>
      <c r="BQ200" s="11" t="str">
        <f t="shared" ref="BQ200:BQ204" ca="1" si="26">AA200</f>
        <v>核心技能伤害倍率提高&lt;q=attr_atk&gt;&lt;c=A6EC41&gt;55%&lt;/c&gt;，且附带&lt;c=A6EC41&gt;1&lt;/c&gt;层燃烧</v>
      </c>
    </row>
    <row r="201" spans="2:69" x14ac:dyDescent="0.15">
      <c r="B201" s="1" t="str">
        <f t="shared" si="13"/>
        <v>SkillDescBrief4010104</v>
      </c>
      <c r="C201" s="1" t="str">
        <f t="shared" si="14"/>
        <v>SkillDescDetail401010402</v>
      </c>
      <c r="D201" s="3">
        <v>401010402</v>
      </c>
      <c r="E201" s="3">
        <v>4010104</v>
      </c>
      <c r="F201" s="3">
        <v>2</v>
      </c>
      <c r="G201" s="3" t="s">
        <v>377</v>
      </c>
      <c r="H201" s="3">
        <f ca="1">ROUND(_xlfn.XLOOKUP($F201,$D$1:$D$5,$E$1:$E$5)*OFFSET(H201,5-F201,0)/0.05,0)*0.05</f>
        <v>0.60000000000000009</v>
      </c>
      <c r="I201" s="3" t="s">
        <v>378</v>
      </c>
      <c r="J201" s="3">
        <v>1</v>
      </c>
      <c r="K201" s="3" t="s">
        <v>379</v>
      </c>
      <c r="L201" s="3"/>
      <c r="M201" s="3"/>
      <c r="N201" s="3"/>
      <c r="O201" s="3"/>
      <c r="P201" s="3"/>
      <c r="Q201" s="3" t="s">
        <v>380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t="shared" ca="1" si="10"/>
        <v>{"AtkPower":0.6,"BuffAtkPower":1}</v>
      </c>
      <c r="Z201" s="11" t="s">
        <v>400</v>
      </c>
      <c r="AA201" s="11" t="str">
        <f t="shared" ca="1" si="11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386</v>
      </c>
      <c r="AG201" s="11"/>
      <c r="AH201" s="11"/>
      <c r="AI201" s="11"/>
      <c r="AJ201" s="11" t="s">
        <v>404</v>
      </c>
      <c r="AK201" s="11" t="str">
        <f t="shared" si="25"/>
        <v>&lt;q=attr_atk&gt;&lt;c=A6EC41&gt;</v>
      </c>
      <c r="AL201" s="13" t="str">
        <f t="shared" ref="AL201:AL204" ca="1" si="27">ROUND(H201*100,2)&amp;"%"</f>
        <v>60%</v>
      </c>
      <c r="AM201" s="11" t="s">
        <v>349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2"/>
        <v>核心技能伤害倍率提高，且附带燃烧</v>
      </c>
      <c r="BQ201" s="11" t="str">
        <f t="shared" ca="1" si="26"/>
        <v>2级：伤害倍率加成提高至&lt;q=attr_atk&gt;&lt;c=A6EC41&gt;60%&lt;/c&gt;</v>
      </c>
    </row>
    <row r="202" spans="2:69" x14ac:dyDescent="0.15">
      <c r="B202" s="1" t="str">
        <f t="shared" si="13"/>
        <v>SkillDescBrief4010104</v>
      </c>
      <c r="C202" s="1" t="str">
        <f t="shared" si="14"/>
        <v>SkillDescDetail401010403</v>
      </c>
      <c r="D202" s="3">
        <v>401010403</v>
      </c>
      <c r="E202" s="3">
        <v>4010104</v>
      </c>
      <c r="F202" s="3">
        <v>3</v>
      </c>
      <c r="G202" s="3" t="s">
        <v>377</v>
      </c>
      <c r="H202" s="3">
        <f ca="1">ROUND(_xlfn.XLOOKUP($F202,$D$1:$D$5,$E$1:$E$5)*OFFSET(H202,5-F202,0)/0.05,0)*0.05</f>
        <v>0.65</v>
      </c>
      <c r="I202" s="3" t="s">
        <v>378</v>
      </c>
      <c r="J202" s="3">
        <v>1</v>
      </c>
      <c r="K202" s="3" t="s">
        <v>379</v>
      </c>
      <c r="L202" s="3"/>
      <c r="M202" s="3"/>
      <c r="N202" s="3"/>
      <c r="O202" s="3"/>
      <c r="P202" s="3"/>
      <c r="Q202" s="3" t="s">
        <v>380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t="shared" ref="Y202:Y265" ca="1" si="28">IF(E202="","",$A$3&amp;_xlfn.TEXTJOIN($C$1,1,S202:X202)&amp;$A$4)</f>
        <v>{"AtkPower":0.65,"BuffAtkPower":1}</v>
      </c>
      <c r="Z202" s="11" t="s">
        <v>400</v>
      </c>
      <c r="AA202" s="11" t="str">
        <f t="shared" ref="AA202:AA248" ca="1" si="29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386</v>
      </c>
      <c r="AG202" s="11"/>
      <c r="AH202" s="11"/>
      <c r="AI202" s="11"/>
      <c r="AJ202" s="11" t="s">
        <v>404</v>
      </c>
      <c r="AK202" s="11" t="str">
        <f t="shared" si="25"/>
        <v>&lt;q=attr_atk&gt;&lt;c=A6EC41&gt;</v>
      </c>
      <c r="AL202" s="13" t="str">
        <f t="shared" ca="1" si="27"/>
        <v>65%</v>
      </c>
      <c r="AM202" s="11" t="s">
        <v>349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30">Z202</f>
        <v>核心技能伤害倍率提高，且附带燃烧</v>
      </c>
      <c r="BQ202" s="11" t="str">
        <f t="shared" ca="1" si="26"/>
        <v>3级：伤害倍率加成提高至&lt;q=attr_atk&gt;&lt;c=A6EC41&gt;65%&lt;/c&gt;</v>
      </c>
    </row>
    <row r="203" spans="2:69" x14ac:dyDescent="0.15">
      <c r="B203" s="1" t="str">
        <f t="shared" ref="B203:B266" si="31">$C$3&amp;LEFT($D203,7)</f>
        <v>SkillDescBrief4010104</v>
      </c>
      <c r="C203" s="1" t="str">
        <f t="shared" ref="C203:C266" si="32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377</v>
      </c>
      <c r="H203" s="3">
        <f ca="1">ROUND(_xlfn.XLOOKUP($F203,$D$1:$D$5,$E$1:$E$5)*OFFSET(H203,5-F203,0)/0.05,0)*0.05</f>
        <v>0.70000000000000007</v>
      </c>
      <c r="I203" s="3" t="s">
        <v>378</v>
      </c>
      <c r="J203" s="3">
        <v>1</v>
      </c>
      <c r="K203" s="3" t="s">
        <v>379</v>
      </c>
      <c r="L203" s="3"/>
      <c r="M203" s="3"/>
      <c r="N203" s="3"/>
      <c r="O203" s="3"/>
      <c r="P203" s="3"/>
      <c r="Q203" s="3" t="s">
        <v>380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t="shared" ca="1" si="28"/>
        <v>{"AtkPower":0.7,"BuffAtkPower":1}</v>
      </c>
      <c r="Z203" s="11" t="s">
        <v>400</v>
      </c>
      <c r="AA203" s="11" t="str">
        <f t="shared" ca="1" si="29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386</v>
      </c>
      <c r="AG203" s="11"/>
      <c r="AH203" s="11"/>
      <c r="AI203" s="11"/>
      <c r="AJ203" s="11" t="s">
        <v>404</v>
      </c>
      <c r="AK203" s="11" t="str">
        <f t="shared" si="25"/>
        <v>&lt;q=attr_atk&gt;&lt;c=A6EC41&gt;</v>
      </c>
      <c r="AL203" s="13" t="str">
        <f t="shared" ca="1" si="27"/>
        <v>70%</v>
      </c>
      <c r="AM203" s="11" t="s">
        <v>349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30"/>
        <v>核心技能伤害倍率提高，且附带燃烧</v>
      </c>
      <c r="BQ203" s="11" t="str">
        <f t="shared" ca="1" si="26"/>
        <v>4级：伤害倍率加成提高至&lt;q=attr_atk&gt;&lt;c=A6EC41&gt;70%&lt;/c&gt;</v>
      </c>
    </row>
    <row r="204" spans="2:69" x14ac:dyDescent="0.15">
      <c r="B204" s="1" t="str">
        <f t="shared" si="31"/>
        <v>SkillDescBrief4010104</v>
      </c>
      <c r="C204" s="1" t="str">
        <f t="shared" si="32"/>
        <v>SkillDescDetail401010405</v>
      </c>
      <c r="D204" s="3">
        <v>401010405</v>
      </c>
      <c r="E204" s="3">
        <v>4010104</v>
      </c>
      <c r="F204" s="3">
        <v>5</v>
      </c>
      <c r="G204" s="3" t="s">
        <v>377</v>
      </c>
      <c r="H204" s="3">
        <v>0.8</v>
      </c>
      <c r="I204" s="3" t="s">
        <v>378</v>
      </c>
      <c r="J204" s="3">
        <v>1</v>
      </c>
      <c r="K204" s="3" t="s">
        <v>379</v>
      </c>
      <c r="L204" s="3"/>
      <c r="M204" s="3"/>
      <c r="N204" s="3"/>
      <c r="O204" s="3"/>
      <c r="P204" s="3"/>
      <c r="Q204" s="3" t="s">
        <v>380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28"/>
        <v>{"AtkPower":0.8,"BuffAtkPower":1}</v>
      </c>
      <c r="Z204" s="11" t="s">
        <v>400</v>
      </c>
      <c r="AA204" s="11" t="str">
        <f t="shared" si="29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386</v>
      </c>
      <c r="AG204" s="11"/>
      <c r="AH204" s="11"/>
      <c r="AI204" s="11"/>
      <c r="AJ204" s="11" t="s">
        <v>404</v>
      </c>
      <c r="AK204" s="11" t="str">
        <f t="shared" si="25"/>
        <v>&lt;q=attr_atk&gt;&lt;c=A6EC41&gt;</v>
      </c>
      <c r="AL204" s="13" t="str">
        <f t="shared" si="27"/>
        <v>80%</v>
      </c>
      <c r="AM204" s="11" t="s">
        <v>349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30"/>
        <v>核心技能伤害倍率提高，且附带燃烧</v>
      </c>
      <c r="BQ204" s="11" t="str">
        <f t="shared" si="26"/>
        <v>5级：伤害倍率加成提高至&lt;q=attr_atk&gt;&lt;c=A6EC41&gt;80%&lt;/c&gt;</v>
      </c>
    </row>
    <row r="205" spans="2:69" x14ac:dyDescent="0.15">
      <c r="B205" s="1" t="str">
        <f t="shared" si="31"/>
        <v>SkillDescBrief// 战斗被动</v>
      </c>
      <c r="C205" s="1" t="str">
        <f t="shared" si="32"/>
        <v>SkillDescDetail// 战斗被动2</v>
      </c>
      <c r="D205" s="7" t="s">
        <v>47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28"/>
        <v/>
      </c>
      <c r="Z205" s="10" t="s">
        <v>381</v>
      </c>
      <c r="AA205" s="10" t="str">
        <f t="shared" si="29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30"/>
        <v/>
      </c>
      <c r="BQ205" s="10"/>
    </row>
    <row r="206" spans="2:69" x14ac:dyDescent="0.15">
      <c r="B206" s="1" t="str">
        <f t="shared" si="31"/>
        <v>SkillDescBrief4010105</v>
      </c>
      <c r="C206" s="1" t="str">
        <f t="shared" si="32"/>
        <v>SkillDescDetail401010501</v>
      </c>
      <c r="D206" s="3">
        <v>401010501</v>
      </c>
      <c r="E206" s="3">
        <v>4010105</v>
      </c>
      <c r="F206" s="3">
        <v>1</v>
      </c>
      <c r="G206" s="3" t="s">
        <v>377</v>
      </c>
      <c r="H206" s="3"/>
      <c r="I206" s="3" t="s">
        <v>378</v>
      </c>
      <c r="J206" s="3"/>
      <c r="K206" s="3" t="s">
        <v>379</v>
      </c>
      <c r="L206" s="3"/>
      <c r="M206" s="3"/>
      <c r="N206" s="3"/>
      <c r="O206" s="3"/>
      <c r="P206" s="3"/>
      <c r="Q206" s="3" t="s">
        <v>380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28"/>
        <v>{}</v>
      </c>
      <c r="Z206" s="11" t="s">
        <v>381</v>
      </c>
      <c r="AA206" s="11" t="str">
        <f t="shared" si="29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30"/>
        <v/>
      </c>
      <c r="BQ206" s="11" t="str">
        <f t="shared" ref="BQ206:BQ210" si="33">AA206</f>
        <v/>
      </c>
    </row>
    <row r="207" spans="2:69" x14ac:dyDescent="0.15">
      <c r="B207" s="1" t="str">
        <f t="shared" si="31"/>
        <v>SkillDescBrief4010105</v>
      </c>
      <c r="C207" s="1" t="str">
        <f t="shared" si="32"/>
        <v>SkillDescDetail401010502</v>
      </c>
      <c r="D207" s="3">
        <v>401010502</v>
      </c>
      <c r="E207" s="3">
        <v>4010105</v>
      </c>
      <c r="F207" s="3">
        <v>2</v>
      </c>
      <c r="G207" s="3" t="s">
        <v>377</v>
      </c>
      <c r="H207" s="3"/>
      <c r="I207" s="3" t="s">
        <v>378</v>
      </c>
      <c r="J207" s="3"/>
      <c r="K207" s="3" t="s">
        <v>379</v>
      </c>
      <c r="L207" s="3"/>
      <c r="M207" s="3"/>
      <c r="N207" s="3"/>
      <c r="O207" s="3"/>
      <c r="P207" s="3"/>
      <c r="Q207" s="3" t="s">
        <v>380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28"/>
        <v>{}</v>
      </c>
      <c r="Z207" s="11" t="s">
        <v>381</v>
      </c>
      <c r="AA207" s="11" t="str">
        <f t="shared" si="29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30"/>
        <v/>
      </c>
      <c r="BQ207" s="11" t="str">
        <f t="shared" si="33"/>
        <v/>
      </c>
    </row>
    <row r="208" spans="2:69" x14ac:dyDescent="0.15">
      <c r="B208" s="1" t="str">
        <f t="shared" si="31"/>
        <v>SkillDescBrief4010105</v>
      </c>
      <c r="C208" s="1" t="str">
        <f t="shared" si="32"/>
        <v>SkillDescDetail401010503</v>
      </c>
      <c r="D208" s="3">
        <v>401010503</v>
      </c>
      <c r="E208" s="3">
        <v>4010105</v>
      </c>
      <c r="F208" s="3">
        <v>3</v>
      </c>
      <c r="G208" s="3" t="s">
        <v>377</v>
      </c>
      <c r="H208" s="3"/>
      <c r="I208" s="3" t="s">
        <v>378</v>
      </c>
      <c r="J208" s="3"/>
      <c r="K208" s="3" t="s">
        <v>379</v>
      </c>
      <c r="L208" s="3"/>
      <c r="M208" s="3"/>
      <c r="N208" s="3"/>
      <c r="O208" s="3"/>
      <c r="P208" s="3"/>
      <c r="Q208" s="3" t="s">
        <v>380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28"/>
        <v>{}</v>
      </c>
      <c r="Z208" s="11" t="s">
        <v>381</v>
      </c>
      <c r="AA208" s="11" t="str">
        <f t="shared" si="29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30"/>
        <v/>
      </c>
      <c r="BQ208" s="11" t="str">
        <f t="shared" si="33"/>
        <v/>
      </c>
    </row>
    <row r="209" spans="2:69" x14ac:dyDescent="0.15">
      <c r="B209" s="1" t="str">
        <f t="shared" si="31"/>
        <v>SkillDescBrief4010105</v>
      </c>
      <c r="C209" s="1" t="str">
        <f t="shared" si="32"/>
        <v>SkillDescDetail401010504</v>
      </c>
      <c r="D209" s="3">
        <v>401010504</v>
      </c>
      <c r="E209" s="3">
        <v>4010105</v>
      </c>
      <c r="F209" s="3">
        <v>4</v>
      </c>
      <c r="G209" s="3" t="s">
        <v>377</v>
      </c>
      <c r="H209" s="3"/>
      <c r="I209" s="3" t="s">
        <v>378</v>
      </c>
      <c r="J209" s="3"/>
      <c r="K209" s="3" t="s">
        <v>379</v>
      </c>
      <c r="L209" s="3"/>
      <c r="M209" s="3"/>
      <c r="N209" s="3"/>
      <c r="O209" s="3"/>
      <c r="P209" s="3"/>
      <c r="Q209" s="3" t="s">
        <v>380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28"/>
        <v>{}</v>
      </c>
      <c r="Z209" s="11" t="s">
        <v>381</v>
      </c>
      <c r="AA209" s="11" t="str">
        <f t="shared" si="29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30"/>
        <v/>
      </c>
      <c r="BQ209" s="11" t="str">
        <f t="shared" si="33"/>
        <v/>
      </c>
    </row>
    <row r="210" spans="2:69" x14ac:dyDescent="0.15">
      <c r="B210" s="1" t="str">
        <f t="shared" si="31"/>
        <v>SkillDescBrief4010105</v>
      </c>
      <c r="C210" s="1" t="str">
        <f t="shared" si="32"/>
        <v>SkillDescDetail401010505</v>
      </c>
      <c r="D210" s="3">
        <v>401010505</v>
      </c>
      <c r="E210" s="3">
        <v>4010105</v>
      </c>
      <c r="F210" s="3">
        <v>5</v>
      </c>
      <c r="G210" s="3" t="s">
        <v>377</v>
      </c>
      <c r="H210" s="3"/>
      <c r="I210" s="3" t="s">
        <v>378</v>
      </c>
      <c r="J210" s="3"/>
      <c r="K210" s="3" t="s">
        <v>379</v>
      </c>
      <c r="L210" s="3"/>
      <c r="M210" s="3"/>
      <c r="N210" s="3"/>
      <c r="O210" s="3"/>
      <c r="P210" s="3"/>
      <c r="Q210" s="3" t="s">
        <v>380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28"/>
        <v>{}</v>
      </c>
      <c r="Z210" s="11" t="s">
        <v>381</v>
      </c>
      <c r="AA210" s="11" t="str">
        <f t="shared" si="29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30"/>
        <v/>
      </c>
      <c r="BQ210" s="11" t="str">
        <f t="shared" si="33"/>
        <v/>
      </c>
    </row>
    <row r="211" spans="2:69" x14ac:dyDescent="0.15">
      <c r="B211" s="1" t="str">
        <f t="shared" si="31"/>
        <v>SkillDescBrief// 战斗被动</v>
      </c>
      <c r="C211" s="1" t="str">
        <f t="shared" si="32"/>
        <v>SkillDescDetail// 战斗被动3</v>
      </c>
      <c r="D211" s="7" t="s">
        <v>48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28"/>
        <v/>
      </c>
      <c r="Z211" s="10" t="s">
        <v>381</v>
      </c>
      <c r="AA211" s="10" t="str">
        <f t="shared" si="29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30"/>
        <v/>
      </c>
      <c r="BQ211" s="10"/>
    </row>
    <row r="212" spans="2:69" x14ac:dyDescent="0.15">
      <c r="B212" s="1" t="str">
        <f t="shared" si="31"/>
        <v>SkillDescBrief4010106</v>
      </c>
      <c r="C212" s="1" t="str">
        <f t="shared" si="32"/>
        <v>SkillDescDetail401010601</v>
      </c>
      <c r="D212" s="3">
        <v>401010601</v>
      </c>
      <c r="E212" s="3">
        <v>4010106</v>
      </c>
      <c r="F212" s="3">
        <v>1</v>
      </c>
      <c r="G212" s="3" t="s">
        <v>377</v>
      </c>
      <c r="H212" s="3"/>
      <c r="I212" s="3" t="s">
        <v>378</v>
      </c>
      <c r="J212" s="3"/>
      <c r="K212" s="3" t="s">
        <v>379</v>
      </c>
      <c r="L212" s="3"/>
      <c r="M212" s="3"/>
      <c r="N212" s="3"/>
      <c r="O212" s="3"/>
      <c r="P212" s="3"/>
      <c r="Q212" s="3" t="s">
        <v>380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28"/>
        <v>{}</v>
      </c>
      <c r="Z212" s="11" t="s">
        <v>381</v>
      </c>
      <c r="AA212" s="11" t="str">
        <f t="shared" si="29"/>
        <v/>
      </c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30"/>
        <v/>
      </c>
      <c r="BQ212" s="11" t="str">
        <f t="shared" ref="BQ212:BQ216" si="34">AA212</f>
        <v/>
      </c>
    </row>
    <row r="213" spans="2:69" x14ac:dyDescent="0.15">
      <c r="B213" s="1" t="str">
        <f t="shared" si="31"/>
        <v>SkillDescBrief4010106</v>
      </c>
      <c r="C213" s="1" t="str">
        <f t="shared" si="32"/>
        <v>SkillDescDetail401010602</v>
      </c>
      <c r="D213" s="3">
        <v>401010602</v>
      </c>
      <c r="E213" s="3">
        <v>4010106</v>
      </c>
      <c r="F213" s="3">
        <v>2</v>
      </c>
      <c r="G213" s="3" t="s">
        <v>377</v>
      </c>
      <c r="H213" s="3"/>
      <c r="I213" s="3" t="s">
        <v>378</v>
      </c>
      <c r="J213" s="3"/>
      <c r="K213" s="3" t="s">
        <v>379</v>
      </c>
      <c r="L213" s="3"/>
      <c r="M213" s="3"/>
      <c r="N213" s="3"/>
      <c r="O213" s="3"/>
      <c r="P213" s="3"/>
      <c r="Q213" s="3" t="s">
        <v>380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28"/>
        <v>{}</v>
      </c>
      <c r="Z213" s="11" t="s">
        <v>381</v>
      </c>
      <c r="AA213" s="11" t="str">
        <f t="shared" si="29"/>
        <v/>
      </c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30"/>
        <v/>
      </c>
      <c r="BQ213" s="11" t="str">
        <f t="shared" si="34"/>
        <v/>
      </c>
    </row>
    <row r="214" spans="2:69" x14ac:dyDescent="0.15">
      <c r="B214" s="1" t="str">
        <f t="shared" si="31"/>
        <v>SkillDescBrief4010106</v>
      </c>
      <c r="C214" s="1" t="str">
        <f t="shared" si="32"/>
        <v>SkillDescDetail401010603</v>
      </c>
      <c r="D214" s="3">
        <v>401010603</v>
      </c>
      <c r="E214" s="3">
        <v>4010106</v>
      </c>
      <c r="F214" s="3">
        <v>3</v>
      </c>
      <c r="G214" s="3" t="s">
        <v>377</v>
      </c>
      <c r="H214" s="3"/>
      <c r="I214" s="3" t="s">
        <v>378</v>
      </c>
      <c r="J214" s="3"/>
      <c r="K214" s="3" t="s">
        <v>379</v>
      </c>
      <c r="L214" s="3"/>
      <c r="M214" s="3"/>
      <c r="N214" s="3"/>
      <c r="O214" s="3"/>
      <c r="P214" s="3"/>
      <c r="Q214" s="3" t="s">
        <v>380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28"/>
        <v>{}</v>
      </c>
      <c r="Z214" s="11" t="s">
        <v>381</v>
      </c>
      <c r="AA214" s="11" t="str">
        <f t="shared" si="29"/>
        <v/>
      </c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30"/>
        <v/>
      </c>
      <c r="BQ214" s="11" t="str">
        <f t="shared" si="34"/>
        <v/>
      </c>
    </row>
    <row r="215" spans="2:69" x14ac:dyDescent="0.15">
      <c r="B215" s="1" t="str">
        <f t="shared" si="31"/>
        <v>SkillDescBrief4010106</v>
      </c>
      <c r="C215" s="1" t="str">
        <f t="shared" si="32"/>
        <v>SkillDescDetail401010604</v>
      </c>
      <c r="D215" s="3">
        <v>401010604</v>
      </c>
      <c r="E215" s="3">
        <v>4010106</v>
      </c>
      <c r="F215" s="3">
        <v>4</v>
      </c>
      <c r="G215" s="3" t="s">
        <v>377</v>
      </c>
      <c r="H215" s="3"/>
      <c r="I215" s="3" t="s">
        <v>378</v>
      </c>
      <c r="J215" s="3"/>
      <c r="K215" s="3" t="s">
        <v>379</v>
      </c>
      <c r="L215" s="3"/>
      <c r="M215" s="3"/>
      <c r="N215" s="3"/>
      <c r="O215" s="3"/>
      <c r="P215" s="3"/>
      <c r="Q215" s="3" t="s">
        <v>380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28"/>
        <v>{}</v>
      </c>
      <c r="Z215" s="11" t="s">
        <v>381</v>
      </c>
      <c r="AA215" s="11" t="str">
        <f t="shared" si="29"/>
        <v/>
      </c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30"/>
        <v/>
      </c>
      <c r="BQ215" s="11" t="str">
        <f t="shared" si="34"/>
        <v/>
      </c>
    </row>
    <row r="216" spans="2:69" x14ac:dyDescent="0.15">
      <c r="B216" s="1" t="str">
        <f t="shared" si="31"/>
        <v>SkillDescBrief4010106</v>
      </c>
      <c r="C216" s="1" t="str">
        <f t="shared" si="32"/>
        <v>SkillDescDetail401010605</v>
      </c>
      <c r="D216" s="3">
        <v>401010605</v>
      </c>
      <c r="E216" s="3">
        <v>4010106</v>
      </c>
      <c r="F216" s="3">
        <v>5</v>
      </c>
      <c r="G216" s="3" t="s">
        <v>377</v>
      </c>
      <c r="H216" s="3"/>
      <c r="I216" s="3" t="s">
        <v>378</v>
      </c>
      <c r="J216" s="3"/>
      <c r="K216" s="3" t="s">
        <v>379</v>
      </c>
      <c r="L216" s="3"/>
      <c r="M216" s="3"/>
      <c r="N216" s="3"/>
      <c r="O216" s="3"/>
      <c r="P216" s="3"/>
      <c r="Q216" s="3" t="s">
        <v>380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28"/>
        <v>{}</v>
      </c>
      <c r="Z216" s="11" t="s">
        <v>381</v>
      </c>
      <c r="AA216" s="11" t="str">
        <f t="shared" si="29"/>
        <v/>
      </c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30"/>
        <v/>
      </c>
      <c r="BQ216" s="11" t="str">
        <f t="shared" si="34"/>
        <v/>
      </c>
    </row>
    <row r="217" spans="2:69" x14ac:dyDescent="0.15">
      <c r="B217" s="1" t="str">
        <f t="shared" si="31"/>
        <v>SkillDescBrief// 战斗被动</v>
      </c>
      <c r="C217" s="1" t="str">
        <f t="shared" si="32"/>
        <v>SkillDescDetail// 战斗被动4</v>
      </c>
      <c r="D217" s="7" t="s">
        <v>49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28"/>
        <v/>
      </c>
      <c r="Z217" s="10" t="s">
        <v>381</v>
      </c>
      <c r="AA217" s="10" t="str">
        <f t="shared" si="29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30"/>
        <v/>
      </c>
      <c r="BQ217" s="10"/>
    </row>
    <row r="218" spans="2:69" x14ac:dyDescent="0.15">
      <c r="B218" s="1" t="str">
        <f t="shared" si="31"/>
        <v>SkillDescBrief4010107</v>
      </c>
      <c r="C218" s="1" t="str">
        <f t="shared" si="32"/>
        <v>SkillDescDetail401010701</v>
      </c>
      <c r="D218" s="3">
        <v>401010701</v>
      </c>
      <c r="E218" s="3">
        <v>4010107</v>
      </c>
      <c r="F218" s="3">
        <v>1</v>
      </c>
      <c r="G218" s="3" t="s">
        <v>377</v>
      </c>
      <c r="H218" s="3"/>
      <c r="I218" s="3" t="s">
        <v>378</v>
      </c>
      <c r="J218" s="3"/>
      <c r="K218" s="3" t="s">
        <v>379</v>
      </c>
      <c r="L218" s="3"/>
      <c r="M218" s="3"/>
      <c r="N218" s="3"/>
      <c r="O218" s="3"/>
      <c r="P218" s="3"/>
      <c r="Q218" s="3" t="s">
        <v>380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28"/>
        <v>{}</v>
      </c>
      <c r="Z218" s="11" t="s">
        <v>405</v>
      </c>
      <c r="AA218" s="11" t="str">
        <f t="shared" si="29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406</v>
      </c>
      <c r="AK218" s="11" t="str">
        <f>$B$6</f>
        <v>&lt;c=A6EC41&gt;</v>
      </c>
      <c r="AL218" s="11">
        <v>100</v>
      </c>
      <c r="AM218" s="11" t="s">
        <v>349</v>
      </c>
      <c r="AN218" s="11" t="s">
        <v>407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30"/>
        <v>被燃烧的敌人死亡时，自身回复能量</v>
      </c>
      <c r="BQ218" s="11" t="str">
        <f t="shared" ref="BQ218:BQ222" si="35">AA218</f>
        <v>被燃烧的敌人死亡时，自身回复&lt;c=A6EC41&gt;100&lt;/c&gt;能量</v>
      </c>
    </row>
    <row r="219" spans="2:69" x14ac:dyDescent="0.15">
      <c r="B219" s="1" t="str">
        <f t="shared" si="31"/>
        <v>SkillDescBrief4010107</v>
      </c>
      <c r="C219" s="1" t="str">
        <f t="shared" si="32"/>
        <v>SkillDescDetail401010702</v>
      </c>
      <c r="D219" s="3">
        <v>401010702</v>
      </c>
      <c r="E219" s="3">
        <v>4010107</v>
      </c>
      <c r="F219" s="3">
        <v>2</v>
      </c>
      <c r="G219" s="3" t="s">
        <v>377</v>
      </c>
      <c r="H219" s="3"/>
      <c r="I219" s="3" t="s">
        <v>378</v>
      </c>
      <c r="J219" s="3"/>
      <c r="K219" s="3" t="s">
        <v>379</v>
      </c>
      <c r="L219" s="3"/>
      <c r="M219" s="3"/>
      <c r="N219" s="3"/>
      <c r="O219" s="3"/>
      <c r="P219" s="3"/>
      <c r="Q219" s="3" t="s">
        <v>380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28"/>
        <v>{}</v>
      </c>
      <c r="Z219" s="11" t="s">
        <v>381</v>
      </c>
      <c r="AA219" s="11" t="str">
        <f t="shared" si="29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30"/>
        <v/>
      </c>
      <c r="BQ219" s="11" t="str">
        <f t="shared" si="35"/>
        <v/>
      </c>
    </row>
    <row r="220" spans="2:69" x14ac:dyDescent="0.15">
      <c r="B220" s="1" t="str">
        <f t="shared" si="31"/>
        <v>SkillDescBrief4010107</v>
      </c>
      <c r="C220" s="1" t="str">
        <f t="shared" si="32"/>
        <v>SkillDescDetail401010703</v>
      </c>
      <c r="D220" s="3">
        <v>401010703</v>
      </c>
      <c r="E220" s="3">
        <v>4010107</v>
      </c>
      <c r="F220" s="3">
        <v>3</v>
      </c>
      <c r="G220" s="3" t="s">
        <v>377</v>
      </c>
      <c r="H220" s="3"/>
      <c r="I220" s="3" t="s">
        <v>378</v>
      </c>
      <c r="J220" s="3"/>
      <c r="K220" s="3" t="s">
        <v>379</v>
      </c>
      <c r="L220" s="3"/>
      <c r="M220" s="3"/>
      <c r="N220" s="3"/>
      <c r="O220" s="3"/>
      <c r="P220" s="3"/>
      <c r="Q220" s="3" t="s">
        <v>380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28"/>
        <v>{}</v>
      </c>
      <c r="Z220" s="11" t="s">
        <v>381</v>
      </c>
      <c r="AA220" s="11" t="str">
        <f t="shared" si="29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30"/>
        <v/>
      </c>
      <c r="BQ220" s="11" t="str">
        <f t="shared" si="35"/>
        <v/>
      </c>
    </row>
    <row r="221" spans="2:69" x14ac:dyDescent="0.15">
      <c r="B221" s="1" t="str">
        <f t="shared" si="31"/>
        <v>SkillDescBrief4010107</v>
      </c>
      <c r="C221" s="1" t="str">
        <f t="shared" si="32"/>
        <v>SkillDescDetail401010704</v>
      </c>
      <c r="D221" s="3">
        <v>401010704</v>
      </c>
      <c r="E221" s="3">
        <v>4010107</v>
      </c>
      <c r="F221" s="3">
        <v>4</v>
      </c>
      <c r="G221" s="3" t="s">
        <v>377</v>
      </c>
      <c r="H221" s="3"/>
      <c r="I221" s="3" t="s">
        <v>378</v>
      </c>
      <c r="J221" s="3"/>
      <c r="K221" s="3" t="s">
        <v>379</v>
      </c>
      <c r="L221" s="3"/>
      <c r="M221" s="3"/>
      <c r="N221" s="3"/>
      <c r="O221" s="3"/>
      <c r="P221" s="3"/>
      <c r="Q221" s="3" t="s">
        <v>380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28"/>
        <v>{}</v>
      </c>
      <c r="Z221" s="11" t="s">
        <v>381</v>
      </c>
      <c r="AA221" s="11" t="str">
        <f t="shared" si="29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30"/>
        <v/>
      </c>
      <c r="BQ221" s="11" t="str">
        <f t="shared" si="35"/>
        <v/>
      </c>
    </row>
    <row r="222" spans="2:69" x14ac:dyDescent="0.15">
      <c r="B222" s="1" t="str">
        <f t="shared" si="31"/>
        <v>SkillDescBrief4010107</v>
      </c>
      <c r="C222" s="1" t="str">
        <f t="shared" si="32"/>
        <v>SkillDescDetail401010705</v>
      </c>
      <c r="D222" s="3">
        <v>401010705</v>
      </c>
      <c r="E222" s="3">
        <v>4010107</v>
      </c>
      <c r="F222" s="3">
        <v>5</v>
      </c>
      <c r="G222" s="3" t="s">
        <v>377</v>
      </c>
      <c r="H222" s="3"/>
      <c r="I222" s="3" t="s">
        <v>378</v>
      </c>
      <c r="J222" s="3"/>
      <c r="K222" s="3" t="s">
        <v>379</v>
      </c>
      <c r="L222" s="3"/>
      <c r="M222" s="3"/>
      <c r="N222" s="3"/>
      <c r="O222" s="3"/>
      <c r="P222" s="3"/>
      <c r="Q222" s="3" t="s">
        <v>380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28"/>
        <v>{}</v>
      </c>
      <c r="Z222" s="11" t="s">
        <v>381</v>
      </c>
      <c r="AA222" s="11" t="str">
        <f t="shared" si="29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30"/>
        <v/>
      </c>
      <c r="BQ222" s="11" t="str">
        <f t="shared" si="35"/>
        <v/>
      </c>
    </row>
    <row r="223" spans="2:69" x14ac:dyDescent="0.15">
      <c r="B223" s="1" t="str">
        <f t="shared" si="31"/>
        <v>SkillDescBrief// 左轮</v>
      </c>
      <c r="C223" s="1" t="str">
        <f t="shared" si="32"/>
        <v>SkillDescDetail// 左轮</v>
      </c>
      <c r="D223" s="7" t="s">
        <v>53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28"/>
        <v/>
      </c>
      <c r="Z223" s="10" t="s">
        <v>381</v>
      </c>
      <c r="AA223" s="10" t="str">
        <f t="shared" si="29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30"/>
        <v/>
      </c>
      <c r="BQ223" s="10"/>
    </row>
    <row r="224" spans="2:69" x14ac:dyDescent="0.15">
      <c r="B224" s="1" t="str">
        <f t="shared" si="31"/>
        <v>SkillDescBrief// 普攻</v>
      </c>
      <c r="C224" s="1" t="str">
        <f t="shared" si="32"/>
        <v>SkillDescDetail// 普攻</v>
      </c>
      <c r="D224" s="7" t="s">
        <v>33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28"/>
        <v/>
      </c>
      <c r="Z224" s="10" t="s">
        <v>381</v>
      </c>
      <c r="AA224" s="10" t="str">
        <f t="shared" si="29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30"/>
        <v/>
      </c>
      <c r="BQ224" s="10"/>
    </row>
    <row r="225" spans="2:69" x14ac:dyDescent="0.15">
      <c r="B225" s="1" t="str">
        <f t="shared" si="31"/>
        <v>SkillDescBrief4010201</v>
      </c>
      <c r="C225" s="1" t="str">
        <f t="shared" si="32"/>
        <v>SkillDescDetail401020101</v>
      </c>
      <c r="D225" s="3">
        <v>401020101</v>
      </c>
      <c r="E225" s="3">
        <v>4010201</v>
      </c>
      <c r="F225" s="3">
        <v>1</v>
      </c>
      <c r="G225" s="3" t="s">
        <v>377</v>
      </c>
      <c r="H225" s="3">
        <f ca="1">ROUND(_xlfn.XLOOKUP($F225,$D$1:$D$5,$E$1:$E$5)*OFFSET(H225,5-F225,0)/0.05,0)*0.05</f>
        <v>1.1500000000000001</v>
      </c>
      <c r="I225" s="3" t="s">
        <v>378</v>
      </c>
      <c r="J225" s="3"/>
      <c r="K225" s="3" t="s">
        <v>379</v>
      </c>
      <c r="L225" s="3"/>
      <c r="M225" s="3"/>
      <c r="N225" s="3"/>
      <c r="O225" s="3"/>
      <c r="P225" s="3"/>
      <c r="Q225" s="3" t="s">
        <v>380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t="shared" ca="1" si="28"/>
        <v>{"AtkPower":1.15}</v>
      </c>
      <c r="Z225" s="11" t="s">
        <v>408</v>
      </c>
      <c r="AA225" s="11" t="str">
        <f t="shared" ca="1" si="29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409</v>
      </c>
      <c r="AK225" s="11" t="str">
        <f>$B$6</f>
        <v>&lt;c=A6EC41&gt;</v>
      </c>
      <c r="AL225" s="11">
        <v>1</v>
      </c>
      <c r="AM225" s="11" t="s">
        <v>349</v>
      </c>
      <c r="AN225" s="11" t="s">
        <v>410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349</v>
      </c>
      <c r="AR225" s="11" t="s">
        <v>411</v>
      </c>
      <c r="AS225" s="11" t="str">
        <f>$B$6</f>
        <v>&lt;c=A6EC41&gt;</v>
      </c>
      <c r="AT225" s="11">
        <v>1</v>
      </c>
      <c r="AU225" s="11" t="s">
        <v>349</v>
      </c>
      <c r="AV225" s="11" t="s">
        <v>412</v>
      </c>
      <c r="AW225" s="11" t="str">
        <f>$B$6</f>
        <v>&lt;c=A6EC41&gt;</v>
      </c>
      <c r="AX225" s="11">
        <v>6</v>
      </c>
      <c r="AY225" s="11" t="s">
        <v>349</v>
      </c>
      <c r="AZ225" s="11" t="s">
        <v>413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30"/>
        <v>左轮手枪射击，弹药消耗完后更换弹匣</v>
      </c>
      <c r="BQ225" s="11" t="str">
        <f t="shared" ref="BQ225:BQ288" ca="1" si="36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</row>
    <row r="226" spans="2:69" x14ac:dyDescent="0.15">
      <c r="B226" s="1" t="str">
        <f t="shared" si="31"/>
        <v>SkillDescBrief4010201</v>
      </c>
      <c r="C226" s="1" t="str">
        <f t="shared" si="32"/>
        <v>SkillDescDetail401020102</v>
      </c>
      <c r="D226" s="3">
        <v>401020102</v>
      </c>
      <c r="E226" s="3">
        <v>4010201</v>
      </c>
      <c r="F226" s="3">
        <v>2</v>
      </c>
      <c r="G226" s="3" t="s">
        <v>377</v>
      </c>
      <c r="H226" s="3">
        <f ca="1">ROUND(_xlfn.XLOOKUP($F226,$D$1:$D$5,$E$1:$E$5)*OFFSET(H226,5-F226,0)/0.05,0)*0.05</f>
        <v>1.25</v>
      </c>
      <c r="I226" s="3" t="s">
        <v>378</v>
      </c>
      <c r="J226" s="3"/>
      <c r="K226" s="3" t="s">
        <v>379</v>
      </c>
      <c r="L226" s="3"/>
      <c r="M226" s="3"/>
      <c r="N226" s="3"/>
      <c r="O226" s="3"/>
      <c r="P226" s="3"/>
      <c r="Q226" s="3" t="s">
        <v>380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t="shared" ca="1" si="28"/>
        <v>{"AtkPower":1.25}</v>
      </c>
      <c r="Z226" s="11" t="s">
        <v>408</v>
      </c>
      <c r="AA226" s="11" t="str">
        <f t="shared" ca="1" si="29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386</v>
      </c>
      <c r="AG226" s="11"/>
      <c r="AH226" s="11"/>
      <c r="AI226" s="11"/>
      <c r="AJ226" s="11"/>
      <c r="AK226" s="11"/>
      <c r="AL226" s="11"/>
      <c r="AM226" s="11"/>
      <c r="AN226" s="11" t="s">
        <v>387</v>
      </c>
      <c r="AO226" s="11" t="str">
        <f t="shared" ref="AO226:AO235" si="37">$B$8&amp;$B$6</f>
        <v>&lt;q=attr_atk&gt;&lt;c=A6EC41&gt;</v>
      </c>
      <c r="AP226" s="11" t="str">
        <f t="shared" ref="AP226:AP235" ca="1" si="38">ROUND($H226*100,2)&amp;"%"</f>
        <v>125%</v>
      </c>
      <c r="AQ226" s="11" t="s">
        <v>349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30"/>
        <v>左轮手枪射击，弹药消耗完后更换弹匣</v>
      </c>
      <c r="BQ226" s="11" t="str">
        <f t="shared" ca="1" si="36"/>
        <v>2级：伤害提升至&lt;q=attr_atk&gt;&lt;c=A6EC41&gt;125%&lt;/c&gt;</v>
      </c>
    </row>
    <row r="227" spans="2:69" x14ac:dyDescent="0.15">
      <c r="B227" s="1" t="str">
        <f t="shared" si="31"/>
        <v>SkillDescBrief4010201</v>
      </c>
      <c r="C227" s="1" t="str">
        <f t="shared" si="32"/>
        <v>SkillDescDetail401020103</v>
      </c>
      <c r="D227" s="3">
        <v>401020103</v>
      </c>
      <c r="E227" s="3">
        <v>4010201</v>
      </c>
      <c r="F227" s="3">
        <v>3</v>
      </c>
      <c r="G227" s="3" t="s">
        <v>377</v>
      </c>
      <c r="H227" s="3">
        <f ca="1">ROUND(_xlfn.XLOOKUP($F227,$D$1:$D$5,$E$1:$E$5)*OFFSET(H227,5-F227,0)/0.05,0)*0.05</f>
        <v>1.3</v>
      </c>
      <c r="I227" s="3" t="s">
        <v>378</v>
      </c>
      <c r="J227" s="3"/>
      <c r="K227" s="3" t="s">
        <v>379</v>
      </c>
      <c r="L227" s="3"/>
      <c r="M227" s="3"/>
      <c r="N227" s="3"/>
      <c r="O227" s="3"/>
      <c r="P227" s="3"/>
      <c r="Q227" s="3" t="s">
        <v>380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t="shared" ca="1" si="28"/>
        <v>{"AtkPower":1.3}</v>
      </c>
      <c r="Z227" s="11" t="s">
        <v>408</v>
      </c>
      <c r="AA227" s="11" t="str">
        <f t="shared" ca="1" si="29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386</v>
      </c>
      <c r="AG227" s="11"/>
      <c r="AH227" s="11"/>
      <c r="AI227" s="11"/>
      <c r="AJ227" s="11"/>
      <c r="AK227" s="11"/>
      <c r="AL227" s="11"/>
      <c r="AM227" s="11"/>
      <c r="AN227" s="11" t="s">
        <v>387</v>
      </c>
      <c r="AO227" s="11" t="str">
        <f t="shared" si="37"/>
        <v>&lt;q=attr_atk&gt;&lt;c=A6EC41&gt;</v>
      </c>
      <c r="AP227" s="11" t="str">
        <f t="shared" ca="1" si="38"/>
        <v>130%</v>
      </c>
      <c r="AQ227" s="11" t="s">
        <v>349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30"/>
        <v>左轮手枪射击，弹药消耗完后更换弹匣</v>
      </c>
      <c r="BQ227" s="11" t="str">
        <f t="shared" ca="1" si="36"/>
        <v>3级：伤害提升至&lt;q=attr_atk&gt;&lt;c=A6EC41&gt;130%&lt;/c&gt;</v>
      </c>
    </row>
    <row r="228" spans="2:69" x14ac:dyDescent="0.15">
      <c r="B228" s="1" t="str">
        <f t="shared" si="31"/>
        <v>SkillDescBrief4010201</v>
      </c>
      <c r="C228" s="1" t="str">
        <f t="shared" si="32"/>
        <v>SkillDescDetail401020104</v>
      </c>
      <c r="D228" s="3">
        <v>401020104</v>
      </c>
      <c r="E228" s="3">
        <v>4010201</v>
      </c>
      <c r="F228" s="3">
        <v>4</v>
      </c>
      <c r="G228" s="3" t="s">
        <v>377</v>
      </c>
      <c r="H228" s="3">
        <f ca="1">ROUND(_xlfn.XLOOKUP($F228,$D$1:$D$5,$E$1:$E$5)*OFFSET(H228,5-F228,0)/0.05,0)*0.05</f>
        <v>1.5</v>
      </c>
      <c r="I228" s="3" t="s">
        <v>378</v>
      </c>
      <c r="J228" s="3"/>
      <c r="K228" s="3" t="s">
        <v>379</v>
      </c>
      <c r="L228" s="3"/>
      <c r="M228" s="3"/>
      <c r="N228" s="3"/>
      <c r="O228" s="3"/>
      <c r="P228" s="3"/>
      <c r="Q228" s="3" t="s">
        <v>380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t="shared" ca="1" si="28"/>
        <v>{"AtkPower":1.5}</v>
      </c>
      <c r="Z228" s="11" t="s">
        <v>408</v>
      </c>
      <c r="AA228" s="11" t="str">
        <f t="shared" ca="1" si="29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386</v>
      </c>
      <c r="AG228" s="11"/>
      <c r="AH228" s="11"/>
      <c r="AI228" s="11"/>
      <c r="AJ228" s="11"/>
      <c r="AK228" s="11"/>
      <c r="AL228" s="11"/>
      <c r="AM228" s="11"/>
      <c r="AN228" s="11" t="s">
        <v>387</v>
      </c>
      <c r="AO228" s="11" t="str">
        <f t="shared" si="37"/>
        <v>&lt;q=attr_atk&gt;&lt;c=A6EC41&gt;</v>
      </c>
      <c r="AP228" s="11" t="str">
        <f t="shared" ca="1" si="38"/>
        <v>150%</v>
      </c>
      <c r="AQ228" s="11" t="s">
        <v>349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30"/>
        <v>左轮手枪射击，弹药消耗完后更换弹匣</v>
      </c>
      <c r="BQ228" s="11" t="str">
        <f t="shared" ca="1" si="36"/>
        <v>4级：伤害提升至&lt;q=attr_atk&gt;&lt;c=A6EC41&gt;150%&lt;/c&gt;</v>
      </c>
    </row>
    <row r="229" spans="2:69" x14ac:dyDescent="0.15">
      <c r="B229" s="1" t="str">
        <f t="shared" si="31"/>
        <v>SkillDescBrief4010201</v>
      </c>
      <c r="C229" s="1" t="str">
        <f t="shared" si="32"/>
        <v>SkillDescDetail401020105</v>
      </c>
      <c r="D229" s="3">
        <v>401020105</v>
      </c>
      <c r="E229" s="3">
        <v>4010201</v>
      </c>
      <c r="F229" s="3">
        <v>5</v>
      </c>
      <c r="G229" s="3" t="s">
        <v>377</v>
      </c>
      <c r="H229" s="3">
        <v>1.65</v>
      </c>
      <c r="I229" s="3" t="s">
        <v>378</v>
      </c>
      <c r="J229" s="3"/>
      <c r="K229" s="3" t="s">
        <v>379</v>
      </c>
      <c r="L229" s="3"/>
      <c r="M229" s="3"/>
      <c r="N229" s="3"/>
      <c r="O229" s="3"/>
      <c r="P229" s="3"/>
      <c r="Q229" s="3" t="s">
        <v>380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28"/>
        <v>{"AtkPower":1.65}</v>
      </c>
      <c r="Z229" s="11" t="s">
        <v>408</v>
      </c>
      <c r="AA229" s="11" t="str">
        <f t="shared" si="29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386</v>
      </c>
      <c r="AG229" s="11"/>
      <c r="AH229" s="11"/>
      <c r="AI229" s="11"/>
      <c r="AJ229" s="11"/>
      <c r="AK229" s="11"/>
      <c r="AL229" s="11"/>
      <c r="AM229" s="11"/>
      <c r="AN229" s="11" t="s">
        <v>387</v>
      </c>
      <c r="AO229" s="11" t="str">
        <f t="shared" si="37"/>
        <v>&lt;q=attr_atk&gt;&lt;c=A6EC41&gt;</v>
      </c>
      <c r="AP229" s="11" t="str">
        <f t="shared" si="38"/>
        <v>165%</v>
      </c>
      <c r="AQ229" s="11" t="s">
        <v>349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30"/>
        <v>左轮手枪射击，弹药消耗完后更换弹匣</v>
      </c>
      <c r="BQ229" s="11" t="str">
        <f t="shared" si="36"/>
        <v>5级：伤害提升至&lt;q=attr_atk&gt;&lt;c=A6EC41&gt;165%&lt;/c&gt;</v>
      </c>
    </row>
    <row r="230" spans="2:69" x14ac:dyDescent="0.15">
      <c r="B230" s="1" t="str">
        <f t="shared" si="31"/>
        <v>SkillDescBrief// 大招</v>
      </c>
      <c r="C230" s="1" t="str">
        <f t="shared" si="32"/>
        <v>SkillDescDetail// 大招</v>
      </c>
      <c r="D230" s="7" t="s">
        <v>40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28"/>
        <v/>
      </c>
      <c r="Z230" s="10" t="s">
        <v>381</v>
      </c>
      <c r="AA230" s="10" t="str">
        <f t="shared" si="29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30"/>
        <v/>
      </c>
      <c r="BQ230" s="10" t="str">
        <f t="shared" si="36"/>
        <v/>
      </c>
    </row>
    <row r="231" spans="2:69" x14ac:dyDescent="0.15">
      <c r="B231" s="1" t="str">
        <f t="shared" si="31"/>
        <v>SkillDescBrief4010202</v>
      </c>
      <c r="C231" s="1" t="str">
        <f t="shared" si="32"/>
        <v>SkillDescDetail401020201</v>
      </c>
      <c r="D231" s="3">
        <v>401020201</v>
      </c>
      <c r="E231" s="3">
        <v>4010202</v>
      </c>
      <c r="F231" s="3">
        <v>1</v>
      </c>
      <c r="G231" s="3" t="s">
        <v>377</v>
      </c>
      <c r="H231" s="3">
        <f ca="1">ROUND(_xlfn.XLOOKUP($F231,$D$1:$D$5,$E$1:$E$5)*OFFSET(H231,5-F231,0)/0.05,0)*0.05</f>
        <v>0.85000000000000009</v>
      </c>
      <c r="I231" s="3" t="s">
        <v>378</v>
      </c>
      <c r="J231" s="3"/>
      <c r="K231" s="3" t="s">
        <v>379</v>
      </c>
      <c r="L231" s="3"/>
      <c r="M231" s="3"/>
      <c r="N231" s="3"/>
      <c r="O231" s="3"/>
      <c r="P231" s="3"/>
      <c r="Q231" s="3" t="s">
        <v>380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t="shared" ca="1" si="28"/>
        <v>{"AtkPower":0.85}</v>
      </c>
      <c r="Z231" s="11" t="s">
        <v>414</v>
      </c>
      <c r="AA231" s="11" t="str">
        <f t="shared" ca="1" si="29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415</v>
      </c>
      <c r="AK231" s="11" t="str">
        <f t="shared" ref="AK231:AK235" si="39">$B$6</f>
        <v>&lt;c=A6EC41&gt;</v>
      </c>
      <c r="AL231" s="11">
        <v>6</v>
      </c>
      <c r="AM231" s="11" t="s">
        <v>349</v>
      </c>
      <c r="AN231" s="11" t="s">
        <v>416</v>
      </c>
      <c r="AO231" s="11" t="str">
        <f t="shared" si="37"/>
        <v>&lt;q=attr_atk&gt;&lt;c=A6EC41&gt;</v>
      </c>
      <c r="AP231" s="11" t="str">
        <f t="shared" ca="1" si="38"/>
        <v>85%</v>
      </c>
      <c r="AQ231" s="11" t="s">
        <v>349</v>
      </c>
      <c r="AR231" s="11" t="s">
        <v>417</v>
      </c>
      <c r="AS231" s="11" t="str">
        <f>$B$6</f>
        <v>&lt;c=A6EC41&gt;</v>
      </c>
      <c r="AT231" s="11">
        <v>1</v>
      </c>
      <c r="AU231" s="11" t="s">
        <v>349</v>
      </c>
      <c r="AV231" s="11" t="s">
        <v>418</v>
      </c>
      <c r="AW231" s="11" t="str">
        <f t="shared" ref="AW231:AW235" si="40">$B$8&amp;$B$6</f>
        <v>&lt;q=attr_atk&gt;&lt;c=A6EC41&gt;</v>
      </c>
      <c r="AX231" s="11" t="str">
        <f ca="1">ROUND($H231*100*2,2)&amp;"%"</f>
        <v>170%</v>
      </c>
      <c r="AY231" s="11" t="s">
        <v>349</v>
      </c>
      <c r="AZ231" s="11" t="s">
        <v>385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30"/>
        <v>立即更换特殊弹匣射击</v>
      </c>
      <c r="BQ231" s="11" t="str">
        <f t="shared" ca="1" si="36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</row>
    <row r="232" spans="2:69" x14ac:dyDescent="0.15">
      <c r="B232" s="1" t="str">
        <f t="shared" si="31"/>
        <v>SkillDescBrief4010202</v>
      </c>
      <c r="C232" s="1" t="str">
        <f t="shared" si="32"/>
        <v>SkillDescDetail401020202</v>
      </c>
      <c r="D232" s="3">
        <v>401020202</v>
      </c>
      <c r="E232" s="3">
        <v>4010202</v>
      </c>
      <c r="F232" s="3">
        <v>2</v>
      </c>
      <c r="G232" s="3" t="s">
        <v>377</v>
      </c>
      <c r="H232" s="3">
        <f ca="1">ROUND(_xlfn.XLOOKUP($F232,$D$1:$D$5,$E$1:$E$5)*OFFSET(H232,5-F232,0)/0.05,0)*0.05</f>
        <v>0.9</v>
      </c>
      <c r="I232" s="3" t="s">
        <v>378</v>
      </c>
      <c r="J232" s="3"/>
      <c r="K232" s="3" t="s">
        <v>379</v>
      </c>
      <c r="L232" s="3"/>
      <c r="M232" s="3"/>
      <c r="N232" s="3"/>
      <c r="O232" s="3"/>
      <c r="P232" s="3"/>
      <c r="Q232" s="3" t="s">
        <v>380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t="shared" ca="1" si="28"/>
        <v>{"AtkPower":0.9}</v>
      </c>
      <c r="Z232" s="11" t="s">
        <v>414</v>
      </c>
      <c r="AA232" s="11" t="str">
        <f t="shared" ca="1" si="29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386</v>
      </c>
      <c r="AG232" s="11"/>
      <c r="AH232" s="11"/>
      <c r="AI232" s="11"/>
      <c r="AJ232" s="11" t="s">
        <v>393</v>
      </c>
      <c r="AK232" s="11" t="str">
        <f t="shared" si="39"/>
        <v>&lt;c=A6EC41&gt;</v>
      </c>
      <c r="AL232" s="11">
        <v>5</v>
      </c>
      <c r="AM232" s="11" t="s">
        <v>349</v>
      </c>
      <c r="AN232" s="11" t="s">
        <v>419</v>
      </c>
      <c r="AO232" s="11" t="str">
        <f t="shared" si="37"/>
        <v>&lt;q=attr_atk&gt;&lt;c=A6EC41&gt;</v>
      </c>
      <c r="AP232" s="11" t="str">
        <f t="shared" ca="1" si="38"/>
        <v>90%</v>
      </c>
      <c r="AQ232" s="11" t="s">
        <v>349</v>
      </c>
      <c r="AR232" s="11" t="s">
        <v>395</v>
      </c>
      <c r="AS232" s="11" t="str">
        <f>$B$6</f>
        <v>&lt;c=A6EC41&gt;</v>
      </c>
      <c r="AT232" s="11">
        <v>1</v>
      </c>
      <c r="AU232" s="11" t="s">
        <v>349</v>
      </c>
      <c r="AV232" s="11" t="s">
        <v>419</v>
      </c>
      <c r="AW232" s="11" t="str">
        <f t="shared" si="40"/>
        <v>&lt;q=attr_atk&gt;&lt;c=A6EC41&gt;</v>
      </c>
      <c r="AX232" s="11" t="str">
        <f ca="1">ROUND($H232*100*2,2)&amp;"%"</f>
        <v>180%</v>
      </c>
      <c r="AY232" s="11" t="s">
        <v>349</v>
      </c>
      <c r="AZ232" s="11" t="s">
        <v>385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30"/>
        <v>立即更换特殊弹匣射击</v>
      </c>
      <c r="BQ232" s="11" t="str">
        <f t="shared" ca="1" si="36"/>
        <v>2级：前&lt;c=A6EC41&gt;5&lt;/c&gt;枚子弹伤害提高至&lt;q=attr_atk&gt;&lt;c=A6EC41&gt;90%&lt;/c&gt;，最后&lt;c=A6EC41&gt;1&lt;/c&gt;枚子弹伤害提高至&lt;q=attr_atk&gt;&lt;c=A6EC41&gt;180%&lt;/c&gt;伤害</v>
      </c>
    </row>
    <row r="233" spans="2:69" x14ac:dyDescent="0.15">
      <c r="B233" s="1" t="str">
        <f t="shared" si="31"/>
        <v>SkillDescBrief4010202</v>
      </c>
      <c r="C233" s="1" t="str">
        <f t="shared" si="32"/>
        <v>SkillDescDetail401020203</v>
      </c>
      <c r="D233" s="3">
        <v>401020203</v>
      </c>
      <c r="E233" s="3">
        <v>4010202</v>
      </c>
      <c r="F233" s="3">
        <v>3</v>
      </c>
      <c r="G233" s="3" t="s">
        <v>377</v>
      </c>
      <c r="H233" s="3">
        <f ca="1">ROUND(_xlfn.XLOOKUP($F233,$D$1:$D$5,$E$1:$E$5)*OFFSET(H233,5-F233,0)/0.05,0)*0.05</f>
        <v>0.95000000000000007</v>
      </c>
      <c r="I233" s="3" t="s">
        <v>378</v>
      </c>
      <c r="J233" s="3"/>
      <c r="K233" s="3" t="s">
        <v>379</v>
      </c>
      <c r="L233" s="3"/>
      <c r="M233" s="3"/>
      <c r="N233" s="3"/>
      <c r="O233" s="3"/>
      <c r="P233" s="3"/>
      <c r="Q233" s="3" t="s">
        <v>380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t="shared" ca="1" si="28"/>
        <v>{"AtkPower":0.95}</v>
      </c>
      <c r="Z233" s="11" t="s">
        <v>414</v>
      </c>
      <c r="AA233" s="11" t="str">
        <f t="shared" ca="1" si="29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386</v>
      </c>
      <c r="AG233" s="11"/>
      <c r="AH233" s="11"/>
      <c r="AI233" s="11"/>
      <c r="AJ233" s="11" t="s">
        <v>393</v>
      </c>
      <c r="AK233" s="11" t="str">
        <f t="shared" si="39"/>
        <v>&lt;c=A6EC41&gt;</v>
      </c>
      <c r="AL233" s="11">
        <v>5</v>
      </c>
      <c r="AM233" s="11" t="s">
        <v>349</v>
      </c>
      <c r="AN233" s="11" t="s">
        <v>419</v>
      </c>
      <c r="AO233" s="11" t="str">
        <f t="shared" si="37"/>
        <v>&lt;q=attr_atk&gt;&lt;c=A6EC41&gt;</v>
      </c>
      <c r="AP233" s="11" t="str">
        <f t="shared" ca="1" si="38"/>
        <v>95%</v>
      </c>
      <c r="AQ233" s="11" t="s">
        <v>349</v>
      </c>
      <c r="AR233" s="11" t="s">
        <v>395</v>
      </c>
      <c r="AS233" s="11" t="str">
        <f>$B$6</f>
        <v>&lt;c=A6EC41&gt;</v>
      </c>
      <c r="AT233" s="11">
        <v>1</v>
      </c>
      <c r="AU233" s="11" t="s">
        <v>349</v>
      </c>
      <c r="AV233" s="11" t="s">
        <v>419</v>
      </c>
      <c r="AW233" s="11" t="str">
        <f t="shared" si="40"/>
        <v>&lt;q=attr_atk&gt;&lt;c=A6EC41&gt;</v>
      </c>
      <c r="AX233" s="11" t="str">
        <f ca="1">ROUND($H233*100*2,2)&amp;"%"</f>
        <v>190%</v>
      </c>
      <c r="AY233" s="11" t="s">
        <v>349</v>
      </c>
      <c r="AZ233" s="11" t="s">
        <v>385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30"/>
        <v>立即更换特殊弹匣射击</v>
      </c>
      <c r="BQ233" s="11" t="str">
        <f t="shared" ca="1" si="36"/>
        <v>3级：前&lt;c=A6EC41&gt;5&lt;/c&gt;枚子弹伤害提高至&lt;q=attr_atk&gt;&lt;c=A6EC41&gt;95%&lt;/c&gt;，最后&lt;c=A6EC41&gt;1&lt;/c&gt;枚子弹伤害提高至&lt;q=attr_atk&gt;&lt;c=A6EC41&gt;190%&lt;/c&gt;伤害</v>
      </c>
    </row>
    <row r="234" spans="2:69" x14ac:dyDescent="0.15">
      <c r="B234" s="1" t="str">
        <f t="shared" si="31"/>
        <v>SkillDescBrief4010202</v>
      </c>
      <c r="C234" s="1" t="str">
        <f t="shared" si="32"/>
        <v>SkillDescDetail401020204</v>
      </c>
      <c r="D234" s="3">
        <v>401020204</v>
      </c>
      <c r="E234" s="3">
        <v>4010202</v>
      </c>
      <c r="F234" s="3">
        <v>4</v>
      </c>
      <c r="G234" s="3" t="s">
        <v>377</v>
      </c>
      <c r="H234" s="3">
        <f ca="1">ROUND(_xlfn.XLOOKUP($F234,$D$1:$D$5,$E$1:$E$5)*OFFSET(H234,5-F234,0)/0.05,0)*0.05</f>
        <v>1.1000000000000001</v>
      </c>
      <c r="I234" s="3" t="s">
        <v>378</v>
      </c>
      <c r="J234" s="3"/>
      <c r="K234" s="3" t="s">
        <v>379</v>
      </c>
      <c r="L234" s="3"/>
      <c r="M234" s="3"/>
      <c r="N234" s="3"/>
      <c r="O234" s="3"/>
      <c r="P234" s="3"/>
      <c r="Q234" s="3" t="s">
        <v>380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t="shared" ca="1" si="28"/>
        <v>{"AtkPower":1.1}</v>
      </c>
      <c r="Z234" s="11" t="s">
        <v>414</v>
      </c>
      <c r="AA234" s="11" t="str">
        <f t="shared" ca="1" si="29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386</v>
      </c>
      <c r="AG234" s="11"/>
      <c r="AH234" s="11"/>
      <c r="AI234" s="11"/>
      <c r="AJ234" s="11" t="s">
        <v>393</v>
      </c>
      <c r="AK234" s="11" t="str">
        <f t="shared" si="39"/>
        <v>&lt;c=A6EC41&gt;</v>
      </c>
      <c r="AL234" s="11">
        <v>5</v>
      </c>
      <c r="AM234" s="11" t="s">
        <v>349</v>
      </c>
      <c r="AN234" s="11" t="s">
        <v>419</v>
      </c>
      <c r="AO234" s="11" t="str">
        <f t="shared" si="37"/>
        <v>&lt;q=attr_atk&gt;&lt;c=A6EC41&gt;</v>
      </c>
      <c r="AP234" s="11" t="str">
        <f t="shared" ca="1" si="38"/>
        <v>110%</v>
      </c>
      <c r="AQ234" s="11" t="s">
        <v>349</v>
      </c>
      <c r="AR234" s="11" t="s">
        <v>395</v>
      </c>
      <c r="AS234" s="11" t="str">
        <f>$B$6</f>
        <v>&lt;c=A6EC41&gt;</v>
      </c>
      <c r="AT234" s="11">
        <v>1</v>
      </c>
      <c r="AU234" s="11" t="s">
        <v>349</v>
      </c>
      <c r="AV234" s="11" t="s">
        <v>419</v>
      </c>
      <c r="AW234" s="11" t="str">
        <f t="shared" si="40"/>
        <v>&lt;q=attr_atk&gt;&lt;c=A6EC41&gt;</v>
      </c>
      <c r="AX234" s="11" t="str">
        <f ca="1">ROUND($H234*100*2,2)&amp;"%"</f>
        <v>220%</v>
      </c>
      <c r="AY234" s="11" t="s">
        <v>349</v>
      </c>
      <c r="AZ234" s="11" t="s">
        <v>385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30"/>
        <v>立即更换特殊弹匣射击</v>
      </c>
      <c r="BQ234" s="11" t="str">
        <f t="shared" ca="1" si="36"/>
        <v>4级：前&lt;c=A6EC41&gt;5&lt;/c&gt;枚子弹伤害提高至&lt;q=attr_atk&gt;&lt;c=A6EC41&gt;110%&lt;/c&gt;，最后&lt;c=A6EC41&gt;1&lt;/c&gt;枚子弹伤害提高至&lt;q=attr_atk&gt;&lt;c=A6EC41&gt;220%&lt;/c&gt;伤害</v>
      </c>
    </row>
    <row r="235" spans="2:69" x14ac:dyDescent="0.15">
      <c r="B235" s="1" t="str">
        <f t="shared" si="31"/>
        <v>SkillDescBrief4010202</v>
      </c>
      <c r="C235" s="1" t="str">
        <f t="shared" si="32"/>
        <v>SkillDescDetail401020205</v>
      </c>
      <c r="D235" s="3">
        <v>401020205</v>
      </c>
      <c r="E235" s="3">
        <v>4010202</v>
      </c>
      <c r="F235" s="3">
        <v>5</v>
      </c>
      <c r="G235" s="3" t="s">
        <v>377</v>
      </c>
      <c r="H235" s="3">
        <v>1.2</v>
      </c>
      <c r="I235" s="3" t="s">
        <v>378</v>
      </c>
      <c r="J235" s="3"/>
      <c r="K235" s="3" t="s">
        <v>379</v>
      </c>
      <c r="L235" s="3"/>
      <c r="M235" s="3"/>
      <c r="N235" s="3"/>
      <c r="O235" s="3"/>
      <c r="P235" s="3"/>
      <c r="Q235" s="3" t="s">
        <v>380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28"/>
        <v>{"AtkPower":1.2}</v>
      </c>
      <c r="Z235" s="11" t="s">
        <v>414</v>
      </c>
      <c r="AA235" s="11" t="str">
        <f t="shared" si="29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386</v>
      </c>
      <c r="AG235" s="11"/>
      <c r="AH235" s="11"/>
      <c r="AI235" s="11"/>
      <c r="AJ235" s="11" t="s">
        <v>393</v>
      </c>
      <c r="AK235" s="11" t="str">
        <f t="shared" si="39"/>
        <v>&lt;c=A6EC41&gt;</v>
      </c>
      <c r="AL235" s="11">
        <v>5</v>
      </c>
      <c r="AM235" s="11" t="s">
        <v>349</v>
      </c>
      <c r="AN235" s="11" t="s">
        <v>419</v>
      </c>
      <c r="AO235" s="11" t="str">
        <f t="shared" si="37"/>
        <v>&lt;q=attr_atk&gt;&lt;c=A6EC41&gt;</v>
      </c>
      <c r="AP235" s="11" t="str">
        <f t="shared" si="38"/>
        <v>120%</v>
      </c>
      <c r="AQ235" s="11" t="s">
        <v>349</v>
      </c>
      <c r="AR235" s="11" t="s">
        <v>395</v>
      </c>
      <c r="AS235" s="11" t="str">
        <f>$B$6</f>
        <v>&lt;c=A6EC41&gt;</v>
      </c>
      <c r="AT235" s="11">
        <v>1</v>
      </c>
      <c r="AU235" s="11" t="s">
        <v>349</v>
      </c>
      <c r="AV235" s="11" t="s">
        <v>419</v>
      </c>
      <c r="AW235" s="11" t="str">
        <f t="shared" si="40"/>
        <v>&lt;q=attr_atk&gt;&lt;c=A6EC41&gt;</v>
      </c>
      <c r="AX235" s="11" t="str">
        <f>ROUND($H235*100*2,2)&amp;"%"</f>
        <v>240%</v>
      </c>
      <c r="AY235" s="11" t="s">
        <v>349</v>
      </c>
      <c r="AZ235" s="11" t="s">
        <v>385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30"/>
        <v>立即更换特殊弹匣射击</v>
      </c>
      <c r="BQ235" s="11" t="str">
        <f t="shared" si="36"/>
        <v>5级：前&lt;c=A6EC41&gt;5&lt;/c&gt;枚子弹伤害提高至&lt;q=attr_atk&gt;&lt;c=A6EC41&gt;120%&lt;/c&gt;，最后&lt;c=A6EC41&gt;1&lt;/c&gt;枚子弹伤害提高至&lt;q=attr_atk&gt;&lt;c=A6EC41&gt;240%&lt;/c&gt;伤害</v>
      </c>
    </row>
    <row r="236" spans="2:69" x14ac:dyDescent="0.15">
      <c r="B236" s="1" t="str">
        <f t="shared" si="31"/>
        <v>SkillDescBrief// 经营被动</v>
      </c>
      <c r="C236" s="1" t="str">
        <f t="shared" si="32"/>
        <v>SkillDescDetail// 经营被动</v>
      </c>
      <c r="D236" s="7" t="s">
        <v>45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28"/>
        <v/>
      </c>
      <c r="Z236" s="10" t="s">
        <v>381</v>
      </c>
      <c r="AA236" s="10" t="str">
        <f t="shared" si="29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30"/>
        <v/>
      </c>
      <c r="BQ236" s="10" t="str">
        <f t="shared" si="36"/>
        <v/>
      </c>
    </row>
    <row r="237" spans="2:69" x14ac:dyDescent="0.15">
      <c r="B237" s="1" t="str">
        <f t="shared" si="31"/>
        <v>SkillDescBrief4010203</v>
      </c>
      <c r="C237" s="1" t="str">
        <f t="shared" si="32"/>
        <v>SkillDescDetail401020301</v>
      </c>
      <c r="D237" s="3">
        <v>401020301</v>
      </c>
      <c r="E237" s="3">
        <v>4010203</v>
      </c>
      <c r="F237" s="3">
        <v>1</v>
      </c>
      <c r="G237" s="3" t="s">
        <v>377</v>
      </c>
      <c r="H237" s="3"/>
      <c r="I237" s="3" t="s">
        <v>378</v>
      </c>
      <c r="J237" s="3"/>
      <c r="K237" s="3" t="s">
        <v>379</v>
      </c>
      <c r="L237" s="3"/>
      <c r="M237" s="3"/>
      <c r="N237" s="3"/>
      <c r="O237" s="3"/>
      <c r="P237" s="3"/>
      <c r="Q237" s="3" t="s">
        <v>380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28"/>
        <v>{}</v>
      </c>
      <c r="Z237" s="11" t="s">
        <v>396</v>
      </c>
      <c r="AA237" s="11" t="str">
        <f t="shared" si="29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397</v>
      </c>
      <c r="AK237" s="11" t="str">
        <f t="shared" ref="AK237:AK241" si="41">$B$6</f>
        <v>&lt;c=A6EC41&gt;</v>
      </c>
      <c r="AL237" s="11">
        <v>2</v>
      </c>
      <c r="AM237" s="11" t="s">
        <v>349</v>
      </c>
      <c r="AN237" s="11" t="s">
        <v>398</v>
      </c>
      <c r="AO237" s="11" t="s">
        <v>355</v>
      </c>
      <c r="AP237" s="11">
        <v>2</v>
      </c>
      <c r="AQ237" s="11" t="s">
        <v>349</v>
      </c>
      <c r="AR237" s="11" t="s">
        <v>399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30"/>
        <v>使产业收入提高，升级消耗减少</v>
      </c>
      <c r="BQ237" s="11" t="str">
        <f t="shared" si="36"/>
        <v>放置在产业中时，产业收入提高&lt;c=A6EC41&gt;2&lt;/c&gt;倍，产业升级消耗减少&lt;c=A6EC41&gt;2&lt;/c&gt;倍</v>
      </c>
    </row>
    <row r="238" spans="2:69" x14ac:dyDescent="0.15">
      <c r="B238" s="1" t="str">
        <f t="shared" si="31"/>
        <v>SkillDescBrief4010203</v>
      </c>
      <c r="C238" s="1" t="str">
        <f t="shared" si="32"/>
        <v>SkillDescDetail401020302</v>
      </c>
      <c r="D238" s="3">
        <v>401020302</v>
      </c>
      <c r="E238" s="3">
        <v>4010203</v>
      </c>
      <c r="F238" s="3">
        <v>2</v>
      </c>
      <c r="G238" s="3" t="s">
        <v>377</v>
      </c>
      <c r="H238" s="3"/>
      <c r="I238" s="3" t="s">
        <v>378</v>
      </c>
      <c r="J238" s="3"/>
      <c r="K238" s="3" t="s">
        <v>379</v>
      </c>
      <c r="L238" s="3"/>
      <c r="M238" s="3"/>
      <c r="N238" s="3"/>
      <c r="O238" s="3"/>
      <c r="P238" s="3"/>
      <c r="Q238" s="3" t="s">
        <v>380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28"/>
        <v>{}</v>
      </c>
      <c r="Z238" s="11" t="s">
        <v>396</v>
      </c>
      <c r="AA238" s="11" t="str">
        <f t="shared" si="29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386</v>
      </c>
      <c r="AG238" s="11"/>
      <c r="AH238" s="11"/>
      <c r="AI238" s="11"/>
      <c r="AJ238" s="11" t="s">
        <v>397</v>
      </c>
      <c r="AK238" s="11" t="str">
        <f t="shared" si="41"/>
        <v>&lt;c=A6EC41&gt;</v>
      </c>
      <c r="AL238" s="11">
        <f>AL237*4</f>
        <v>8</v>
      </c>
      <c r="AM238" s="11" t="s">
        <v>349</v>
      </c>
      <c r="AN238" s="11" t="s">
        <v>398</v>
      </c>
      <c r="AO238" s="11" t="s">
        <v>355</v>
      </c>
      <c r="AP238" s="11">
        <f>AP237*4</f>
        <v>8</v>
      </c>
      <c r="AQ238" s="11" t="s">
        <v>349</v>
      </c>
      <c r="AR238" s="11" t="s">
        <v>399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30"/>
        <v>使产业收入提高，升级消耗减少</v>
      </c>
      <c r="BQ238" s="11" t="str">
        <f t="shared" si="36"/>
        <v>2级：放置在产业中时，产业收入提高&lt;c=A6EC41&gt;8&lt;/c&gt;倍，产业升级消耗减少&lt;c=A6EC41&gt;8&lt;/c&gt;倍</v>
      </c>
    </row>
    <row r="239" spans="2:69" x14ac:dyDescent="0.15">
      <c r="B239" s="1" t="str">
        <f t="shared" si="31"/>
        <v>SkillDescBrief4010203</v>
      </c>
      <c r="C239" s="1" t="str">
        <f t="shared" si="32"/>
        <v>SkillDescDetail401020303</v>
      </c>
      <c r="D239" s="3">
        <v>401020303</v>
      </c>
      <c r="E239" s="3">
        <v>4010203</v>
      </c>
      <c r="F239" s="3">
        <v>3</v>
      </c>
      <c r="G239" s="3" t="s">
        <v>377</v>
      </c>
      <c r="H239" s="3"/>
      <c r="I239" s="3" t="s">
        <v>378</v>
      </c>
      <c r="J239" s="3"/>
      <c r="K239" s="3" t="s">
        <v>379</v>
      </c>
      <c r="L239" s="3"/>
      <c r="M239" s="3"/>
      <c r="N239" s="3"/>
      <c r="O239" s="3"/>
      <c r="P239" s="3"/>
      <c r="Q239" s="3" t="s">
        <v>380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28"/>
        <v>{}</v>
      </c>
      <c r="Z239" s="11" t="s">
        <v>396</v>
      </c>
      <c r="AA239" s="11" t="str">
        <f t="shared" si="29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386</v>
      </c>
      <c r="AG239" s="11"/>
      <c r="AH239" s="11"/>
      <c r="AI239" s="11"/>
      <c r="AJ239" s="11" t="s">
        <v>397</v>
      </c>
      <c r="AK239" s="11" t="str">
        <f t="shared" si="41"/>
        <v>&lt;c=A6EC41&gt;</v>
      </c>
      <c r="AL239" s="11">
        <f>AL238*4</f>
        <v>32</v>
      </c>
      <c r="AM239" s="11" t="s">
        <v>349</v>
      </c>
      <c r="AN239" s="11" t="s">
        <v>398</v>
      </c>
      <c r="AO239" s="11" t="s">
        <v>355</v>
      </c>
      <c r="AP239" s="11">
        <f>AP238*4</f>
        <v>32</v>
      </c>
      <c r="AQ239" s="11" t="s">
        <v>349</v>
      </c>
      <c r="AR239" s="11" t="s">
        <v>399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30"/>
        <v>使产业收入提高，升级消耗减少</v>
      </c>
      <c r="BQ239" s="11" t="str">
        <f t="shared" si="36"/>
        <v>3级：放置在产业中时，产业收入提高&lt;c=A6EC41&gt;32&lt;/c&gt;倍，产业升级消耗减少&lt;c=A6EC41&gt;32&lt;/c&gt;倍</v>
      </c>
    </row>
    <row r="240" spans="2:69" x14ac:dyDescent="0.15">
      <c r="B240" s="1" t="str">
        <f t="shared" si="31"/>
        <v>SkillDescBrief4010203</v>
      </c>
      <c r="C240" s="1" t="str">
        <f t="shared" si="32"/>
        <v>SkillDescDetail401020304</v>
      </c>
      <c r="D240" s="3">
        <v>401020304</v>
      </c>
      <c r="E240" s="3">
        <v>4010203</v>
      </c>
      <c r="F240" s="3">
        <v>4</v>
      </c>
      <c r="G240" s="3" t="s">
        <v>377</v>
      </c>
      <c r="H240" s="3"/>
      <c r="I240" s="3" t="s">
        <v>378</v>
      </c>
      <c r="J240" s="3"/>
      <c r="K240" s="3" t="s">
        <v>379</v>
      </c>
      <c r="L240" s="3"/>
      <c r="M240" s="3"/>
      <c r="N240" s="3"/>
      <c r="O240" s="3"/>
      <c r="P240" s="3"/>
      <c r="Q240" s="3" t="s">
        <v>380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28"/>
        <v>{}</v>
      </c>
      <c r="Z240" s="11" t="s">
        <v>396</v>
      </c>
      <c r="AA240" s="11" t="str">
        <f t="shared" si="29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386</v>
      </c>
      <c r="AG240" s="11"/>
      <c r="AH240" s="11"/>
      <c r="AI240" s="11"/>
      <c r="AJ240" s="11" t="s">
        <v>397</v>
      </c>
      <c r="AK240" s="11" t="str">
        <f t="shared" si="41"/>
        <v>&lt;c=A6EC41&gt;</v>
      </c>
      <c r="AL240" s="11">
        <v>64</v>
      </c>
      <c r="AM240" s="11" t="s">
        <v>349</v>
      </c>
      <c r="AN240" s="11" t="s">
        <v>398</v>
      </c>
      <c r="AO240" s="11" t="s">
        <v>355</v>
      </c>
      <c r="AP240" s="11">
        <v>64</v>
      </c>
      <c r="AQ240" s="11" t="s">
        <v>349</v>
      </c>
      <c r="AR240" s="11" t="s">
        <v>399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30"/>
        <v>使产业收入提高，升级消耗减少</v>
      </c>
      <c r="BQ240" s="11" t="str">
        <f t="shared" si="36"/>
        <v>4级：放置在产业中时，产业收入提高&lt;c=A6EC41&gt;64&lt;/c&gt;倍，产业升级消耗减少&lt;c=A6EC41&gt;64&lt;/c&gt;倍</v>
      </c>
    </row>
    <row r="241" spans="2:69" x14ac:dyDescent="0.15">
      <c r="B241" s="1" t="str">
        <f t="shared" si="31"/>
        <v>SkillDescBrief4010203</v>
      </c>
      <c r="C241" s="1" t="str">
        <f t="shared" si="32"/>
        <v>SkillDescDetail401020305</v>
      </c>
      <c r="D241" s="3">
        <v>401020305</v>
      </c>
      <c r="E241" s="3">
        <v>4010203</v>
      </c>
      <c r="F241" s="3">
        <v>5</v>
      </c>
      <c r="G241" s="3" t="s">
        <v>377</v>
      </c>
      <c r="H241" s="3"/>
      <c r="I241" s="3" t="s">
        <v>378</v>
      </c>
      <c r="J241" s="3"/>
      <c r="K241" s="3" t="s">
        <v>379</v>
      </c>
      <c r="L241" s="3"/>
      <c r="M241" s="3"/>
      <c r="N241" s="3"/>
      <c r="O241" s="3"/>
      <c r="P241" s="3"/>
      <c r="Q241" s="3" t="s">
        <v>380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28"/>
        <v>{}</v>
      </c>
      <c r="Z241" s="11" t="s">
        <v>396</v>
      </c>
      <c r="AA241" s="11" t="str">
        <f t="shared" si="29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386</v>
      </c>
      <c r="AG241" s="11"/>
      <c r="AH241" s="11"/>
      <c r="AI241" s="11"/>
      <c r="AJ241" s="11" t="s">
        <v>397</v>
      </c>
      <c r="AK241" s="11" t="str">
        <f t="shared" si="41"/>
        <v>&lt;c=A6EC41&gt;</v>
      </c>
      <c r="AL241" s="11">
        <v>128</v>
      </c>
      <c r="AM241" s="11" t="s">
        <v>349</v>
      </c>
      <c r="AN241" s="11" t="s">
        <v>398</v>
      </c>
      <c r="AO241" s="11" t="s">
        <v>355</v>
      </c>
      <c r="AP241" s="11">
        <v>128</v>
      </c>
      <c r="AQ241" s="11" t="s">
        <v>349</v>
      </c>
      <c r="AR241" s="11" t="s">
        <v>399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30"/>
        <v>使产业收入提高，升级消耗减少</v>
      </c>
      <c r="BQ241" s="11" t="str">
        <f t="shared" si="36"/>
        <v>5级：放置在产业中时，产业收入提高&lt;c=A6EC41&gt;128&lt;/c&gt;倍，产业升级消耗减少&lt;c=A6EC41&gt;128&lt;/c&gt;倍</v>
      </c>
    </row>
    <row r="242" spans="2:69" x14ac:dyDescent="0.15">
      <c r="B242" s="1" t="str">
        <f t="shared" si="31"/>
        <v>SkillDescBrief// 战斗被动</v>
      </c>
      <c r="C242" s="1" t="str">
        <f t="shared" si="32"/>
        <v>SkillDescDetail// 战斗被动1</v>
      </c>
      <c r="D242" s="7" t="s">
        <v>46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28"/>
        <v/>
      </c>
      <c r="Z242" s="10" t="s">
        <v>381</v>
      </c>
      <c r="AA242" s="10" t="str">
        <f t="shared" si="29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30"/>
        <v/>
      </c>
      <c r="BQ242" s="10" t="str">
        <f t="shared" si="36"/>
        <v/>
      </c>
    </row>
    <row r="243" spans="2:69" x14ac:dyDescent="0.15">
      <c r="B243" s="1" t="str">
        <f t="shared" si="31"/>
        <v>SkillDescBrief4010204</v>
      </c>
      <c r="C243" s="1" t="str">
        <f t="shared" si="32"/>
        <v>SkillDescDetail401020401</v>
      </c>
      <c r="D243" s="3">
        <v>401020401</v>
      </c>
      <c r="E243" s="3">
        <v>4010204</v>
      </c>
      <c r="F243" s="3">
        <v>1</v>
      </c>
      <c r="G243" s="3" t="s">
        <v>377</v>
      </c>
      <c r="H243" s="3">
        <v>0.04</v>
      </c>
      <c r="I243" s="3" t="s">
        <v>378</v>
      </c>
      <c r="J243" s="3"/>
      <c r="K243" s="3" t="s">
        <v>379</v>
      </c>
      <c r="L243" s="3">
        <v>1</v>
      </c>
      <c r="M243" s="3"/>
      <c r="N243" s="3"/>
      <c r="O243" s="3"/>
      <c r="P243" s="3"/>
      <c r="Q243" s="3" t="s">
        <v>380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28"/>
        <v>{"AtkPower":0.04,"BuffPower":1}</v>
      </c>
      <c r="Z243" s="11" t="s">
        <v>420</v>
      </c>
      <c r="AA243" s="11" t="str">
        <f t="shared" si="29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421</v>
      </c>
      <c r="AK243" s="11" t="str">
        <f>$B$6</f>
        <v>&lt;c=A6EC41&gt;</v>
      </c>
      <c r="AL243" s="14" t="s">
        <v>422</v>
      </c>
      <c r="AM243" s="11" t="s">
        <v>349</v>
      </c>
      <c r="AN243" s="11" t="s">
        <v>423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349</v>
      </c>
      <c r="AR243" s="11" t="s">
        <v>385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30"/>
        <v>装填速度变快，核心技能伤害提高</v>
      </c>
      <c r="BQ243" s="11" t="str">
        <f t="shared" si="36"/>
        <v>装填速度提高&lt;c=A6EC41&gt;80%&lt;/c&gt;，核心技能额外造成&lt;q=attr_atk&gt;&lt;c=A6EC41&gt;4%&lt;/c&gt;伤害</v>
      </c>
    </row>
    <row r="244" spans="2:69" x14ac:dyDescent="0.15">
      <c r="B244" s="1" t="str">
        <f t="shared" si="31"/>
        <v>SkillDescBrief4010204</v>
      </c>
      <c r="C244" s="1" t="str">
        <f t="shared" si="32"/>
        <v>SkillDescDetail401020402</v>
      </c>
      <c r="D244" s="3">
        <v>401020402</v>
      </c>
      <c r="E244" s="3">
        <v>4010204</v>
      </c>
      <c r="F244" s="3">
        <v>2</v>
      </c>
      <c r="G244" s="3" t="s">
        <v>377</v>
      </c>
      <c r="H244" s="3">
        <v>0.08</v>
      </c>
      <c r="I244" s="3" t="s">
        <v>378</v>
      </c>
      <c r="J244" s="3"/>
      <c r="K244" s="3" t="s">
        <v>379</v>
      </c>
      <c r="L244" s="3">
        <v>1</v>
      </c>
      <c r="M244" s="3"/>
      <c r="N244" s="3"/>
      <c r="O244" s="3"/>
      <c r="P244" s="3"/>
      <c r="Q244" s="3" t="s">
        <v>380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28"/>
        <v>{"AtkPower":0.08,"BuffPower":1}</v>
      </c>
      <c r="Z244" s="11" t="s">
        <v>420</v>
      </c>
      <c r="AA244" s="11" t="str">
        <f t="shared" si="29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386</v>
      </c>
      <c r="AG244" s="11"/>
      <c r="AH244" s="11"/>
      <c r="AI244" s="11"/>
      <c r="AJ244" s="11"/>
      <c r="AK244" s="11"/>
      <c r="AL244" s="11"/>
      <c r="AM244" s="11"/>
      <c r="AN244" s="11" t="s">
        <v>404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349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30"/>
        <v>装填速度变快，核心技能伤害提高</v>
      </c>
      <c r="BQ244" s="11" t="str">
        <f t="shared" si="36"/>
        <v>2级：伤害倍率加成提高至&lt;q=attr_atk&gt;&lt;c=A6EC41&gt;8%&lt;/c&gt;</v>
      </c>
    </row>
    <row r="245" spans="2:69" x14ac:dyDescent="0.15">
      <c r="B245" s="1" t="str">
        <f t="shared" si="31"/>
        <v>SkillDescBrief4010204</v>
      </c>
      <c r="C245" s="1" t="str">
        <f t="shared" si="32"/>
        <v>SkillDescDetail401020403</v>
      </c>
      <c r="D245" s="3">
        <v>401020403</v>
      </c>
      <c r="E245" s="3">
        <v>4010204</v>
      </c>
      <c r="F245" s="3">
        <v>3</v>
      </c>
      <c r="G245" s="3" t="s">
        <v>377</v>
      </c>
      <c r="H245" s="3">
        <v>0.12</v>
      </c>
      <c r="I245" s="3" t="s">
        <v>378</v>
      </c>
      <c r="J245" s="3"/>
      <c r="K245" s="3" t="s">
        <v>379</v>
      </c>
      <c r="L245" s="3">
        <v>1</v>
      </c>
      <c r="M245" s="3"/>
      <c r="N245" s="3"/>
      <c r="O245" s="3"/>
      <c r="P245" s="3"/>
      <c r="Q245" s="3" t="s">
        <v>380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28"/>
        <v>{"AtkPower":0.12,"BuffPower":1}</v>
      </c>
      <c r="Z245" s="11" t="s">
        <v>420</v>
      </c>
      <c r="AA245" s="11" t="str">
        <f t="shared" si="29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386</v>
      </c>
      <c r="AG245" s="11"/>
      <c r="AH245" s="11"/>
      <c r="AI245" s="11"/>
      <c r="AJ245" s="11"/>
      <c r="AK245" s="11"/>
      <c r="AL245" s="11"/>
      <c r="AM245" s="11"/>
      <c r="AN245" s="11" t="s">
        <v>404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349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30"/>
        <v>装填速度变快，核心技能伤害提高</v>
      </c>
      <c r="BQ245" s="11" t="str">
        <f t="shared" si="36"/>
        <v>3级：伤害倍率加成提高至&lt;q=attr_atk&gt;&lt;c=A6EC41&gt;12%&lt;/c&gt;</v>
      </c>
    </row>
    <row r="246" spans="2:69" x14ac:dyDescent="0.15">
      <c r="B246" s="1" t="str">
        <f t="shared" si="31"/>
        <v>SkillDescBrief4010204</v>
      </c>
      <c r="C246" s="1" t="str">
        <f t="shared" si="32"/>
        <v>SkillDescDetail401020404</v>
      </c>
      <c r="D246" s="3">
        <v>401020404</v>
      </c>
      <c r="E246" s="3">
        <v>4010204</v>
      </c>
      <c r="F246" s="3">
        <v>4</v>
      </c>
      <c r="G246" s="3" t="s">
        <v>377</v>
      </c>
      <c r="H246" s="3">
        <v>0.16</v>
      </c>
      <c r="I246" s="3" t="s">
        <v>378</v>
      </c>
      <c r="J246" s="3"/>
      <c r="K246" s="3" t="s">
        <v>379</v>
      </c>
      <c r="L246" s="3">
        <v>1</v>
      </c>
      <c r="M246" s="3"/>
      <c r="N246" s="3"/>
      <c r="O246" s="3"/>
      <c r="P246" s="3"/>
      <c r="Q246" s="3" t="s">
        <v>380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28"/>
        <v>{"AtkPower":0.16,"BuffPower":1}</v>
      </c>
      <c r="Z246" s="11" t="s">
        <v>420</v>
      </c>
      <c r="AA246" s="11" t="str">
        <f t="shared" si="29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386</v>
      </c>
      <c r="AG246" s="11"/>
      <c r="AH246" s="11"/>
      <c r="AI246" s="11"/>
      <c r="AJ246" s="11"/>
      <c r="AK246" s="11"/>
      <c r="AL246" s="11"/>
      <c r="AM246" s="11"/>
      <c r="AN246" s="11" t="s">
        <v>404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349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30"/>
        <v>装填速度变快，核心技能伤害提高</v>
      </c>
      <c r="BQ246" s="11" t="str">
        <f t="shared" si="36"/>
        <v>4级：伤害倍率加成提高至&lt;q=attr_atk&gt;&lt;c=A6EC41&gt;16%&lt;/c&gt;</v>
      </c>
    </row>
    <row r="247" spans="2:69" x14ac:dyDescent="0.15">
      <c r="B247" s="1" t="str">
        <f t="shared" si="31"/>
        <v>SkillDescBrief4010204</v>
      </c>
      <c r="C247" s="1" t="str">
        <f t="shared" si="32"/>
        <v>SkillDescDetail401020405</v>
      </c>
      <c r="D247" s="3">
        <v>401020405</v>
      </c>
      <c r="E247" s="3">
        <v>4010204</v>
      </c>
      <c r="F247" s="3">
        <v>5</v>
      </c>
      <c r="G247" s="3" t="s">
        <v>377</v>
      </c>
      <c r="H247" s="3">
        <v>0.2</v>
      </c>
      <c r="I247" s="3" t="s">
        <v>378</v>
      </c>
      <c r="J247" s="3"/>
      <c r="K247" s="3" t="s">
        <v>379</v>
      </c>
      <c r="L247" s="3">
        <v>1</v>
      </c>
      <c r="M247" s="3"/>
      <c r="N247" s="3"/>
      <c r="O247" s="3"/>
      <c r="P247" s="3"/>
      <c r="Q247" s="3" t="s">
        <v>380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28"/>
        <v>{"AtkPower":0.2,"BuffPower":1}</v>
      </c>
      <c r="Z247" s="11" t="s">
        <v>420</v>
      </c>
      <c r="AA247" s="11" t="str">
        <f t="shared" si="29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386</v>
      </c>
      <c r="AG247" s="11"/>
      <c r="AH247" s="11"/>
      <c r="AI247" s="11"/>
      <c r="AJ247" s="11"/>
      <c r="AK247" s="11"/>
      <c r="AL247" s="11"/>
      <c r="AM247" s="11"/>
      <c r="AN247" s="11" t="s">
        <v>404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349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30"/>
        <v>装填速度变快，核心技能伤害提高</v>
      </c>
      <c r="BQ247" s="11" t="str">
        <f t="shared" si="36"/>
        <v>5级：伤害倍率加成提高至&lt;q=attr_atk&gt;&lt;c=A6EC41&gt;20%&lt;/c&gt;</v>
      </c>
    </row>
    <row r="248" spans="2:69" x14ac:dyDescent="0.15">
      <c r="B248" s="1" t="str">
        <f t="shared" si="31"/>
        <v>SkillDescBrief// 战斗被动</v>
      </c>
      <c r="C248" s="1" t="str">
        <f t="shared" si="32"/>
        <v>SkillDescDetail// 战斗被动2</v>
      </c>
      <c r="D248" s="7" t="s">
        <v>47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28"/>
        <v/>
      </c>
      <c r="Z248" s="10" t="s">
        <v>381</v>
      </c>
      <c r="AA248" s="10" t="str">
        <f t="shared" si="29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30"/>
        <v/>
      </c>
      <c r="BQ248" s="10" t="str">
        <f t="shared" si="36"/>
        <v/>
      </c>
    </row>
    <row r="249" spans="2:69" x14ac:dyDescent="0.15">
      <c r="B249" s="1" t="str">
        <f t="shared" si="31"/>
        <v>SkillDescBrief4010205</v>
      </c>
      <c r="C249" s="1" t="str">
        <f t="shared" si="32"/>
        <v>SkillDescDetail401020501</v>
      </c>
      <c r="D249" s="3">
        <v>401020501</v>
      </c>
      <c r="E249" s="3">
        <v>4010205</v>
      </c>
      <c r="F249" s="3">
        <v>1</v>
      </c>
      <c r="G249" s="3" t="s">
        <v>377</v>
      </c>
      <c r="H249" s="3"/>
      <c r="I249" s="3" t="s">
        <v>378</v>
      </c>
      <c r="J249" s="3"/>
      <c r="K249" s="3" t="s">
        <v>379</v>
      </c>
      <c r="L249" s="3"/>
      <c r="M249" s="3"/>
      <c r="N249" s="3"/>
      <c r="O249" s="3"/>
      <c r="P249" s="3"/>
      <c r="Q249" s="3" t="s">
        <v>380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28"/>
        <v>{}</v>
      </c>
      <c r="Z249" s="11" t="s">
        <v>381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30"/>
        <v/>
      </c>
      <c r="BQ249" s="11" t="str">
        <f t="shared" si="36"/>
        <v/>
      </c>
    </row>
    <row r="250" spans="2:69" x14ac:dyDescent="0.15">
      <c r="B250" s="1" t="str">
        <f t="shared" si="31"/>
        <v>SkillDescBrief4010205</v>
      </c>
      <c r="C250" s="1" t="str">
        <f t="shared" si="32"/>
        <v>SkillDescDetail401020502</v>
      </c>
      <c r="D250" s="3">
        <v>401020502</v>
      </c>
      <c r="E250" s="3">
        <v>4010205</v>
      </c>
      <c r="F250" s="3">
        <v>2</v>
      </c>
      <c r="G250" s="3" t="s">
        <v>377</v>
      </c>
      <c r="H250" s="3"/>
      <c r="I250" s="3" t="s">
        <v>378</v>
      </c>
      <c r="J250" s="3"/>
      <c r="K250" s="3" t="s">
        <v>379</v>
      </c>
      <c r="L250" s="3"/>
      <c r="M250" s="3"/>
      <c r="N250" s="3"/>
      <c r="O250" s="3"/>
      <c r="P250" s="3"/>
      <c r="Q250" s="3" t="s">
        <v>380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28"/>
        <v>{}</v>
      </c>
      <c r="Z250" s="11" t="s">
        <v>381</v>
      </c>
      <c r="AA250" s="11" t="str">
        <f t="shared" ref="AA250:AA313" si="42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30"/>
        <v/>
      </c>
      <c r="BQ250" s="11" t="str">
        <f t="shared" si="36"/>
        <v/>
      </c>
    </row>
    <row r="251" spans="2:69" x14ac:dyDescent="0.15">
      <c r="B251" s="1" t="str">
        <f t="shared" si="31"/>
        <v>SkillDescBrief4010205</v>
      </c>
      <c r="C251" s="1" t="str">
        <f t="shared" si="32"/>
        <v>SkillDescDetail401020503</v>
      </c>
      <c r="D251" s="3">
        <v>401020503</v>
      </c>
      <c r="E251" s="3">
        <v>4010205</v>
      </c>
      <c r="F251" s="3">
        <v>3</v>
      </c>
      <c r="G251" s="3" t="s">
        <v>377</v>
      </c>
      <c r="H251" s="3"/>
      <c r="I251" s="3" t="s">
        <v>378</v>
      </c>
      <c r="J251" s="3"/>
      <c r="K251" s="3" t="s">
        <v>379</v>
      </c>
      <c r="L251" s="3"/>
      <c r="M251" s="3"/>
      <c r="N251" s="3"/>
      <c r="O251" s="3"/>
      <c r="P251" s="3"/>
      <c r="Q251" s="3" t="s">
        <v>380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28"/>
        <v>{}</v>
      </c>
      <c r="Z251" s="11" t="s">
        <v>381</v>
      </c>
      <c r="AA251" s="11" t="str">
        <f t="shared" si="42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30"/>
        <v/>
      </c>
      <c r="BQ251" s="11" t="str">
        <f t="shared" si="36"/>
        <v/>
      </c>
    </row>
    <row r="252" spans="2:69" x14ac:dyDescent="0.15">
      <c r="B252" s="1" t="str">
        <f t="shared" si="31"/>
        <v>SkillDescBrief4010205</v>
      </c>
      <c r="C252" s="1" t="str">
        <f t="shared" si="32"/>
        <v>SkillDescDetail401020504</v>
      </c>
      <c r="D252" s="3">
        <v>401020504</v>
      </c>
      <c r="E252" s="3">
        <v>4010205</v>
      </c>
      <c r="F252" s="3">
        <v>4</v>
      </c>
      <c r="G252" s="3" t="s">
        <v>377</v>
      </c>
      <c r="H252" s="3"/>
      <c r="I252" s="3" t="s">
        <v>378</v>
      </c>
      <c r="J252" s="3"/>
      <c r="K252" s="3" t="s">
        <v>379</v>
      </c>
      <c r="L252" s="3"/>
      <c r="M252" s="3"/>
      <c r="N252" s="3"/>
      <c r="O252" s="3"/>
      <c r="P252" s="3"/>
      <c r="Q252" s="3" t="s">
        <v>380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28"/>
        <v>{}</v>
      </c>
      <c r="Z252" s="11" t="s">
        <v>381</v>
      </c>
      <c r="AA252" s="11" t="str">
        <f t="shared" si="42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30"/>
        <v/>
      </c>
      <c r="BQ252" s="11" t="str">
        <f t="shared" si="36"/>
        <v/>
      </c>
    </row>
    <row r="253" spans="2:69" x14ac:dyDescent="0.15">
      <c r="B253" s="1" t="str">
        <f t="shared" si="31"/>
        <v>SkillDescBrief4010205</v>
      </c>
      <c r="C253" s="1" t="str">
        <f t="shared" si="32"/>
        <v>SkillDescDetail401020505</v>
      </c>
      <c r="D253" s="3">
        <v>401020505</v>
      </c>
      <c r="E253" s="3">
        <v>4010205</v>
      </c>
      <c r="F253" s="3">
        <v>5</v>
      </c>
      <c r="G253" s="3" t="s">
        <v>377</v>
      </c>
      <c r="H253" s="3"/>
      <c r="I253" s="3" t="s">
        <v>378</v>
      </c>
      <c r="J253" s="3"/>
      <c r="K253" s="3" t="s">
        <v>379</v>
      </c>
      <c r="L253" s="3"/>
      <c r="M253" s="3"/>
      <c r="N253" s="3"/>
      <c r="O253" s="3"/>
      <c r="P253" s="3"/>
      <c r="Q253" s="3" t="s">
        <v>380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28"/>
        <v>{}</v>
      </c>
      <c r="Z253" s="11" t="s">
        <v>381</v>
      </c>
      <c r="AA253" s="11" t="str">
        <f t="shared" si="42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30"/>
        <v/>
      </c>
      <c r="BQ253" s="11" t="str">
        <f t="shared" si="36"/>
        <v/>
      </c>
    </row>
    <row r="254" spans="2:69" x14ac:dyDescent="0.15">
      <c r="B254" s="1" t="str">
        <f t="shared" si="31"/>
        <v>SkillDescBrief// 战斗被动</v>
      </c>
      <c r="C254" s="1" t="str">
        <f t="shared" si="32"/>
        <v>SkillDescDetail// 战斗被动3</v>
      </c>
      <c r="D254" s="7" t="s">
        <v>48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28"/>
        <v/>
      </c>
      <c r="Z254" s="10" t="s">
        <v>381</v>
      </c>
      <c r="AA254" s="10" t="str">
        <f t="shared" si="42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30"/>
        <v/>
      </c>
      <c r="BQ254" s="10" t="str">
        <f t="shared" si="36"/>
        <v/>
      </c>
    </row>
    <row r="255" spans="2:69" x14ac:dyDescent="0.15">
      <c r="B255" s="1" t="str">
        <f t="shared" si="31"/>
        <v>SkillDescBrief4010206</v>
      </c>
      <c r="C255" s="1" t="str">
        <f t="shared" si="32"/>
        <v>SkillDescDetail401020601</v>
      </c>
      <c r="D255" s="3">
        <v>401020601</v>
      </c>
      <c r="E255" s="3">
        <v>4010206</v>
      </c>
      <c r="F255" s="3">
        <v>1</v>
      </c>
      <c r="G255" s="3" t="s">
        <v>377</v>
      </c>
      <c r="H255" s="3"/>
      <c r="I255" s="3" t="s">
        <v>378</v>
      </c>
      <c r="J255" s="3"/>
      <c r="K255" s="3" t="s">
        <v>379</v>
      </c>
      <c r="L255" s="3"/>
      <c r="M255" s="3"/>
      <c r="N255" s="3"/>
      <c r="O255" s="3"/>
      <c r="P255" s="3"/>
      <c r="Q255" s="3" t="s">
        <v>380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28"/>
        <v>{}</v>
      </c>
      <c r="Z255" s="11" t="s">
        <v>381</v>
      </c>
      <c r="AA255" s="11" t="str">
        <f t="shared" si="42"/>
        <v/>
      </c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30"/>
        <v/>
      </c>
      <c r="BQ255" s="11" t="str">
        <f t="shared" si="36"/>
        <v/>
      </c>
    </row>
    <row r="256" spans="2:69" x14ac:dyDescent="0.15">
      <c r="B256" s="1" t="str">
        <f t="shared" si="31"/>
        <v>SkillDescBrief4010206</v>
      </c>
      <c r="C256" s="1" t="str">
        <f t="shared" si="32"/>
        <v>SkillDescDetail401020602</v>
      </c>
      <c r="D256" s="3">
        <v>401020602</v>
      </c>
      <c r="E256" s="3">
        <v>4010206</v>
      </c>
      <c r="F256" s="3">
        <v>2</v>
      </c>
      <c r="G256" s="3" t="s">
        <v>377</v>
      </c>
      <c r="H256" s="3"/>
      <c r="I256" s="3" t="s">
        <v>378</v>
      </c>
      <c r="J256" s="3"/>
      <c r="K256" s="3" t="s">
        <v>379</v>
      </c>
      <c r="L256" s="3"/>
      <c r="M256" s="3"/>
      <c r="N256" s="3"/>
      <c r="O256" s="3"/>
      <c r="P256" s="3"/>
      <c r="Q256" s="3" t="s">
        <v>380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28"/>
        <v>{}</v>
      </c>
      <c r="Z256" s="11" t="s">
        <v>381</v>
      </c>
      <c r="AA256" s="11" t="str">
        <f t="shared" si="42"/>
        <v/>
      </c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30"/>
        <v/>
      </c>
      <c r="BQ256" s="11" t="str">
        <f t="shared" si="36"/>
        <v/>
      </c>
    </row>
    <row r="257" spans="2:73" x14ac:dyDescent="0.15">
      <c r="B257" s="1" t="str">
        <f t="shared" si="31"/>
        <v>SkillDescBrief4010206</v>
      </c>
      <c r="C257" s="1" t="str">
        <f t="shared" si="32"/>
        <v>SkillDescDetail401020603</v>
      </c>
      <c r="D257" s="3">
        <v>401020603</v>
      </c>
      <c r="E257" s="3">
        <v>4010206</v>
      </c>
      <c r="F257" s="3">
        <v>3</v>
      </c>
      <c r="G257" s="3" t="s">
        <v>377</v>
      </c>
      <c r="H257" s="3"/>
      <c r="I257" s="3" t="s">
        <v>378</v>
      </c>
      <c r="J257" s="3"/>
      <c r="K257" s="3" t="s">
        <v>379</v>
      </c>
      <c r="L257" s="3"/>
      <c r="M257" s="3"/>
      <c r="N257" s="3"/>
      <c r="O257" s="3"/>
      <c r="P257" s="3"/>
      <c r="Q257" s="3" t="s">
        <v>380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28"/>
        <v>{}</v>
      </c>
      <c r="Z257" s="11" t="s">
        <v>381</v>
      </c>
      <c r="AA257" s="11" t="str">
        <f t="shared" si="42"/>
        <v/>
      </c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30"/>
        <v/>
      </c>
      <c r="BQ257" s="11" t="str">
        <f t="shared" si="36"/>
        <v/>
      </c>
    </row>
    <row r="258" spans="2:73" x14ac:dyDescent="0.15">
      <c r="B258" s="1" t="str">
        <f t="shared" si="31"/>
        <v>SkillDescBrief4010206</v>
      </c>
      <c r="C258" s="1" t="str">
        <f t="shared" si="32"/>
        <v>SkillDescDetail401020604</v>
      </c>
      <c r="D258" s="3">
        <v>401020604</v>
      </c>
      <c r="E258" s="3">
        <v>4010206</v>
      </c>
      <c r="F258" s="3">
        <v>4</v>
      </c>
      <c r="G258" s="3" t="s">
        <v>377</v>
      </c>
      <c r="H258" s="3"/>
      <c r="I258" s="3" t="s">
        <v>378</v>
      </c>
      <c r="J258" s="3"/>
      <c r="K258" s="3" t="s">
        <v>379</v>
      </c>
      <c r="L258" s="3"/>
      <c r="M258" s="3"/>
      <c r="N258" s="3"/>
      <c r="O258" s="3"/>
      <c r="P258" s="3"/>
      <c r="Q258" s="3" t="s">
        <v>380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28"/>
        <v>{}</v>
      </c>
      <c r="Z258" s="11" t="s">
        <v>381</v>
      </c>
      <c r="AA258" s="11" t="str">
        <f t="shared" si="42"/>
        <v/>
      </c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30"/>
        <v/>
      </c>
      <c r="BQ258" s="11" t="str">
        <f t="shared" si="36"/>
        <v/>
      </c>
    </row>
    <row r="259" spans="2:73" x14ac:dyDescent="0.15">
      <c r="B259" s="1" t="str">
        <f t="shared" si="31"/>
        <v>SkillDescBrief4010206</v>
      </c>
      <c r="C259" s="1" t="str">
        <f t="shared" si="32"/>
        <v>SkillDescDetail401020605</v>
      </c>
      <c r="D259" s="3">
        <v>401020605</v>
      </c>
      <c r="E259" s="3">
        <v>4010206</v>
      </c>
      <c r="F259" s="3">
        <v>5</v>
      </c>
      <c r="G259" s="3" t="s">
        <v>377</v>
      </c>
      <c r="H259" s="3"/>
      <c r="I259" s="3" t="s">
        <v>378</v>
      </c>
      <c r="J259" s="3"/>
      <c r="K259" s="3" t="s">
        <v>379</v>
      </c>
      <c r="L259" s="3"/>
      <c r="M259" s="3"/>
      <c r="N259" s="3"/>
      <c r="O259" s="3"/>
      <c r="P259" s="3"/>
      <c r="Q259" s="3" t="s">
        <v>380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28"/>
        <v>{}</v>
      </c>
      <c r="Z259" s="11" t="s">
        <v>381</v>
      </c>
      <c r="AA259" s="11" t="str">
        <f t="shared" si="42"/>
        <v/>
      </c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30"/>
        <v/>
      </c>
      <c r="BQ259" s="11" t="str">
        <f t="shared" si="36"/>
        <v/>
      </c>
    </row>
    <row r="260" spans="2:73" x14ac:dyDescent="0.15">
      <c r="B260" s="1" t="str">
        <f t="shared" si="31"/>
        <v>SkillDescBrief// 战斗被动</v>
      </c>
      <c r="C260" s="1" t="str">
        <f t="shared" si="32"/>
        <v>SkillDescDetail// 战斗被动4</v>
      </c>
      <c r="D260" s="7" t="s">
        <v>49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28"/>
        <v/>
      </c>
      <c r="Z260" s="10" t="s">
        <v>381</v>
      </c>
      <c r="AA260" s="10" t="str">
        <f t="shared" si="42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30"/>
        <v/>
      </c>
      <c r="BQ260" s="10" t="str">
        <f t="shared" si="36"/>
        <v/>
      </c>
    </row>
    <row r="261" spans="2:73" x14ac:dyDescent="0.15">
      <c r="B261" s="1" t="str">
        <f t="shared" si="31"/>
        <v>SkillDescBrief4010207</v>
      </c>
      <c r="C261" s="1" t="str">
        <f t="shared" si="32"/>
        <v>SkillDescDetail401020701</v>
      </c>
      <c r="D261" s="3">
        <v>401020701</v>
      </c>
      <c r="E261" s="3">
        <v>4010207</v>
      </c>
      <c r="F261" s="3">
        <v>1</v>
      </c>
      <c r="G261" s="3" t="s">
        <v>377</v>
      </c>
      <c r="H261" s="3">
        <v>0.15</v>
      </c>
      <c r="I261" s="3" t="s">
        <v>378</v>
      </c>
      <c r="J261" s="3"/>
      <c r="K261" s="3" t="s">
        <v>379</v>
      </c>
      <c r="L261" s="3">
        <v>1</v>
      </c>
      <c r="M261" s="3"/>
      <c r="N261" s="3"/>
      <c r="O261" s="3"/>
      <c r="P261" s="3"/>
      <c r="Q261" s="3" t="s">
        <v>380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28"/>
        <v>{"AtkPower":0.15,"BuffPower":1}</v>
      </c>
      <c r="Z261" s="11" t="s">
        <v>424</v>
      </c>
      <c r="AA261" s="11" t="str">
        <f t="shared" si="42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424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349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30"/>
        <v>装配大火力弹匣，造成伤害提高</v>
      </c>
      <c r="BQ261" s="11" t="str">
        <f t="shared" si="36"/>
        <v>装配大火力弹匣，造成伤害提高&lt;q=attr_atk&gt;&lt;c=A6EC41&gt;15%&lt;/c&gt;</v>
      </c>
    </row>
    <row r="262" spans="2:73" x14ac:dyDescent="0.15">
      <c r="B262" s="1" t="str">
        <f t="shared" si="31"/>
        <v>SkillDescBrief4010207</v>
      </c>
      <c r="C262" s="1" t="str">
        <f t="shared" si="32"/>
        <v>SkillDescDetail401020702</v>
      </c>
      <c r="D262" s="3">
        <v>401020702</v>
      </c>
      <c r="E262" s="3">
        <v>4010207</v>
      </c>
      <c r="F262" s="3">
        <v>2</v>
      </c>
      <c r="G262" s="3" t="s">
        <v>377</v>
      </c>
      <c r="H262" s="3"/>
      <c r="I262" s="3" t="s">
        <v>378</v>
      </c>
      <c r="J262" s="3"/>
      <c r="K262" s="3" t="s">
        <v>379</v>
      </c>
      <c r="L262" s="3">
        <v>1</v>
      </c>
      <c r="M262" s="3"/>
      <c r="N262" s="3"/>
      <c r="O262" s="3"/>
      <c r="P262" s="3"/>
      <c r="Q262" s="3" t="s">
        <v>380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28"/>
        <v>{"BuffPower":1}</v>
      </c>
      <c r="Z262" s="11" t="s">
        <v>381</v>
      </c>
      <c r="AA262" s="11" t="str">
        <f t="shared" si="42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30"/>
        <v/>
      </c>
      <c r="BQ262" s="11" t="str">
        <f t="shared" si="36"/>
        <v/>
      </c>
    </row>
    <row r="263" spans="2:73" x14ac:dyDescent="0.15">
      <c r="B263" s="1" t="str">
        <f t="shared" si="31"/>
        <v>SkillDescBrief4010207</v>
      </c>
      <c r="C263" s="1" t="str">
        <f t="shared" si="32"/>
        <v>SkillDescDetail401020703</v>
      </c>
      <c r="D263" s="3">
        <v>401020703</v>
      </c>
      <c r="E263" s="3">
        <v>4010207</v>
      </c>
      <c r="F263" s="3">
        <v>3</v>
      </c>
      <c r="G263" s="3" t="s">
        <v>377</v>
      </c>
      <c r="H263" s="3"/>
      <c r="I263" s="3" t="s">
        <v>378</v>
      </c>
      <c r="J263" s="3"/>
      <c r="K263" s="3" t="s">
        <v>379</v>
      </c>
      <c r="L263" s="3">
        <v>1</v>
      </c>
      <c r="M263" s="3"/>
      <c r="N263" s="3"/>
      <c r="O263" s="3"/>
      <c r="P263" s="3"/>
      <c r="Q263" s="3" t="s">
        <v>380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28"/>
        <v>{"BuffPower":1}</v>
      </c>
      <c r="Z263" s="11" t="s">
        <v>381</v>
      </c>
      <c r="AA263" s="11" t="str">
        <f t="shared" si="42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30"/>
        <v/>
      </c>
      <c r="BQ263" s="11" t="str">
        <f t="shared" si="36"/>
        <v/>
      </c>
    </row>
    <row r="264" spans="2:73" x14ac:dyDescent="0.15">
      <c r="B264" s="1" t="str">
        <f t="shared" si="31"/>
        <v>SkillDescBrief4010207</v>
      </c>
      <c r="C264" s="1" t="str">
        <f t="shared" si="32"/>
        <v>SkillDescDetail401020704</v>
      </c>
      <c r="D264" s="3">
        <v>401020704</v>
      </c>
      <c r="E264" s="3">
        <v>4010207</v>
      </c>
      <c r="F264" s="3">
        <v>4</v>
      </c>
      <c r="G264" s="3" t="s">
        <v>377</v>
      </c>
      <c r="H264" s="3"/>
      <c r="I264" s="3" t="s">
        <v>378</v>
      </c>
      <c r="J264" s="3"/>
      <c r="K264" s="3" t="s">
        <v>379</v>
      </c>
      <c r="L264" s="3">
        <v>1</v>
      </c>
      <c r="M264" s="3"/>
      <c r="N264" s="3"/>
      <c r="O264" s="3"/>
      <c r="P264" s="3"/>
      <c r="Q264" s="3" t="s">
        <v>380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28"/>
        <v>{"BuffPower":1}</v>
      </c>
      <c r="Z264" s="11" t="s">
        <v>381</v>
      </c>
      <c r="AA264" s="11" t="str">
        <f t="shared" si="42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30"/>
        <v/>
      </c>
      <c r="BQ264" s="11" t="str">
        <f t="shared" si="36"/>
        <v/>
      </c>
    </row>
    <row r="265" spans="2:73" x14ac:dyDescent="0.15">
      <c r="B265" s="1" t="str">
        <f t="shared" si="31"/>
        <v>SkillDescBrief4010207</v>
      </c>
      <c r="C265" s="1" t="str">
        <f t="shared" si="32"/>
        <v>SkillDescDetail401020705</v>
      </c>
      <c r="D265" s="3">
        <v>401020705</v>
      </c>
      <c r="E265" s="3">
        <v>4010207</v>
      </c>
      <c r="F265" s="3">
        <v>5</v>
      </c>
      <c r="G265" s="3" t="s">
        <v>377</v>
      </c>
      <c r="H265" s="3"/>
      <c r="I265" s="3" t="s">
        <v>378</v>
      </c>
      <c r="J265" s="3"/>
      <c r="K265" s="3" t="s">
        <v>379</v>
      </c>
      <c r="L265" s="3">
        <v>1</v>
      </c>
      <c r="M265" s="3"/>
      <c r="N265" s="3"/>
      <c r="O265" s="3"/>
      <c r="P265" s="3"/>
      <c r="Q265" s="3" t="s">
        <v>380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28"/>
        <v>{"BuffPower":1}</v>
      </c>
      <c r="Z265" s="11" t="s">
        <v>381</v>
      </c>
      <c r="AA265" s="11" t="str">
        <f t="shared" si="42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30"/>
        <v/>
      </c>
      <c r="BQ265" s="11" t="str">
        <f t="shared" si="36"/>
        <v/>
      </c>
    </row>
    <row r="266" spans="2:73" x14ac:dyDescent="0.15">
      <c r="B266" s="1" t="str">
        <f t="shared" si="31"/>
        <v>SkillDescBrief// 普攻-换</v>
      </c>
      <c r="C266" s="1" t="str">
        <f t="shared" si="32"/>
        <v>SkillDescDetail// 普攻-换弹</v>
      </c>
      <c r="D266" s="7" t="s">
        <v>56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43">IF(E266="","",$A$3&amp;_xlfn.TEXTJOIN($C$1,1,S266:X266)&amp;$A$4)</f>
        <v/>
      </c>
      <c r="Z266" s="10" t="s">
        <v>381</v>
      </c>
      <c r="AA266" s="10" t="str">
        <f t="shared" si="42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44">Z266</f>
        <v/>
      </c>
      <c r="BQ266" s="10" t="str">
        <f t="shared" si="36"/>
        <v/>
      </c>
    </row>
    <row r="267" spans="2:73" x14ac:dyDescent="0.15">
      <c r="B267" s="1" t="str">
        <f t="shared" ref="B267:B330" si="45">$C$3&amp;LEFT($D267,7)</f>
        <v>SkillDescBrief4010208</v>
      </c>
      <c r="C267" s="1" t="str">
        <f t="shared" ref="C267:C330" si="46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43"/>
        <v>{}</v>
      </c>
      <c r="Z267" s="11" t="s">
        <v>381</v>
      </c>
      <c r="AA267" s="11" t="str">
        <f t="shared" si="42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44"/>
        <v/>
      </c>
      <c r="BQ267" s="11" t="str">
        <f t="shared" si="36"/>
        <v/>
      </c>
    </row>
    <row r="268" spans="2:73" x14ac:dyDescent="0.15">
      <c r="B268" s="1" t="str">
        <f t="shared" si="45"/>
        <v>SkillDescBrief4010208</v>
      </c>
      <c r="C268" s="1" t="str">
        <f t="shared" si="46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43"/>
        <v>{}</v>
      </c>
      <c r="Z268" s="11" t="s">
        <v>381</v>
      </c>
      <c r="AA268" s="11" t="str">
        <f t="shared" si="42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44"/>
        <v/>
      </c>
      <c r="BQ268" s="11" t="str">
        <f t="shared" si="36"/>
        <v/>
      </c>
      <c r="BU268" s="15"/>
    </row>
    <row r="269" spans="2:73" x14ac:dyDescent="0.15">
      <c r="B269" s="1" t="str">
        <f t="shared" si="45"/>
        <v>SkillDescBrief4010208</v>
      </c>
      <c r="C269" s="1" t="str">
        <f t="shared" si="46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43"/>
        <v>{}</v>
      </c>
      <c r="Z269" s="11" t="s">
        <v>381</v>
      </c>
      <c r="AA269" s="11" t="str">
        <f t="shared" si="42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44"/>
        <v/>
      </c>
      <c r="BQ269" s="11" t="str">
        <f t="shared" si="36"/>
        <v/>
      </c>
    </row>
    <row r="270" spans="2:73" x14ac:dyDescent="0.15">
      <c r="B270" s="1" t="str">
        <f t="shared" si="45"/>
        <v>SkillDescBrief4010208</v>
      </c>
      <c r="C270" s="1" t="str">
        <f t="shared" si="46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43"/>
        <v>{}</v>
      </c>
      <c r="Z270" s="11" t="s">
        <v>381</v>
      </c>
      <c r="AA270" s="11" t="str">
        <f t="shared" si="42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44"/>
        <v/>
      </c>
      <c r="BQ270" s="11" t="str">
        <f t="shared" si="36"/>
        <v/>
      </c>
    </row>
    <row r="271" spans="2:73" x14ac:dyDescent="0.15">
      <c r="B271" s="1" t="str">
        <f t="shared" si="45"/>
        <v>SkillDescBrief4010208</v>
      </c>
      <c r="C271" s="1" t="str">
        <f t="shared" si="46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43"/>
        <v>{}</v>
      </c>
      <c r="Z271" s="11" t="s">
        <v>381</v>
      </c>
      <c r="AA271" s="11" t="str">
        <f t="shared" si="42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44"/>
        <v/>
      </c>
      <c r="BQ271" s="11" t="str">
        <f t="shared" si="36"/>
        <v/>
      </c>
    </row>
    <row r="272" spans="2:73" x14ac:dyDescent="0.15">
      <c r="B272" s="1" t="str">
        <f t="shared" si="45"/>
        <v>SkillDescBrief// 机械弩</v>
      </c>
      <c r="C272" s="1" t="str">
        <f t="shared" si="46"/>
        <v>SkillDescDetail// 机械弩</v>
      </c>
      <c r="D272" s="7" t="s">
        <v>57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43"/>
        <v/>
      </c>
      <c r="Z272" s="10" t="s">
        <v>381</v>
      </c>
      <c r="AA272" s="10" t="str">
        <f t="shared" si="42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44"/>
        <v/>
      </c>
      <c r="BQ272" s="10" t="str">
        <f t="shared" si="36"/>
        <v/>
      </c>
    </row>
    <row r="273" spans="2:69" x14ac:dyDescent="0.15">
      <c r="B273" s="1" t="str">
        <f t="shared" si="45"/>
        <v>SkillDescBrief// 普攻-火</v>
      </c>
      <c r="C273" s="1" t="str">
        <f t="shared" si="46"/>
        <v>SkillDescDetail// 普攻-火箭</v>
      </c>
      <c r="D273" s="7" t="s">
        <v>58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43"/>
        <v/>
      </c>
      <c r="Z273" s="10" t="s">
        <v>381</v>
      </c>
      <c r="AA273" s="10" t="str">
        <f t="shared" si="42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44"/>
        <v/>
      </c>
      <c r="BQ273" s="10" t="str">
        <f t="shared" si="36"/>
        <v/>
      </c>
    </row>
    <row r="274" spans="2:69" x14ac:dyDescent="0.15">
      <c r="B274" s="1" t="str">
        <f t="shared" si="45"/>
        <v>SkillDescBrief4010301</v>
      </c>
      <c r="C274" s="1" t="str">
        <f t="shared" si="46"/>
        <v>SkillDescDetail401030101</v>
      </c>
      <c r="D274" s="3">
        <v>401030101</v>
      </c>
      <c r="E274" s="3">
        <v>4010301</v>
      </c>
      <c r="F274" s="3">
        <v>1</v>
      </c>
      <c r="G274" s="3" t="s">
        <v>377</v>
      </c>
      <c r="H274" s="3">
        <f ca="1">ROUND(_xlfn.XLOOKUP($F274,$D$1:$D$5,$E$1:$E$5)*OFFSET(H274,5-F274,0)/0.05,0)*0.05</f>
        <v>0.85000000000000009</v>
      </c>
      <c r="I274" s="3" t="s">
        <v>378</v>
      </c>
      <c r="J274" s="3">
        <v>1</v>
      </c>
      <c r="K274" s="3" t="s">
        <v>379</v>
      </c>
      <c r="L274" s="3"/>
      <c r="M274" s="3"/>
      <c r="N274" s="3"/>
      <c r="O274" s="3"/>
      <c r="P274" s="3"/>
      <c r="Q274" s="3" t="s">
        <v>380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t="shared" ca="1" si="43"/>
        <v>{"AtkPower":0.85,"BuffAtkPower":1}</v>
      </c>
      <c r="Z274" s="11" t="s">
        <v>425</v>
      </c>
      <c r="AA274" s="11" t="str">
        <f t="shared" ca="1" si="42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426</v>
      </c>
      <c r="AK274" s="11" t="str">
        <f>$B$6</f>
        <v>&lt;c=A6EC41&gt;</v>
      </c>
      <c r="AL274" s="11">
        <v>1</v>
      </c>
      <c r="AM274" s="11" t="s">
        <v>349</v>
      </c>
      <c r="AN274" s="11" t="s">
        <v>384</v>
      </c>
      <c r="AO274" s="11" t="str">
        <f t="shared" ref="AO274:AO278" si="47">$B$8&amp;$B$6</f>
        <v>&lt;q=attr_atk&gt;&lt;c=A6EC41&gt;</v>
      </c>
      <c r="AP274" s="11" t="str">
        <f t="shared" ref="AP274:AP278" ca="1" si="48">ROUND($H274*100,2)&amp;"%"</f>
        <v>85%</v>
      </c>
      <c r="AQ274" s="11" t="s">
        <v>349</v>
      </c>
      <c r="AR274" s="11" t="s">
        <v>427</v>
      </c>
      <c r="AS274" s="11" t="str">
        <f>$B$6</f>
        <v>&lt;c=A6EC41&gt;</v>
      </c>
      <c r="AT274" s="11">
        <v>1</v>
      </c>
      <c r="AU274" s="11" t="s">
        <v>349</v>
      </c>
      <c r="AV274" s="11" t="s">
        <v>428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44"/>
        <v>发射火焰箭，附带燃烧</v>
      </c>
      <c r="BQ274" s="11" t="str">
        <f t="shared" ca="1" si="36"/>
        <v>发射火焰箭，对&lt;c=A6EC41&gt;1&lt;/c&gt;个敌人造成&lt;q=attr_atk&gt;&lt;c=A6EC41&gt;85%&lt;/c&gt;伤害,并对敌人附加&lt;c=A6EC41&gt;1&lt;/c&gt;层燃烧效果</v>
      </c>
    </row>
    <row r="275" spans="2:69" x14ac:dyDescent="0.15">
      <c r="B275" s="1" t="str">
        <f t="shared" si="45"/>
        <v>SkillDescBrief4010301</v>
      </c>
      <c r="C275" s="1" t="str">
        <f t="shared" si="46"/>
        <v>SkillDescDetail401030102</v>
      </c>
      <c r="D275" s="3">
        <v>401030102</v>
      </c>
      <c r="E275" s="3">
        <v>4010301</v>
      </c>
      <c r="F275" s="3">
        <v>2</v>
      </c>
      <c r="G275" s="3" t="s">
        <v>377</v>
      </c>
      <c r="H275" s="3">
        <f ca="1">ROUND(_xlfn.XLOOKUP($F275,$D$1:$D$5,$E$1:$E$5)*OFFSET(H275,5-F275,0)/0.05,0)*0.05</f>
        <v>0.9</v>
      </c>
      <c r="I275" s="3" t="s">
        <v>378</v>
      </c>
      <c r="J275" s="3">
        <v>1</v>
      </c>
      <c r="K275" s="3" t="s">
        <v>379</v>
      </c>
      <c r="L275" s="3"/>
      <c r="M275" s="3"/>
      <c r="N275" s="3"/>
      <c r="O275" s="3"/>
      <c r="P275" s="3"/>
      <c r="Q275" s="3" t="s">
        <v>380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t="shared" ca="1" si="43"/>
        <v>{"AtkPower":0.9,"BuffAtkPower":1}</v>
      </c>
      <c r="Z275" s="11" t="s">
        <v>425</v>
      </c>
      <c r="AA275" s="11" t="str">
        <f t="shared" ca="1" si="42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386</v>
      </c>
      <c r="AG275" s="11"/>
      <c r="AH275" s="11"/>
      <c r="AI275" s="11"/>
      <c r="AJ275" s="11" t="s">
        <v>387</v>
      </c>
      <c r="AK275" s="11"/>
      <c r="AL275" s="11"/>
      <c r="AM275" s="11"/>
      <c r="AN275" s="11"/>
      <c r="AO275" s="11" t="str">
        <f t="shared" si="47"/>
        <v>&lt;q=attr_atk&gt;&lt;c=A6EC41&gt;</v>
      </c>
      <c r="AP275" s="11" t="str">
        <f t="shared" ca="1" si="48"/>
        <v>90%</v>
      </c>
      <c r="AQ275" s="11" t="s">
        <v>349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44"/>
        <v>发射火焰箭，附带燃烧</v>
      </c>
      <c r="BQ275" s="11" t="str">
        <f t="shared" ca="1" si="36"/>
        <v>2级：伤害提升至&lt;q=attr_atk&gt;&lt;c=A6EC41&gt;90%&lt;/c&gt;</v>
      </c>
    </row>
    <row r="276" spans="2:69" x14ac:dyDescent="0.15">
      <c r="B276" s="1" t="str">
        <f t="shared" si="45"/>
        <v>SkillDescBrief4010301</v>
      </c>
      <c r="C276" s="1" t="str">
        <f t="shared" si="46"/>
        <v>SkillDescDetail401030103</v>
      </c>
      <c r="D276" s="3">
        <v>401030103</v>
      </c>
      <c r="E276" s="3">
        <v>4010301</v>
      </c>
      <c r="F276" s="3">
        <v>3</v>
      </c>
      <c r="G276" s="3" t="s">
        <v>377</v>
      </c>
      <c r="H276" s="3">
        <f ca="1">ROUND(_xlfn.XLOOKUP($F276,$D$1:$D$5,$E$1:$E$5)*OFFSET(H276,5-F276,0)/0.05,0)*0.05</f>
        <v>0.95000000000000007</v>
      </c>
      <c r="I276" s="3" t="s">
        <v>378</v>
      </c>
      <c r="J276" s="3">
        <v>1</v>
      </c>
      <c r="K276" s="3" t="s">
        <v>379</v>
      </c>
      <c r="L276" s="3"/>
      <c r="M276" s="3"/>
      <c r="N276" s="3"/>
      <c r="O276" s="3"/>
      <c r="P276" s="3"/>
      <c r="Q276" s="3" t="s">
        <v>380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t="shared" ca="1" si="43"/>
        <v>{"AtkPower":0.95,"BuffAtkPower":1}</v>
      </c>
      <c r="Z276" s="11" t="s">
        <v>425</v>
      </c>
      <c r="AA276" s="11" t="str">
        <f t="shared" ca="1" si="42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386</v>
      </c>
      <c r="AG276" s="11"/>
      <c r="AH276" s="11"/>
      <c r="AI276" s="11"/>
      <c r="AJ276" s="11" t="s">
        <v>387</v>
      </c>
      <c r="AK276" s="11"/>
      <c r="AL276" s="11"/>
      <c r="AM276" s="11"/>
      <c r="AN276" s="11"/>
      <c r="AO276" s="11" t="str">
        <f t="shared" si="47"/>
        <v>&lt;q=attr_atk&gt;&lt;c=A6EC41&gt;</v>
      </c>
      <c r="AP276" s="11" t="str">
        <f t="shared" ca="1" si="48"/>
        <v>95%</v>
      </c>
      <c r="AQ276" s="11" t="s">
        <v>349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44"/>
        <v>发射火焰箭，附带燃烧</v>
      </c>
      <c r="BQ276" s="11" t="str">
        <f t="shared" ca="1" si="36"/>
        <v>3级：伤害提升至&lt;q=attr_atk&gt;&lt;c=A6EC41&gt;95%&lt;/c&gt;</v>
      </c>
    </row>
    <row r="277" spans="2:69" x14ac:dyDescent="0.15">
      <c r="B277" s="1" t="str">
        <f t="shared" si="45"/>
        <v>SkillDescBrief4010301</v>
      </c>
      <c r="C277" s="1" t="str">
        <f t="shared" si="46"/>
        <v>SkillDescDetail401030104</v>
      </c>
      <c r="D277" s="3">
        <v>401030104</v>
      </c>
      <c r="E277" s="3">
        <v>4010301</v>
      </c>
      <c r="F277" s="3">
        <v>4</v>
      </c>
      <c r="G277" s="3" t="s">
        <v>377</v>
      </c>
      <c r="H277" s="3">
        <f ca="1">ROUND(_xlfn.XLOOKUP($F277,$D$1:$D$5,$E$1:$E$5)*OFFSET(H277,5-F277,0)/0.05,0)*0.05</f>
        <v>1.1000000000000001</v>
      </c>
      <c r="I277" s="3" t="s">
        <v>378</v>
      </c>
      <c r="J277" s="3">
        <v>1</v>
      </c>
      <c r="K277" s="3" t="s">
        <v>379</v>
      </c>
      <c r="L277" s="3"/>
      <c r="M277" s="3"/>
      <c r="N277" s="3"/>
      <c r="O277" s="3"/>
      <c r="P277" s="3"/>
      <c r="Q277" s="3" t="s">
        <v>380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t="shared" ca="1" si="43"/>
        <v>{"AtkPower":1.1,"BuffAtkPower":1}</v>
      </c>
      <c r="Z277" s="11" t="s">
        <v>425</v>
      </c>
      <c r="AA277" s="11" t="str">
        <f t="shared" ca="1" si="42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386</v>
      </c>
      <c r="AG277" s="11"/>
      <c r="AH277" s="11"/>
      <c r="AI277" s="11"/>
      <c r="AJ277" s="11" t="s">
        <v>387</v>
      </c>
      <c r="AK277" s="11"/>
      <c r="AL277" s="11"/>
      <c r="AM277" s="11"/>
      <c r="AN277" s="11"/>
      <c r="AO277" s="11" t="str">
        <f t="shared" si="47"/>
        <v>&lt;q=attr_atk&gt;&lt;c=A6EC41&gt;</v>
      </c>
      <c r="AP277" s="11" t="str">
        <f t="shared" ca="1" si="48"/>
        <v>110%</v>
      </c>
      <c r="AQ277" s="11" t="s">
        <v>349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44"/>
        <v>发射火焰箭，附带燃烧</v>
      </c>
      <c r="BQ277" s="11" t="str">
        <f t="shared" ca="1" si="36"/>
        <v>4级：伤害提升至&lt;q=attr_atk&gt;&lt;c=A6EC41&gt;110%&lt;/c&gt;</v>
      </c>
    </row>
    <row r="278" spans="2:69" x14ac:dyDescent="0.15">
      <c r="B278" s="1" t="str">
        <f t="shared" si="45"/>
        <v>SkillDescBrief4010301</v>
      </c>
      <c r="C278" s="1" t="str">
        <f t="shared" si="46"/>
        <v>SkillDescDetail401030105</v>
      </c>
      <c r="D278" s="3">
        <v>401030105</v>
      </c>
      <c r="E278" s="3">
        <v>4010301</v>
      </c>
      <c r="F278" s="3">
        <v>5</v>
      </c>
      <c r="G278" s="3" t="s">
        <v>377</v>
      </c>
      <c r="H278" s="3">
        <v>1.2</v>
      </c>
      <c r="I278" s="3" t="s">
        <v>378</v>
      </c>
      <c r="J278" s="3">
        <v>1</v>
      </c>
      <c r="K278" s="3" t="s">
        <v>379</v>
      </c>
      <c r="L278" s="3"/>
      <c r="M278" s="3"/>
      <c r="N278" s="3"/>
      <c r="O278" s="3"/>
      <c r="P278" s="3"/>
      <c r="Q278" s="3" t="s">
        <v>380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43"/>
        <v>{"AtkPower":1.2,"BuffAtkPower":1}</v>
      </c>
      <c r="Z278" s="11" t="s">
        <v>425</v>
      </c>
      <c r="AA278" s="11" t="str">
        <f t="shared" si="42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386</v>
      </c>
      <c r="AG278" s="11"/>
      <c r="AH278" s="11"/>
      <c r="AI278" s="11"/>
      <c r="AJ278" s="11" t="s">
        <v>387</v>
      </c>
      <c r="AK278" s="11"/>
      <c r="AL278" s="11"/>
      <c r="AM278" s="11"/>
      <c r="AN278" s="11"/>
      <c r="AO278" s="11" t="str">
        <f t="shared" si="47"/>
        <v>&lt;q=attr_atk&gt;&lt;c=A6EC41&gt;</v>
      </c>
      <c r="AP278" s="11" t="str">
        <f t="shared" si="48"/>
        <v>120%</v>
      </c>
      <c r="AQ278" s="11" t="s">
        <v>349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44"/>
        <v>发射火焰箭，附带燃烧</v>
      </c>
      <c r="BQ278" s="11" t="str">
        <f t="shared" si="36"/>
        <v>5级：伤害提升至&lt;q=attr_atk&gt;&lt;c=A6EC41&gt;120%&lt;/c&gt;</v>
      </c>
    </row>
    <row r="279" spans="2:69" x14ac:dyDescent="0.15">
      <c r="B279" s="1" t="str">
        <f t="shared" si="45"/>
        <v>SkillDescBrief// 大招</v>
      </c>
      <c r="C279" s="1" t="str">
        <f t="shared" si="46"/>
        <v>SkillDescDetail// 大招</v>
      </c>
      <c r="D279" s="7" t="s">
        <v>40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43"/>
        <v/>
      </c>
      <c r="Z279" s="10" t="s">
        <v>381</v>
      </c>
      <c r="AA279" s="10" t="str">
        <f t="shared" si="42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44"/>
        <v/>
      </c>
      <c r="BQ279" s="10" t="str">
        <f t="shared" si="36"/>
        <v/>
      </c>
    </row>
    <row r="280" spans="2:69" x14ac:dyDescent="0.15">
      <c r="B280" s="1" t="str">
        <f t="shared" si="45"/>
        <v>SkillDescBrief4010302</v>
      </c>
      <c r="C280" s="1" t="str">
        <f t="shared" si="46"/>
        <v>SkillDescDetail401030201</v>
      </c>
      <c r="D280" s="3">
        <v>401030201</v>
      </c>
      <c r="E280" s="3">
        <v>4010302</v>
      </c>
      <c r="F280" s="3">
        <v>1</v>
      </c>
      <c r="G280" s="3" t="s">
        <v>377</v>
      </c>
      <c r="H280" s="3">
        <f ca="1">ROUND(_xlfn.XLOOKUP($F280,$D$1:$D$5,$E$1:$E$5)*OFFSET(H280,5-F280,0)/0.05,0)*0.05</f>
        <v>0.85000000000000009</v>
      </c>
      <c r="I280" s="3" t="s">
        <v>378</v>
      </c>
      <c r="J280" s="3">
        <v>1</v>
      </c>
      <c r="K280" s="3" t="s">
        <v>379</v>
      </c>
      <c r="L280" s="3"/>
      <c r="M280" s="3"/>
      <c r="N280" s="3"/>
      <c r="O280" s="3"/>
      <c r="P280" s="3"/>
      <c r="Q280" s="3" t="s">
        <v>380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t="shared" ca="1" si="43"/>
        <v>{"AtkPower":0.85,"BuffAtkPower":1}</v>
      </c>
      <c r="Z280" s="11" t="s">
        <v>429</v>
      </c>
      <c r="AA280" s="11" t="str">
        <f t="shared" ca="1" si="42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430</v>
      </c>
      <c r="AK280" s="11" t="str">
        <f t="shared" ref="AK280:AK284" si="49">$B$8&amp;$B$6</f>
        <v>&lt;q=attr_atk&gt;&lt;c=A6EC41&gt;</v>
      </c>
      <c r="AL280" s="11" t="str">
        <f t="shared" ref="AL280:AL284" ca="1" si="50">ROUND($H280*100,2)&amp;"%"</f>
        <v>85%</v>
      </c>
      <c r="AM280" s="11" t="s">
        <v>349</v>
      </c>
      <c r="AN280" s="11" t="s">
        <v>431</v>
      </c>
      <c r="AO280" s="11"/>
      <c r="AP280" s="11"/>
      <c r="AQ280" s="11"/>
      <c r="AR280" s="11" t="str">
        <f t="shared" ref="AR280:AR284" si="51">$B$8&amp;$B$6</f>
        <v>&lt;q=attr_atk&gt;&lt;c=A6EC41&gt;</v>
      </c>
      <c r="AS280" s="11" t="str">
        <f ca="1">ROUND(H292*100,2)&amp;"%"</f>
        <v>145%</v>
      </c>
      <c r="AT280" s="11" t="s">
        <v>349</v>
      </c>
      <c r="AU280" s="11"/>
      <c r="AV280" s="11" t="s">
        <v>432</v>
      </c>
      <c r="AW280" s="11" t="str">
        <f>$B$6</f>
        <v>&lt;c=A6EC41&gt;</v>
      </c>
      <c r="AX280" s="11">
        <v>7</v>
      </c>
      <c r="AY280" s="11" t="s">
        <v>349</v>
      </c>
      <c r="AZ280" s="11" t="s">
        <v>433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44"/>
        <v>核心技能变为二连击，同时射出火箭和雷箭</v>
      </c>
      <c r="BQ280" s="11" t="str">
        <f t="shared" ca="1" si="36"/>
        <v>核心技能变为二连击，同时射出火箭和雷箭，分别造成&lt;q=attr_atk&gt;&lt;c=A6EC41&gt;85%&lt;/c&gt;和&lt;q=attr_atk&gt;&lt;c=A6EC41&gt;145%&lt;/c&gt;伤害，持续&lt;c=A6EC41&gt;7&lt;/c&gt;秒</v>
      </c>
    </row>
    <row r="281" spans="2:69" x14ac:dyDescent="0.15">
      <c r="B281" s="1" t="str">
        <f t="shared" si="45"/>
        <v>SkillDescBrief4010302</v>
      </c>
      <c r="C281" s="1" t="str">
        <f t="shared" si="46"/>
        <v>SkillDescDetail401030202</v>
      </c>
      <c r="D281" s="3">
        <v>401030202</v>
      </c>
      <c r="E281" s="3">
        <v>4010302</v>
      </c>
      <c r="F281" s="3">
        <v>2</v>
      </c>
      <c r="G281" s="3" t="s">
        <v>377</v>
      </c>
      <c r="H281" s="3">
        <f ca="1">ROUND(_xlfn.XLOOKUP($F281,$D$1:$D$5,$E$1:$E$5)*OFFSET(H281,5-F281,0)/0.05,0)*0.05</f>
        <v>0.9</v>
      </c>
      <c r="I281" s="3" t="s">
        <v>378</v>
      </c>
      <c r="J281" s="3">
        <v>1</v>
      </c>
      <c r="K281" s="3" t="s">
        <v>379</v>
      </c>
      <c r="L281" s="3"/>
      <c r="M281" s="3"/>
      <c r="N281" s="3"/>
      <c r="O281" s="3"/>
      <c r="P281" s="3"/>
      <c r="Q281" s="3" t="s">
        <v>380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t="shared" ca="1" si="43"/>
        <v>{"AtkPower":0.9,"BuffAtkPower":1}</v>
      </c>
      <c r="Z281" s="11" t="s">
        <v>429</v>
      </c>
      <c r="AA281" s="11" t="str">
        <f t="shared" ca="1" si="42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386</v>
      </c>
      <c r="AG281" s="11"/>
      <c r="AH281" s="11"/>
      <c r="AI281" s="11"/>
      <c r="AJ281" s="11" t="s">
        <v>387</v>
      </c>
      <c r="AK281" s="11" t="str">
        <f t="shared" si="49"/>
        <v>&lt;q=attr_atk&gt;&lt;c=A6EC41&gt;</v>
      </c>
      <c r="AL281" s="11" t="str">
        <f t="shared" ca="1" si="50"/>
        <v>90%</v>
      </c>
      <c r="AM281" s="11" t="s">
        <v>349</v>
      </c>
      <c r="AN281" s="11" t="s">
        <v>431</v>
      </c>
      <c r="AO281" s="11"/>
      <c r="AP281" s="11"/>
      <c r="AQ281" s="11"/>
      <c r="AR281" s="11" t="str">
        <f t="shared" si="51"/>
        <v>&lt;q=attr_atk&gt;&lt;c=A6EC41&gt;</v>
      </c>
      <c r="AS281" s="11" t="str">
        <f ca="1">ROUND(H293*100,2)&amp;"%"</f>
        <v>155%</v>
      </c>
      <c r="AT281" s="11" t="s">
        <v>349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44"/>
        <v>核心技能变为二连击，同时射出火箭和雷箭</v>
      </c>
      <c r="BQ281" s="11" t="str">
        <f t="shared" ca="1" si="36"/>
        <v>2级：伤害提升至&lt;q=attr_atk&gt;&lt;c=A6EC41&gt;90%&lt;/c&gt;和&lt;q=attr_atk&gt;&lt;c=A6EC41&gt;155%&lt;/c&gt;</v>
      </c>
    </row>
    <row r="282" spans="2:69" x14ac:dyDescent="0.15">
      <c r="B282" s="1" t="str">
        <f t="shared" si="45"/>
        <v>SkillDescBrief4010302</v>
      </c>
      <c r="C282" s="1" t="str">
        <f t="shared" si="46"/>
        <v>SkillDescDetail401030203</v>
      </c>
      <c r="D282" s="3">
        <v>401030203</v>
      </c>
      <c r="E282" s="3">
        <v>4010302</v>
      </c>
      <c r="F282" s="3">
        <v>3</v>
      </c>
      <c r="G282" s="3" t="s">
        <v>377</v>
      </c>
      <c r="H282" s="3">
        <f ca="1">ROUND(_xlfn.XLOOKUP($F282,$D$1:$D$5,$E$1:$E$5)*OFFSET(H282,5-F282,0)/0.05,0)*0.05</f>
        <v>0.95000000000000007</v>
      </c>
      <c r="I282" s="3" t="s">
        <v>378</v>
      </c>
      <c r="J282" s="3">
        <v>1</v>
      </c>
      <c r="K282" s="3" t="s">
        <v>379</v>
      </c>
      <c r="L282" s="3"/>
      <c r="M282" s="3"/>
      <c r="N282" s="3"/>
      <c r="O282" s="3"/>
      <c r="P282" s="3"/>
      <c r="Q282" s="3" t="s">
        <v>380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t="shared" ca="1" si="43"/>
        <v>{"AtkPower":0.95,"BuffAtkPower":1}</v>
      </c>
      <c r="Z282" s="11" t="s">
        <v>429</v>
      </c>
      <c r="AA282" s="11" t="str">
        <f t="shared" ca="1" si="42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386</v>
      </c>
      <c r="AG282" s="11"/>
      <c r="AH282" s="11"/>
      <c r="AI282" s="11"/>
      <c r="AJ282" s="11" t="s">
        <v>387</v>
      </c>
      <c r="AK282" s="11" t="str">
        <f t="shared" si="49"/>
        <v>&lt;q=attr_atk&gt;&lt;c=A6EC41&gt;</v>
      </c>
      <c r="AL282" s="11" t="str">
        <f t="shared" ca="1" si="50"/>
        <v>95%</v>
      </c>
      <c r="AM282" s="11" t="s">
        <v>349</v>
      </c>
      <c r="AN282" s="11" t="s">
        <v>431</v>
      </c>
      <c r="AO282" s="11"/>
      <c r="AP282" s="11"/>
      <c r="AQ282" s="11"/>
      <c r="AR282" s="11" t="str">
        <f t="shared" si="51"/>
        <v>&lt;q=attr_atk&gt;&lt;c=A6EC41&gt;</v>
      </c>
      <c r="AS282" s="11" t="str">
        <f ca="1">ROUND(H294*100,2)&amp;"%"</f>
        <v>165%</v>
      </c>
      <c r="AT282" s="11" t="s">
        <v>349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44"/>
        <v>核心技能变为二连击，同时射出火箭和雷箭</v>
      </c>
      <c r="BQ282" s="11" t="str">
        <f t="shared" ca="1" si="36"/>
        <v>3级：伤害提升至&lt;q=attr_atk&gt;&lt;c=A6EC41&gt;95%&lt;/c&gt;和&lt;q=attr_atk&gt;&lt;c=A6EC41&gt;165%&lt;/c&gt;</v>
      </c>
    </row>
    <row r="283" spans="2:69" x14ac:dyDescent="0.15">
      <c r="B283" s="1" t="str">
        <f t="shared" si="45"/>
        <v>SkillDescBrief4010302</v>
      </c>
      <c r="C283" s="1" t="str">
        <f t="shared" si="46"/>
        <v>SkillDescDetail401030204</v>
      </c>
      <c r="D283" s="3">
        <v>401030204</v>
      </c>
      <c r="E283" s="3">
        <v>4010302</v>
      </c>
      <c r="F283" s="3">
        <v>4</v>
      </c>
      <c r="G283" s="3" t="s">
        <v>377</v>
      </c>
      <c r="H283" s="3">
        <f ca="1">ROUND(_xlfn.XLOOKUP($F283,$D$1:$D$5,$E$1:$E$5)*OFFSET(H283,5-F283,0)/0.05,0)*0.05</f>
        <v>1.1000000000000001</v>
      </c>
      <c r="I283" s="3" t="s">
        <v>378</v>
      </c>
      <c r="J283" s="3">
        <v>1</v>
      </c>
      <c r="K283" s="3" t="s">
        <v>379</v>
      </c>
      <c r="L283" s="3"/>
      <c r="M283" s="3"/>
      <c r="N283" s="3"/>
      <c r="O283" s="3"/>
      <c r="P283" s="3"/>
      <c r="Q283" s="3" t="s">
        <v>380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t="shared" ca="1" si="43"/>
        <v>{"AtkPower":1.1,"BuffAtkPower":1}</v>
      </c>
      <c r="Z283" s="11" t="s">
        <v>429</v>
      </c>
      <c r="AA283" s="11" t="str">
        <f t="shared" ca="1" si="42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386</v>
      </c>
      <c r="AG283" s="11"/>
      <c r="AH283" s="11"/>
      <c r="AI283" s="11"/>
      <c r="AJ283" s="11" t="s">
        <v>387</v>
      </c>
      <c r="AK283" s="11" t="str">
        <f t="shared" si="49"/>
        <v>&lt;q=attr_atk&gt;&lt;c=A6EC41&gt;</v>
      </c>
      <c r="AL283" s="11" t="str">
        <f t="shared" ca="1" si="50"/>
        <v>110%</v>
      </c>
      <c r="AM283" s="11" t="s">
        <v>349</v>
      </c>
      <c r="AN283" s="11" t="s">
        <v>431</v>
      </c>
      <c r="AO283" s="11"/>
      <c r="AP283" s="11"/>
      <c r="AQ283" s="11"/>
      <c r="AR283" s="11" t="str">
        <f t="shared" si="51"/>
        <v>&lt;q=attr_atk&gt;&lt;c=A6EC41&gt;</v>
      </c>
      <c r="AS283" s="11" t="str">
        <f ca="1">ROUND(H295*100,2)&amp;"%"</f>
        <v>185%</v>
      </c>
      <c r="AT283" s="11" t="s">
        <v>349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44"/>
        <v>核心技能变为二连击，同时射出火箭和雷箭</v>
      </c>
      <c r="BQ283" s="11" t="str">
        <f t="shared" ca="1" si="36"/>
        <v>4级：伤害提升至&lt;q=attr_atk&gt;&lt;c=A6EC41&gt;110%&lt;/c&gt;和&lt;q=attr_atk&gt;&lt;c=A6EC41&gt;185%&lt;/c&gt;</v>
      </c>
    </row>
    <row r="284" spans="2:69" x14ac:dyDescent="0.15">
      <c r="B284" s="1" t="str">
        <f t="shared" si="45"/>
        <v>SkillDescBrief4010302</v>
      </c>
      <c r="C284" s="1" t="str">
        <f t="shared" si="46"/>
        <v>SkillDescDetail401030205</v>
      </c>
      <c r="D284" s="3">
        <v>401030205</v>
      </c>
      <c r="E284" s="3">
        <v>4010302</v>
      </c>
      <c r="F284" s="3">
        <v>5</v>
      </c>
      <c r="G284" s="3" t="s">
        <v>377</v>
      </c>
      <c r="H284" s="3">
        <v>1.2</v>
      </c>
      <c r="I284" s="3" t="s">
        <v>378</v>
      </c>
      <c r="J284" s="3">
        <v>1</v>
      </c>
      <c r="K284" s="3" t="s">
        <v>379</v>
      </c>
      <c r="L284" s="3"/>
      <c r="M284" s="3"/>
      <c r="N284" s="3"/>
      <c r="O284" s="3"/>
      <c r="P284" s="3"/>
      <c r="Q284" s="3" t="s">
        <v>380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43"/>
        <v>{"AtkPower":1.2,"BuffAtkPower":1}</v>
      </c>
      <c r="Z284" s="11" t="s">
        <v>429</v>
      </c>
      <c r="AA284" s="11" t="str">
        <f t="shared" si="42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386</v>
      </c>
      <c r="AG284" s="11"/>
      <c r="AH284" s="11"/>
      <c r="AI284" s="11"/>
      <c r="AJ284" s="11" t="s">
        <v>387</v>
      </c>
      <c r="AK284" s="11" t="str">
        <f t="shared" si="49"/>
        <v>&lt;q=attr_atk&gt;&lt;c=A6EC41&gt;</v>
      </c>
      <c r="AL284" s="11" t="str">
        <f t="shared" si="50"/>
        <v>120%</v>
      </c>
      <c r="AM284" s="11" t="s">
        <v>349</v>
      </c>
      <c r="AN284" s="11" t="s">
        <v>431</v>
      </c>
      <c r="AO284" s="11"/>
      <c r="AP284" s="11"/>
      <c r="AQ284" s="11"/>
      <c r="AR284" s="11" t="str">
        <f t="shared" si="51"/>
        <v>&lt;q=attr_atk&gt;&lt;c=A6EC41&gt;</v>
      </c>
      <c r="AS284" s="11" t="str">
        <f>ROUND(H296*100,2)&amp;"%"</f>
        <v>205%</v>
      </c>
      <c r="AT284" s="11" t="s">
        <v>349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44"/>
        <v>核心技能变为二连击，同时射出火箭和雷箭</v>
      </c>
      <c r="BQ284" s="11" t="str">
        <f t="shared" si="36"/>
        <v>5级：伤害提升至&lt;q=attr_atk&gt;&lt;c=A6EC41&gt;120%&lt;/c&gt;和&lt;q=attr_atk&gt;&lt;c=A6EC41&gt;205%&lt;/c&gt;</v>
      </c>
    </row>
    <row r="285" spans="2:69" x14ac:dyDescent="0.15">
      <c r="B285" s="1" t="str">
        <f t="shared" si="45"/>
        <v>SkillDescBrief// 经营被动</v>
      </c>
      <c r="C285" s="1" t="str">
        <f t="shared" si="46"/>
        <v>SkillDescDetail// 经营被动</v>
      </c>
      <c r="D285" s="7" t="s">
        <v>45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43"/>
        <v/>
      </c>
      <c r="Z285" s="10" t="s">
        <v>381</v>
      </c>
      <c r="AA285" s="10" t="str">
        <f t="shared" si="42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44"/>
        <v/>
      </c>
      <c r="BQ285" s="10" t="str">
        <f t="shared" si="36"/>
        <v/>
      </c>
    </row>
    <row r="286" spans="2:69" x14ac:dyDescent="0.15">
      <c r="B286" s="1" t="str">
        <f t="shared" si="45"/>
        <v>SkillDescBrief4010303</v>
      </c>
      <c r="C286" s="1" t="str">
        <f t="shared" si="46"/>
        <v>SkillDescDetail401030301</v>
      </c>
      <c r="D286" s="3">
        <v>401030301</v>
      </c>
      <c r="E286" s="3">
        <v>4010303</v>
      </c>
      <c r="F286" s="3">
        <v>1</v>
      </c>
      <c r="G286" s="3" t="s">
        <v>377</v>
      </c>
      <c r="H286" s="3"/>
      <c r="I286" s="3" t="s">
        <v>378</v>
      </c>
      <c r="J286" s="3"/>
      <c r="K286" s="3" t="s">
        <v>379</v>
      </c>
      <c r="L286" s="3"/>
      <c r="M286" s="3"/>
      <c r="N286" s="3"/>
      <c r="O286" s="3"/>
      <c r="P286" s="3"/>
      <c r="Q286" s="3" t="s">
        <v>380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43"/>
        <v>{}</v>
      </c>
      <c r="Z286" s="11" t="s">
        <v>396</v>
      </c>
      <c r="AA286" s="11" t="str">
        <f t="shared" si="42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397</v>
      </c>
      <c r="AK286" s="11" t="str">
        <f t="shared" ref="AK286:AK290" si="52">$B$6</f>
        <v>&lt;c=A6EC41&gt;</v>
      </c>
      <c r="AL286" s="11">
        <v>2</v>
      </c>
      <c r="AM286" s="11" t="s">
        <v>349</v>
      </c>
      <c r="AN286" s="11" t="s">
        <v>398</v>
      </c>
      <c r="AO286" s="11" t="s">
        <v>355</v>
      </c>
      <c r="AP286" s="11">
        <v>2</v>
      </c>
      <c r="AQ286" s="11" t="s">
        <v>349</v>
      </c>
      <c r="AR286" s="11" t="s">
        <v>399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44"/>
        <v>使产业收入提高，升级消耗减少</v>
      </c>
      <c r="BQ286" s="11" t="str">
        <f t="shared" si="36"/>
        <v>放置在产业中时，产业收入提高&lt;c=A6EC41&gt;2&lt;/c&gt;倍，产业升级消耗减少&lt;c=A6EC41&gt;2&lt;/c&gt;倍</v>
      </c>
    </row>
    <row r="287" spans="2:69" x14ac:dyDescent="0.15">
      <c r="B287" s="1" t="str">
        <f t="shared" si="45"/>
        <v>SkillDescBrief4010303</v>
      </c>
      <c r="C287" s="1" t="str">
        <f t="shared" si="46"/>
        <v>SkillDescDetail401030302</v>
      </c>
      <c r="D287" s="3">
        <v>401030302</v>
      </c>
      <c r="E287" s="3">
        <v>4010303</v>
      </c>
      <c r="F287" s="3">
        <v>2</v>
      </c>
      <c r="G287" s="3" t="s">
        <v>377</v>
      </c>
      <c r="H287" s="3"/>
      <c r="I287" s="3" t="s">
        <v>378</v>
      </c>
      <c r="J287" s="3"/>
      <c r="K287" s="3" t="s">
        <v>379</v>
      </c>
      <c r="L287" s="3"/>
      <c r="M287" s="3"/>
      <c r="N287" s="3"/>
      <c r="O287" s="3"/>
      <c r="P287" s="3"/>
      <c r="Q287" s="3" t="s">
        <v>380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43"/>
        <v>{}</v>
      </c>
      <c r="Z287" s="11" t="s">
        <v>396</v>
      </c>
      <c r="AA287" s="11" t="str">
        <f t="shared" si="42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386</v>
      </c>
      <c r="AG287" s="11"/>
      <c r="AH287" s="11"/>
      <c r="AI287" s="11"/>
      <c r="AJ287" s="11" t="s">
        <v>397</v>
      </c>
      <c r="AK287" s="11" t="str">
        <f t="shared" si="52"/>
        <v>&lt;c=A6EC41&gt;</v>
      </c>
      <c r="AL287" s="11">
        <f>AL286*4</f>
        <v>8</v>
      </c>
      <c r="AM287" s="11" t="s">
        <v>349</v>
      </c>
      <c r="AN287" s="11" t="s">
        <v>398</v>
      </c>
      <c r="AO287" s="11" t="s">
        <v>355</v>
      </c>
      <c r="AP287" s="11">
        <f>AP286*4</f>
        <v>8</v>
      </c>
      <c r="AQ287" s="11" t="s">
        <v>349</v>
      </c>
      <c r="AR287" s="11" t="s">
        <v>399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44"/>
        <v>使产业收入提高，升级消耗减少</v>
      </c>
      <c r="BQ287" s="11" t="str">
        <f t="shared" si="36"/>
        <v>2级：放置在产业中时，产业收入提高&lt;c=A6EC41&gt;8&lt;/c&gt;倍，产业升级消耗减少&lt;c=A6EC41&gt;8&lt;/c&gt;倍</v>
      </c>
    </row>
    <row r="288" spans="2:69" x14ac:dyDescent="0.15">
      <c r="B288" s="1" t="str">
        <f t="shared" si="45"/>
        <v>SkillDescBrief4010303</v>
      </c>
      <c r="C288" s="1" t="str">
        <f t="shared" si="46"/>
        <v>SkillDescDetail401030303</v>
      </c>
      <c r="D288" s="3">
        <v>401030303</v>
      </c>
      <c r="E288" s="3">
        <v>4010303</v>
      </c>
      <c r="F288" s="3">
        <v>3</v>
      </c>
      <c r="G288" s="3" t="s">
        <v>377</v>
      </c>
      <c r="H288" s="3"/>
      <c r="I288" s="3" t="s">
        <v>378</v>
      </c>
      <c r="J288" s="3"/>
      <c r="K288" s="3" t="s">
        <v>379</v>
      </c>
      <c r="L288" s="3"/>
      <c r="M288" s="3"/>
      <c r="N288" s="3"/>
      <c r="O288" s="3"/>
      <c r="P288" s="3"/>
      <c r="Q288" s="3" t="s">
        <v>380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43"/>
        <v>{}</v>
      </c>
      <c r="Z288" s="11" t="s">
        <v>396</v>
      </c>
      <c r="AA288" s="11" t="str">
        <f t="shared" si="42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386</v>
      </c>
      <c r="AG288" s="11"/>
      <c r="AH288" s="11"/>
      <c r="AI288" s="11"/>
      <c r="AJ288" s="11" t="s">
        <v>397</v>
      </c>
      <c r="AK288" s="11" t="str">
        <f t="shared" si="52"/>
        <v>&lt;c=A6EC41&gt;</v>
      </c>
      <c r="AL288" s="11">
        <f>AL287*4</f>
        <v>32</v>
      </c>
      <c r="AM288" s="11" t="s">
        <v>349</v>
      </c>
      <c r="AN288" s="11" t="s">
        <v>398</v>
      </c>
      <c r="AO288" s="11" t="s">
        <v>355</v>
      </c>
      <c r="AP288" s="11">
        <f>AP287*4</f>
        <v>32</v>
      </c>
      <c r="AQ288" s="11" t="s">
        <v>349</v>
      </c>
      <c r="AR288" s="11" t="s">
        <v>399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44"/>
        <v>使产业收入提高，升级消耗减少</v>
      </c>
      <c r="BQ288" s="11" t="str">
        <f t="shared" si="36"/>
        <v>3级：放置在产业中时，产业收入提高&lt;c=A6EC41&gt;32&lt;/c&gt;倍，产业升级消耗减少&lt;c=A6EC41&gt;32&lt;/c&gt;倍</v>
      </c>
    </row>
    <row r="289" spans="2:69" x14ac:dyDescent="0.15">
      <c r="B289" s="1" t="str">
        <f t="shared" si="45"/>
        <v>SkillDescBrief4010303</v>
      </c>
      <c r="C289" s="1" t="str">
        <f t="shared" si="46"/>
        <v>SkillDescDetail401030304</v>
      </c>
      <c r="D289" s="3">
        <v>401030304</v>
      </c>
      <c r="E289" s="3">
        <v>4010303</v>
      </c>
      <c r="F289" s="3">
        <v>4</v>
      </c>
      <c r="G289" s="3" t="s">
        <v>377</v>
      </c>
      <c r="H289" s="3"/>
      <c r="I289" s="3" t="s">
        <v>378</v>
      </c>
      <c r="J289" s="3"/>
      <c r="K289" s="3" t="s">
        <v>379</v>
      </c>
      <c r="L289" s="3"/>
      <c r="M289" s="3"/>
      <c r="N289" s="3"/>
      <c r="O289" s="3"/>
      <c r="P289" s="3"/>
      <c r="Q289" s="3" t="s">
        <v>380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43"/>
        <v>{}</v>
      </c>
      <c r="Z289" s="11" t="s">
        <v>396</v>
      </c>
      <c r="AA289" s="11" t="str">
        <f t="shared" si="42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386</v>
      </c>
      <c r="AG289" s="11"/>
      <c r="AH289" s="11"/>
      <c r="AI289" s="11"/>
      <c r="AJ289" s="11" t="s">
        <v>397</v>
      </c>
      <c r="AK289" s="11" t="str">
        <f t="shared" si="52"/>
        <v>&lt;c=A6EC41&gt;</v>
      </c>
      <c r="AL289" s="11">
        <v>64</v>
      </c>
      <c r="AM289" s="11" t="s">
        <v>349</v>
      </c>
      <c r="AN289" s="11" t="s">
        <v>398</v>
      </c>
      <c r="AO289" s="11" t="s">
        <v>355</v>
      </c>
      <c r="AP289" s="11">
        <v>64</v>
      </c>
      <c r="AQ289" s="11" t="s">
        <v>349</v>
      </c>
      <c r="AR289" s="11" t="s">
        <v>399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44"/>
        <v>使产业收入提高，升级消耗减少</v>
      </c>
      <c r="BQ289" s="11" t="str">
        <f t="shared" ref="BQ289:BQ352" si="53">AA289</f>
        <v>4级：放置在产业中时，产业收入提高&lt;c=A6EC41&gt;64&lt;/c&gt;倍，产业升级消耗减少&lt;c=A6EC41&gt;64&lt;/c&gt;倍</v>
      </c>
    </row>
    <row r="290" spans="2:69" x14ac:dyDescent="0.15">
      <c r="B290" s="1" t="str">
        <f t="shared" si="45"/>
        <v>SkillDescBrief4010303</v>
      </c>
      <c r="C290" s="1" t="str">
        <f t="shared" si="46"/>
        <v>SkillDescDetail401030305</v>
      </c>
      <c r="D290" s="3">
        <v>401030305</v>
      </c>
      <c r="E290" s="3">
        <v>4010303</v>
      </c>
      <c r="F290" s="3">
        <v>5</v>
      </c>
      <c r="G290" s="3" t="s">
        <v>377</v>
      </c>
      <c r="H290" s="3"/>
      <c r="I290" s="3" t="s">
        <v>378</v>
      </c>
      <c r="J290" s="3"/>
      <c r="K290" s="3" t="s">
        <v>379</v>
      </c>
      <c r="L290" s="3"/>
      <c r="M290" s="3"/>
      <c r="N290" s="3"/>
      <c r="O290" s="3"/>
      <c r="P290" s="3"/>
      <c r="Q290" s="3" t="s">
        <v>380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43"/>
        <v>{}</v>
      </c>
      <c r="Z290" s="11" t="s">
        <v>396</v>
      </c>
      <c r="AA290" s="11" t="str">
        <f t="shared" si="42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386</v>
      </c>
      <c r="AG290" s="11"/>
      <c r="AH290" s="11"/>
      <c r="AI290" s="11"/>
      <c r="AJ290" s="11" t="s">
        <v>397</v>
      </c>
      <c r="AK290" s="11" t="str">
        <f t="shared" si="52"/>
        <v>&lt;c=A6EC41&gt;</v>
      </c>
      <c r="AL290" s="11">
        <v>128</v>
      </c>
      <c r="AM290" s="11" t="s">
        <v>349</v>
      </c>
      <c r="AN290" s="11" t="s">
        <v>398</v>
      </c>
      <c r="AO290" s="11" t="s">
        <v>355</v>
      </c>
      <c r="AP290" s="11">
        <v>128</v>
      </c>
      <c r="AQ290" s="11" t="s">
        <v>349</v>
      </c>
      <c r="AR290" s="11" t="s">
        <v>399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44"/>
        <v>使产业收入提高，升级消耗减少</v>
      </c>
      <c r="BQ290" s="11" t="str">
        <f t="shared" si="53"/>
        <v>5级：放置在产业中时，产业收入提高&lt;c=A6EC41&gt;128&lt;/c&gt;倍，产业升级消耗减少&lt;c=A6EC41&gt;128&lt;/c&gt;倍</v>
      </c>
    </row>
    <row r="291" spans="2:69" x14ac:dyDescent="0.15">
      <c r="B291" s="1" t="str">
        <f t="shared" si="45"/>
        <v>SkillDescBrief// 战斗被动</v>
      </c>
      <c r="C291" s="1" t="str">
        <f t="shared" si="46"/>
        <v>SkillDescDetail// 战斗被动1</v>
      </c>
      <c r="D291" s="7" t="s">
        <v>46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43"/>
        <v/>
      </c>
      <c r="Z291" s="10" t="s">
        <v>381</v>
      </c>
      <c r="AA291" s="10" t="str">
        <f t="shared" si="42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44"/>
        <v/>
      </c>
      <c r="BQ291" s="10" t="str">
        <f t="shared" si="53"/>
        <v/>
      </c>
    </row>
    <row r="292" spans="2:69" x14ac:dyDescent="0.15">
      <c r="B292" s="1" t="str">
        <f t="shared" si="45"/>
        <v>SkillDescBrief4010304</v>
      </c>
      <c r="C292" s="1" t="str">
        <f t="shared" si="46"/>
        <v>SkillDescDetail401030401</v>
      </c>
      <c r="D292" s="3">
        <v>401030401</v>
      </c>
      <c r="E292" s="3">
        <v>4010304</v>
      </c>
      <c r="F292" s="3">
        <v>1</v>
      </c>
      <c r="G292" s="3" t="s">
        <v>377</v>
      </c>
      <c r="H292" s="3">
        <f ca="1">ROUND(_xlfn.XLOOKUP($F292,$D$1:$D$5,$E$1:$E$5)*OFFSET(H292,5-F292,0)/0.05,0)*0.05</f>
        <v>1.4500000000000002</v>
      </c>
      <c r="I292" s="3" t="s">
        <v>378</v>
      </c>
      <c r="J292" s="3"/>
      <c r="K292" s="3" t="s">
        <v>379</v>
      </c>
      <c r="L292" s="3"/>
      <c r="M292" s="3"/>
      <c r="N292" s="3"/>
      <c r="O292" s="3"/>
      <c r="P292" s="3"/>
      <c r="Q292" s="3" t="s">
        <v>380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t="shared" ca="1" si="43"/>
        <v>{"AtkPower":1.45}</v>
      </c>
      <c r="Z292" s="11" t="s">
        <v>434</v>
      </c>
      <c r="AA292" s="11" t="str">
        <f t="shared" ca="1" si="42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435</v>
      </c>
      <c r="AK292" s="11" t="str">
        <f t="shared" ref="AK292:AK296" si="54">$B$8&amp;$B$6</f>
        <v>&lt;q=attr_atk&gt;&lt;c=A6EC41&gt;</v>
      </c>
      <c r="AL292" s="11" t="str">
        <f t="shared" ref="AL292:AL296" ca="1" si="55">ROUND($H292*100,2)&amp;"%"</f>
        <v>145%</v>
      </c>
      <c r="AM292" s="11" t="s">
        <v>349</v>
      </c>
      <c r="AN292" s="11" t="s">
        <v>436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44"/>
        <v>箭袋中增加雷箭，交替发射，附带电磁</v>
      </c>
      <c r="BQ292" s="11" t="str">
        <f t="shared" ca="1" si="53"/>
        <v>箭袋中增加雷箭，每次射击造成&lt;q=attr_atk&gt;&lt;c=A6EC41&gt;145%&lt;/c&gt;伤害，和火焰箭交替发射，附加电磁效果</v>
      </c>
    </row>
    <row r="293" spans="2:69" x14ac:dyDescent="0.15">
      <c r="B293" s="1" t="str">
        <f t="shared" si="45"/>
        <v>SkillDescBrief4010304</v>
      </c>
      <c r="C293" s="1" t="str">
        <f t="shared" si="46"/>
        <v>SkillDescDetail401030402</v>
      </c>
      <c r="D293" s="3">
        <v>401030402</v>
      </c>
      <c r="E293" s="3">
        <v>4010304</v>
      </c>
      <c r="F293" s="3">
        <v>2</v>
      </c>
      <c r="G293" s="3" t="s">
        <v>377</v>
      </c>
      <c r="H293" s="3">
        <f ca="1">ROUND(_xlfn.XLOOKUP($F293,$D$1:$D$5,$E$1:$E$5)*OFFSET(H293,5-F293,0)/0.05,0)*0.05</f>
        <v>1.55</v>
      </c>
      <c r="I293" s="3" t="s">
        <v>378</v>
      </c>
      <c r="J293" s="3"/>
      <c r="K293" s="3" t="s">
        <v>379</v>
      </c>
      <c r="L293" s="3"/>
      <c r="M293" s="3"/>
      <c r="N293" s="3"/>
      <c r="O293" s="3"/>
      <c r="P293" s="3"/>
      <c r="Q293" s="3" t="s">
        <v>380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t="shared" ca="1" si="43"/>
        <v>{"AtkPower":1.55}</v>
      </c>
      <c r="Z293" s="11" t="s">
        <v>434</v>
      </c>
      <c r="AA293" s="11" t="str">
        <f t="shared" ca="1" si="42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386</v>
      </c>
      <c r="AG293" s="11"/>
      <c r="AH293" s="11"/>
      <c r="AI293" s="11"/>
      <c r="AJ293" s="11" t="s">
        <v>387</v>
      </c>
      <c r="AK293" s="11" t="str">
        <f t="shared" si="54"/>
        <v>&lt;q=attr_atk&gt;&lt;c=A6EC41&gt;</v>
      </c>
      <c r="AL293" s="11" t="str">
        <f t="shared" ca="1" si="55"/>
        <v>155%</v>
      </c>
      <c r="AM293" s="11" t="s">
        <v>349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44"/>
        <v>箭袋中增加雷箭，交替发射，附带电磁</v>
      </c>
      <c r="BQ293" s="11" t="str">
        <f t="shared" ca="1" si="53"/>
        <v>2级：伤害提升至&lt;q=attr_atk&gt;&lt;c=A6EC41&gt;155%&lt;/c&gt;</v>
      </c>
    </row>
    <row r="294" spans="2:69" x14ac:dyDescent="0.15">
      <c r="B294" s="1" t="str">
        <f t="shared" si="45"/>
        <v>SkillDescBrief4010304</v>
      </c>
      <c r="C294" s="1" t="str">
        <f t="shared" si="46"/>
        <v>SkillDescDetail401030403</v>
      </c>
      <c r="D294" s="3">
        <v>401030403</v>
      </c>
      <c r="E294" s="3">
        <v>4010304</v>
      </c>
      <c r="F294" s="3">
        <v>3</v>
      </c>
      <c r="G294" s="3" t="s">
        <v>377</v>
      </c>
      <c r="H294" s="3">
        <f ca="1">ROUND(_xlfn.XLOOKUP($F294,$D$1:$D$5,$E$1:$E$5)*OFFSET(H294,5-F294,0)/0.05,0)*0.05</f>
        <v>1.6500000000000001</v>
      </c>
      <c r="I294" s="3" t="s">
        <v>378</v>
      </c>
      <c r="J294" s="3"/>
      <c r="K294" s="3" t="s">
        <v>379</v>
      </c>
      <c r="L294" s="3"/>
      <c r="M294" s="3"/>
      <c r="N294" s="3"/>
      <c r="O294" s="3"/>
      <c r="P294" s="3"/>
      <c r="Q294" s="3" t="s">
        <v>380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t="shared" ca="1" si="43"/>
        <v>{"AtkPower":1.65}</v>
      </c>
      <c r="Z294" s="11" t="s">
        <v>434</v>
      </c>
      <c r="AA294" s="11" t="str">
        <f t="shared" ca="1" si="42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386</v>
      </c>
      <c r="AG294" s="11"/>
      <c r="AH294" s="11"/>
      <c r="AI294" s="11"/>
      <c r="AJ294" s="11" t="s">
        <v>387</v>
      </c>
      <c r="AK294" s="11" t="str">
        <f t="shared" si="54"/>
        <v>&lt;q=attr_atk&gt;&lt;c=A6EC41&gt;</v>
      </c>
      <c r="AL294" s="11" t="str">
        <f t="shared" ca="1" si="55"/>
        <v>165%</v>
      </c>
      <c r="AM294" s="11" t="s">
        <v>349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44"/>
        <v>箭袋中增加雷箭，交替发射，附带电磁</v>
      </c>
      <c r="BQ294" s="11" t="str">
        <f t="shared" ca="1" si="53"/>
        <v>3级：伤害提升至&lt;q=attr_atk&gt;&lt;c=A6EC41&gt;165%&lt;/c&gt;</v>
      </c>
    </row>
    <row r="295" spans="2:69" x14ac:dyDescent="0.15">
      <c r="B295" s="1" t="str">
        <f t="shared" si="45"/>
        <v>SkillDescBrief4010304</v>
      </c>
      <c r="C295" s="1" t="str">
        <f t="shared" si="46"/>
        <v>SkillDescDetail401030404</v>
      </c>
      <c r="D295" s="3">
        <v>401030404</v>
      </c>
      <c r="E295" s="3">
        <v>4010304</v>
      </c>
      <c r="F295" s="3">
        <v>4</v>
      </c>
      <c r="G295" s="3" t="s">
        <v>377</v>
      </c>
      <c r="H295" s="3">
        <f ca="1">ROUND(_xlfn.XLOOKUP($F295,$D$1:$D$5,$E$1:$E$5)*OFFSET(H295,5-F295,0)/0.05,0)*0.05</f>
        <v>1.85</v>
      </c>
      <c r="I295" s="3" t="s">
        <v>378</v>
      </c>
      <c r="J295" s="3"/>
      <c r="K295" s="3" t="s">
        <v>379</v>
      </c>
      <c r="L295" s="3"/>
      <c r="M295" s="3"/>
      <c r="N295" s="3"/>
      <c r="O295" s="3"/>
      <c r="P295" s="3"/>
      <c r="Q295" s="3" t="s">
        <v>380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t="shared" ca="1" si="43"/>
        <v>{"AtkPower":1.85}</v>
      </c>
      <c r="Z295" s="11" t="s">
        <v>434</v>
      </c>
      <c r="AA295" s="11" t="str">
        <f t="shared" ca="1" si="42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386</v>
      </c>
      <c r="AG295" s="11"/>
      <c r="AH295" s="11"/>
      <c r="AI295" s="11"/>
      <c r="AJ295" s="11" t="s">
        <v>387</v>
      </c>
      <c r="AK295" s="11" t="str">
        <f t="shared" si="54"/>
        <v>&lt;q=attr_atk&gt;&lt;c=A6EC41&gt;</v>
      </c>
      <c r="AL295" s="11" t="str">
        <f t="shared" ca="1" si="55"/>
        <v>185%</v>
      </c>
      <c r="AM295" s="11" t="s">
        <v>349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44"/>
        <v>箭袋中增加雷箭，交替发射，附带电磁</v>
      </c>
      <c r="BQ295" s="11" t="str">
        <f t="shared" ca="1" si="53"/>
        <v>4级：伤害提升至&lt;q=attr_atk&gt;&lt;c=A6EC41&gt;185%&lt;/c&gt;</v>
      </c>
    </row>
    <row r="296" spans="2:69" x14ac:dyDescent="0.15">
      <c r="B296" s="1" t="str">
        <f t="shared" si="45"/>
        <v>SkillDescBrief4010304</v>
      </c>
      <c r="C296" s="1" t="str">
        <f t="shared" si="46"/>
        <v>SkillDescDetail401030405</v>
      </c>
      <c r="D296" s="3">
        <v>401030405</v>
      </c>
      <c r="E296" s="3">
        <v>4010304</v>
      </c>
      <c r="F296" s="3">
        <v>5</v>
      </c>
      <c r="G296" s="3" t="s">
        <v>377</v>
      </c>
      <c r="H296" s="3">
        <v>2.0499999999999998</v>
      </c>
      <c r="I296" s="3" t="s">
        <v>378</v>
      </c>
      <c r="J296" s="3"/>
      <c r="K296" s="3" t="s">
        <v>379</v>
      </c>
      <c r="L296" s="3"/>
      <c r="M296" s="3"/>
      <c r="N296" s="3"/>
      <c r="O296" s="3"/>
      <c r="P296" s="3"/>
      <c r="Q296" s="3" t="s">
        <v>380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43"/>
        <v>{"AtkPower":2.05}</v>
      </c>
      <c r="Z296" s="11" t="s">
        <v>434</v>
      </c>
      <c r="AA296" s="11" t="str">
        <f t="shared" si="42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386</v>
      </c>
      <c r="AG296" s="11"/>
      <c r="AH296" s="11"/>
      <c r="AI296" s="11"/>
      <c r="AJ296" s="11" t="s">
        <v>387</v>
      </c>
      <c r="AK296" s="11" t="str">
        <f t="shared" si="54"/>
        <v>&lt;q=attr_atk&gt;&lt;c=A6EC41&gt;</v>
      </c>
      <c r="AL296" s="11" t="str">
        <f t="shared" si="55"/>
        <v>205%</v>
      </c>
      <c r="AM296" s="11" t="s">
        <v>349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44"/>
        <v>箭袋中增加雷箭，交替发射，附带电磁</v>
      </c>
      <c r="BQ296" s="11" t="str">
        <f t="shared" si="53"/>
        <v>5级：伤害提升至&lt;q=attr_atk&gt;&lt;c=A6EC41&gt;205%&lt;/c&gt;</v>
      </c>
    </row>
    <row r="297" spans="2:69" x14ac:dyDescent="0.15">
      <c r="B297" s="1" t="str">
        <f t="shared" si="45"/>
        <v>SkillDescBrief// 战斗被动</v>
      </c>
      <c r="C297" s="1" t="str">
        <f t="shared" si="46"/>
        <v>SkillDescDetail// 战斗被动2</v>
      </c>
      <c r="D297" s="7" t="s">
        <v>47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43"/>
        <v/>
      </c>
      <c r="Z297" s="10" t="s">
        <v>381</v>
      </c>
      <c r="AA297" s="10" t="str">
        <f t="shared" si="42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44"/>
        <v/>
      </c>
      <c r="BQ297" s="10" t="str">
        <f t="shared" si="53"/>
        <v/>
      </c>
    </row>
    <row r="298" spans="2:69" x14ac:dyDescent="0.15">
      <c r="B298" s="1" t="str">
        <f t="shared" si="45"/>
        <v>SkillDescBrief4010305</v>
      </c>
      <c r="C298" s="1" t="str">
        <f t="shared" si="46"/>
        <v>SkillDescDetail401030501</v>
      </c>
      <c r="D298" s="3">
        <v>401030501</v>
      </c>
      <c r="E298" s="3">
        <v>4010305</v>
      </c>
      <c r="F298" s="3">
        <v>1</v>
      </c>
      <c r="G298" s="3" t="s">
        <v>377</v>
      </c>
      <c r="H298" s="3"/>
      <c r="I298" s="3" t="s">
        <v>378</v>
      </c>
      <c r="J298" s="3"/>
      <c r="K298" s="3" t="s">
        <v>379</v>
      </c>
      <c r="L298" s="3"/>
      <c r="M298" s="3"/>
      <c r="N298" s="3"/>
      <c r="O298" s="3"/>
      <c r="P298" s="3"/>
      <c r="Q298" s="3" t="s">
        <v>380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43"/>
        <v>{}</v>
      </c>
      <c r="Z298" s="11" t="s">
        <v>381</v>
      </c>
      <c r="AA298" s="11" t="str">
        <f t="shared" si="42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44"/>
        <v/>
      </c>
      <c r="BQ298" s="11" t="str">
        <f t="shared" si="53"/>
        <v/>
      </c>
    </row>
    <row r="299" spans="2:69" x14ac:dyDescent="0.15">
      <c r="B299" s="1" t="str">
        <f t="shared" si="45"/>
        <v>SkillDescBrief4010305</v>
      </c>
      <c r="C299" s="1" t="str">
        <f t="shared" si="46"/>
        <v>SkillDescDetail401030502</v>
      </c>
      <c r="D299" s="3">
        <v>401030502</v>
      </c>
      <c r="E299" s="3">
        <v>4010305</v>
      </c>
      <c r="F299" s="3">
        <v>2</v>
      </c>
      <c r="G299" s="3" t="s">
        <v>377</v>
      </c>
      <c r="H299" s="3"/>
      <c r="I299" s="3" t="s">
        <v>378</v>
      </c>
      <c r="J299" s="3"/>
      <c r="K299" s="3" t="s">
        <v>379</v>
      </c>
      <c r="L299" s="3"/>
      <c r="M299" s="3"/>
      <c r="N299" s="3"/>
      <c r="O299" s="3"/>
      <c r="P299" s="3"/>
      <c r="Q299" s="3" t="s">
        <v>380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43"/>
        <v>{}</v>
      </c>
      <c r="Z299" s="11" t="s">
        <v>381</v>
      </c>
      <c r="AA299" s="11" t="str">
        <f t="shared" si="42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44"/>
        <v/>
      </c>
      <c r="BQ299" s="11" t="str">
        <f t="shared" si="53"/>
        <v/>
      </c>
    </row>
    <row r="300" spans="2:69" x14ac:dyDescent="0.15">
      <c r="B300" s="1" t="str">
        <f t="shared" si="45"/>
        <v>SkillDescBrief4010305</v>
      </c>
      <c r="C300" s="1" t="str">
        <f t="shared" si="46"/>
        <v>SkillDescDetail401030503</v>
      </c>
      <c r="D300" s="3">
        <v>401030503</v>
      </c>
      <c r="E300" s="3">
        <v>4010305</v>
      </c>
      <c r="F300" s="3">
        <v>3</v>
      </c>
      <c r="G300" s="3" t="s">
        <v>377</v>
      </c>
      <c r="H300" s="3"/>
      <c r="I300" s="3" t="s">
        <v>378</v>
      </c>
      <c r="J300" s="3"/>
      <c r="K300" s="3" t="s">
        <v>379</v>
      </c>
      <c r="L300" s="3"/>
      <c r="M300" s="3"/>
      <c r="N300" s="3"/>
      <c r="O300" s="3"/>
      <c r="P300" s="3"/>
      <c r="Q300" s="3" t="s">
        <v>380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43"/>
        <v>{}</v>
      </c>
      <c r="Z300" s="11" t="s">
        <v>381</v>
      </c>
      <c r="AA300" s="11" t="str">
        <f t="shared" si="42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44"/>
        <v/>
      </c>
      <c r="BQ300" s="11" t="str">
        <f t="shared" si="53"/>
        <v/>
      </c>
    </row>
    <row r="301" spans="2:69" x14ac:dyDescent="0.15">
      <c r="B301" s="1" t="str">
        <f t="shared" si="45"/>
        <v>SkillDescBrief4010305</v>
      </c>
      <c r="C301" s="1" t="str">
        <f t="shared" si="46"/>
        <v>SkillDescDetail401030504</v>
      </c>
      <c r="D301" s="3">
        <v>401030504</v>
      </c>
      <c r="E301" s="3">
        <v>4010305</v>
      </c>
      <c r="F301" s="3">
        <v>4</v>
      </c>
      <c r="G301" s="3" t="s">
        <v>377</v>
      </c>
      <c r="H301" s="3"/>
      <c r="I301" s="3" t="s">
        <v>378</v>
      </c>
      <c r="J301" s="3"/>
      <c r="K301" s="3" t="s">
        <v>379</v>
      </c>
      <c r="L301" s="3"/>
      <c r="M301" s="3"/>
      <c r="N301" s="3"/>
      <c r="O301" s="3"/>
      <c r="P301" s="3"/>
      <c r="Q301" s="3" t="s">
        <v>380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43"/>
        <v>{}</v>
      </c>
      <c r="Z301" s="11" t="s">
        <v>381</v>
      </c>
      <c r="AA301" s="11" t="str">
        <f t="shared" si="42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44"/>
        <v/>
      </c>
      <c r="BQ301" s="11" t="str">
        <f t="shared" si="53"/>
        <v/>
      </c>
    </row>
    <row r="302" spans="2:69" x14ac:dyDescent="0.15">
      <c r="B302" s="1" t="str">
        <f t="shared" si="45"/>
        <v>SkillDescBrief4010305</v>
      </c>
      <c r="C302" s="1" t="str">
        <f t="shared" si="46"/>
        <v>SkillDescDetail401030505</v>
      </c>
      <c r="D302" s="3">
        <v>401030505</v>
      </c>
      <c r="E302" s="3">
        <v>4010305</v>
      </c>
      <c r="F302" s="3">
        <v>5</v>
      </c>
      <c r="G302" s="3" t="s">
        <v>377</v>
      </c>
      <c r="H302" s="3"/>
      <c r="I302" s="3" t="s">
        <v>378</v>
      </c>
      <c r="J302" s="3"/>
      <c r="K302" s="3" t="s">
        <v>379</v>
      </c>
      <c r="L302" s="3"/>
      <c r="M302" s="3"/>
      <c r="N302" s="3"/>
      <c r="O302" s="3"/>
      <c r="P302" s="3"/>
      <c r="Q302" s="3" t="s">
        <v>380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43"/>
        <v>{}</v>
      </c>
      <c r="Z302" s="11" t="s">
        <v>381</v>
      </c>
      <c r="AA302" s="11" t="str">
        <f t="shared" si="42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44"/>
        <v/>
      </c>
      <c r="BQ302" s="11" t="str">
        <f t="shared" si="53"/>
        <v/>
      </c>
    </row>
    <row r="303" spans="2:69" x14ac:dyDescent="0.15">
      <c r="B303" s="1" t="str">
        <f t="shared" si="45"/>
        <v>SkillDescBrief// 战斗被动</v>
      </c>
      <c r="C303" s="1" t="str">
        <f t="shared" si="46"/>
        <v>SkillDescDetail// 战斗被动3</v>
      </c>
      <c r="D303" s="7" t="s">
        <v>48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43"/>
        <v/>
      </c>
      <c r="Z303" s="10" t="s">
        <v>381</v>
      </c>
      <c r="AA303" s="10" t="str">
        <f t="shared" si="42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44"/>
        <v/>
      </c>
      <c r="BQ303" s="10" t="str">
        <f t="shared" si="53"/>
        <v/>
      </c>
    </row>
    <row r="304" spans="2:69" x14ac:dyDescent="0.15">
      <c r="B304" s="1" t="str">
        <f t="shared" si="45"/>
        <v>SkillDescBrief4010306</v>
      </c>
      <c r="C304" s="1" t="str">
        <f t="shared" si="46"/>
        <v>SkillDescDetail401030601</v>
      </c>
      <c r="D304" s="3">
        <v>401030601</v>
      </c>
      <c r="E304" s="3">
        <v>4010306</v>
      </c>
      <c r="F304" s="3">
        <v>1</v>
      </c>
      <c r="G304" s="3" t="s">
        <v>377</v>
      </c>
      <c r="H304" s="3"/>
      <c r="I304" s="3" t="s">
        <v>378</v>
      </c>
      <c r="J304" s="3"/>
      <c r="K304" s="3" t="s">
        <v>379</v>
      </c>
      <c r="L304" s="3"/>
      <c r="M304" s="3"/>
      <c r="N304" s="3"/>
      <c r="O304" s="3"/>
      <c r="P304" s="3"/>
      <c r="Q304" s="3" t="s">
        <v>380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43"/>
        <v>{}</v>
      </c>
      <c r="Z304" s="11" t="s">
        <v>381</v>
      </c>
      <c r="AA304" s="11" t="str">
        <f t="shared" si="42"/>
        <v/>
      </c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44"/>
        <v/>
      </c>
      <c r="BQ304" s="11" t="str">
        <f t="shared" si="53"/>
        <v/>
      </c>
    </row>
    <row r="305" spans="2:69" x14ac:dyDescent="0.15">
      <c r="B305" s="1" t="str">
        <f t="shared" si="45"/>
        <v>SkillDescBrief4010306</v>
      </c>
      <c r="C305" s="1" t="str">
        <f t="shared" si="46"/>
        <v>SkillDescDetail401030602</v>
      </c>
      <c r="D305" s="3">
        <v>401030602</v>
      </c>
      <c r="E305" s="3">
        <v>4010306</v>
      </c>
      <c r="F305" s="3">
        <v>2</v>
      </c>
      <c r="G305" s="3" t="s">
        <v>377</v>
      </c>
      <c r="H305" s="3"/>
      <c r="I305" s="3" t="s">
        <v>378</v>
      </c>
      <c r="J305" s="3"/>
      <c r="K305" s="3" t="s">
        <v>379</v>
      </c>
      <c r="L305" s="3"/>
      <c r="M305" s="3"/>
      <c r="N305" s="3"/>
      <c r="O305" s="3"/>
      <c r="P305" s="3"/>
      <c r="Q305" s="3" t="s">
        <v>380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43"/>
        <v>{}</v>
      </c>
      <c r="Z305" s="11" t="s">
        <v>381</v>
      </c>
      <c r="AA305" s="11" t="str">
        <f t="shared" si="42"/>
        <v/>
      </c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44"/>
        <v/>
      </c>
      <c r="BQ305" s="11" t="str">
        <f t="shared" si="53"/>
        <v/>
      </c>
    </row>
    <row r="306" spans="2:69" x14ac:dyDescent="0.15">
      <c r="B306" s="1" t="str">
        <f t="shared" si="45"/>
        <v>SkillDescBrief4010306</v>
      </c>
      <c r="C306" s="1" t="str">
        <f t="shared" si="46"/>
        <v>SkillDescDetail401030603</v>
      </c>
      <c r="D306" s="3">
        <v>401030603</v>
      </c>
      <c r="E306" s="3">
        <v>4010306</v>
      </c>
      <c r="F306" s="3">
        <v>3</v>
      </c>
      <c r="G306" s="3" t="s">
        <v>377</v>
      </c>
      <c r="H306" s="3"/>
      <c r="I306" s="3" t="s">
        <v>378</v>
      </c>
      <c r="J306" s="3"/>
      <c r="K306" s="3" t="s">
        <v>379</v>
      </c>
      <c r="L306" s="3"/>
      <c r="M306" s="3"/>
      <c r="N306" s="3"/>
      <c r="O306" s="3"/>
      <c r="P306" s="3"/>
      <c r="Q306" s="3" t="s">
        <v>380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43"/>
        <v>{}</v>
      </c>
      <c r="Z306" s="11" t="s">
        <v>381</v>
      </c>
      <c r="AA306" s="11" t="str">
        <f t="shared" si="42"/>
        <v/>
      </c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44"/>
        <v/>
      </c>
      <c r="BQ306" s="11" t="str">
        <f t="shared" si="53"/>
        <v/>
      </c>
    </row>
    <row r="307" spans="2:69" x14ac:dyDescent="0.15">
      <c r="B307" s="1" t="str">
        <f t="shared" si="45"/>
        <v>SkillDescBrief4010306</v>
      </c>
      <c r="C307" s="1" t="str">
        <f t="shared" si="46"/>
        <v>SkillDescDetail401030604</v>
      </c>
      <c r="D307" s="3">
        <v>401030604</v>
      </c>
      <c r="E307" s="3">
        <v>4010306</v>
      </c>
      <c r="F307" s="3">
        <v>4</v>
      </c>
      <c r="G307" s="3" t="s">
        <v>377</v>
      </c>
      <c r="H307" s="3"/>
      <c r="I307" s="3" t="s">
        <v>378</v>
      </c>
      <c r="J307" s="3"/>
      <c r="K307" s="3" t="s">
        <v>379</v>
      </c>
      <c r="L307" s="3"/>
      <c r="M307" s="3"/>
      <c r="N307" s="3"/>
      <c r="O307" s="3"/>
      <c r="P307" s="3"/>
      <c r="Q307" s="3" t="s">
        <v>380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43"/>
        <v>{}</v>
      </c>
      <c r="Z307" s="11" t="s">
        <v>381</v>
      </c>
      <c r="AA307" s="11" t="str">
        <f t="shared" si="42"/>
        <v/>
      </c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44"/>
        <v/>
      </c>
      <c r="BQ307" s="11" t="str">
        <f t="shared" si="53"/>
        <v/>
      </c>
    </row>
    <row r="308" spans="2:69" x14ac:dyDescent="0.15">
      <c r="B308" s="1" t="str">
        <f t="shared" si="45"/>
        <v>SkillDescBrief4010306</v>
      </c>
      <c r="C308" s="1" t="str">
        <f t="shared" si="46"/>
        <v>SkillDescDetail401030605</v>
      </c>
      <c r="D308" s="3">
        <v>401030605</v>
      </c>
      <c r="E308" s="3">
        <v>4010306</v>
      </c>
      <c r="F308" s="3">
        <v>5</v>
      </c>
      <c r="G308" s="3" t="s">
        <v>377</v>
      </c>
      <c r="H308" s="3"/>
      <c r="I308" s="3" t="s">
        <v>378</v>
      </c>
      <c r="J308" s="3"/>
      <c r="K308" s="3" t="s">
        <v>379</v>
      </c>
      <c r="L308" s="3"/>
      <c r="M308" s="3"/>
      <c r="N308" s="3"/>
      <c r="O308" s="3"/>
      <c r="P308" s="3"/>
      <c r="Q308" s="3" t="s">
        <v>380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43"/>
        <v>{}</v>
      </c>
      <c r="Z308" s="11" t="s">
        <v>381</v>
      </c>
      <c r="AA308" s="11" t="str">
        <f t="shared" si="42"/>
        <v/>
      </c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44"/>
        <v/>
      </c>
      <c r="BQ308" s="11" t="str">
        <f t="shared" si="53"/>
        <v/>
      </c>
    </row>
    <row r="309" spans="2:69" x14ac:dyDescent="0.15">
      <c r="B309" s="1" t="str">
        <f t="shared" si="45"/>
        <v>SkillDescBrief// 战斗被动</v>
      </c>
      <c r="C309" s="1" t="str">
        <f t="shared" si="46"/>
        <v>SkillDescDetail// 战斗被动4</v>
      </c>
      <c r="D309" s="7" t="s">
        <v>49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43"/>
        <v/>
      </c>
      <c r="Z309" s="10" t="s">
        <v>381</v>
      </c>
      <c r="AA309" s="10" t="str">
        <f t="shared" si="42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44"/>
        <v/>
      </c>
      <c r="BQ309" s="10" t="str">
        <f t="shared" si="53"/>
        <v/>
      </c>
    </row>
    <row r="310" spans="2:69" x14ac:dyDescent="0.15">
      <c r="B310" s="1" t="str">
        <f t="shared" si="45"/>
        <v>SkillDescBrief4010307</v>
      </c>
      <c r="C310" s="1" t="str">
        <f t="shared" si="46"/>
        <v>SkillDescDetail401030701</v>
      </c>
      <c r="D310" s="3">
        <v>401030701</v>
      </c>
      <c r="E310" s="3">
        <v>4010307</v>
      </c>
      <c r="F310" s="3">
        <v>1</v>
      </c>
      <c r="G310" s="3" t="s">
        <v>377</v>
      </c>
      <c r="H310" s="3"/>
      <c r="I310" s="3" t="s">
        <v>378</v>
      </c>
      <c r="J310" s="3"/>
      <c r="K310" s="3" t="s">
        <v>379</v>
      </c>
      <c r="L310" s="3">
        <v>1</v>
      </c>
      <c r="M310" s="3"/>
      <c r="N310" s="3"/>
      <c r="O310" s="3"/>
      <c r="P310" s="3"/>
      <c r="Q310" s="3" t="s">
        <v>380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43"/>
        <v>{"BuffPower":1}</v>
      </c>
      <c r="Z310" s="11" t="s">
        <v>437</v>
      </c>
      <c r="AA310" s="11" t="str">
        <f t="shared" si="42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438</v>
      </c>
      <c r="AK310" s="11" t="str">
        <f>$B$6</f>
        <v>&lt;c=A6EC41&gt;</v>
      </c>
      <c r="AL310" s="11">
        <v>10</v>
      </c>
      <c r="AM310" s="11" t="s">
        <v>349</v>
      </c>
      <c r="AN310" s="11" t="s">
        <v>439</v>
      </c>
      <c r="AO310" s="11" t="s">
        <v>355</v>
      </c>
      <c r="AP310" s="11" t="str">
        <f>"40%"</f>
        <v>40%</v>
      </c>
      <c r="AQ310" s="11" t="s">
        <v>349</v>
      </c>
      <c r="AR310" s="11" t="s">
        <v>440</v>
      </c>
      <c r="AS310" s="11" t="str">
        <f>$B$6</f>
        <v>&lt;c=A6EC41&gt;</v>
      </c>
      <c r="AT310" s="11">
        <v>20</v>
      </c>
      <c r="AU310" s="11" t="s">
        <v>349</v>
      </c>
      <c r="AV310" s="11" t="s">
        <v>441</v>
      </c>
      <c r="AW310" s="11" t="str">
        <f>$B$6</f>
        <v>&lt;c=A6EC41&gt;</v>
      </c>
      <c r="AX310" s="11">
        <v>5</v>
      </c>
      <c r="AY310" s="11" t="s">
        <v>349</v>
      </c>
      <c r="AZ310" s="11" t="s">
        <v>442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44"/>
        <v>周期性获得闪避，期间闪避攻击后回复能量</v>
      </c>
      <c r="BQ310" s="11" t="str">
        <f t="shared" si="53"/>
        <v>每过&lt;c=A6EC41&gt;10&lt;/c&gt;秒获得持续&lt;c=A6EC41&gt;2.5&lt;/c&gt;秒的&lt;c=A6EC41&gt;40%&lt;/c&gt;闪避，在此期间闪避攻击后可回复&lt;c=A6EC41&gt;20&lt;/c&gt;能量，回能至多触发&lt;c=A6EC41&gt;5&lt;/c&gt;次</v>
      </c>
    </row>
    <row r="311" spans="2:69" x14ac:dyDescent="0.15">
      <c r="B311" s="1" t="str">
        <f t="shared" si="45"/>
        <v>SkillDescBrief4010307</v>
      </c>
      <c r="C311" s="1" t="str">
        <f t="shared" si="46"/>
        <v>SkillDescDetail401030702</v>
      </c>
      <c r="D311" s="3">
        <v>401030702</v>
      </c>
      <c r="E311" s="3">
        <v>4010307</v>
      </c>
      <c r="F311" s="3">
        <v>2</v>
      </c>
      <c r="G311" s="3" t="s">
        <v>377</v>
      </c>
      <c r="H311" s="3"/>
      <c r="I311" s="3" t="s">
        <v>378</v>
      </c>
      <c r="J311" s="3"/>
      <c r="K311" s="3" t="s">
        <v>379</v>
      </c>
      <c r="L311" s="3">
        <v>1</v>
      </c>
      <c r="M311" s="3"/>
      <c r="N311" s="3"/>
      <c r="O311" s="3"/>
      <c r="P311" s="3"/>
      <c r="Q311" s="3" t="s">
        <v>380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43"/>
        <v>{"BuffPower":1}</v>
      </c>
      <c r="Z311" s="11" t="s">
        <v>381</v>
      </c>
      <c r="AA311" s="11" t="str">
        <f t="shared" si="42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44"/>
        <v/>
      </c>
      <c r="BQ311" s="11" t="str">
        <f t="shared" si="53"/>
        <v/>
      </c>
    </row>
    <row r="312" spans="2:69" x14ac:dyDescent="0.15">
      <c r="B312" s="1" t="str">
        <f t="shared" si="45"/>
        <v>SkillDescBrief4010307</v>
      </c>
      <c r="C312" s="1" t="str">
        <f t="shared" si="46"/>
        <v>SkillDescDetail401030703</v>
      </c>
      <c r="D312" s="3">
        <v>401030703</v>
      </c>
      <c r="E312" s="3">
        <v>4010307</v>
      </c>
      <c r="F312" s="3">
        <v>3</v>
      </c>
      <c r="G312" s="3" t="s">
        <v>377</v>
      </c>
      <c r="H312" s="3"/>
      <c r="I312" s="3" t="s">
        <v>378</v>
      </c>
      <c r="J312" s="3"/>
      <c r="K312" s="3" t="s">
        <v>379</v>
      </c>
      <c r="L312" s="3">
        <v>1</v>
      </c>
      <c r="M312" s="3"/>
      <c r="N312" s="3"/>
      <c r="O312" s="3"/>
      <c r="P312" s="3"/>
      <c r="Q312" s="3" t="s">
        <v>380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43"/>
        <v>{"BuffPower":1}</v>
      </c>
      <c r="Z312" s="11" t="s">
        <v>381</v>
      </c>
      <c r="AA312" s="11" t="str">
        <f t="shared" si="42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44"/>
        <v/>
      </c>
      <c r="BQ312" s="11" t="str">
        <f t="shared" si="53"/>
        <v/>
      </c>
    </row>
    <row r="313" spans="2:69" x14ac:dyDescent="0.15">
      <c r="B313" s="1" t="str">
        <f t="shared" si="45"/>
        <v>SkillDescBrief4010307</v>
      </c>
      <c r="C313" s="1" t="str">
        <f t="shared" si="46"/>
        <v>SkillDescDetail401030704</v>
      </c>
      <c r="D313" s="3">
        <v>401030704</v>
      </c>
      <c r="E313" s="3">
        <v>4010307</v>
      </c>
      <c r="F313" s="3">
        <v>4</v>
      </c>
      <c r="G313" s="3" t="s">
        <v>377</v>
      </c>
      <c r="H313" s="3"/>
      <c r="I313" s="3" t="s">
        <v>378</v>
      </c>
      <c r="J313" s="3"/>
      <c r="K313" s="3" t="s">
        <v>379</v>
      </c>
      <c r="L313" s="3">
        <v>1</v>
      </c>
      <c r="M313" s="3"/>
      <c r="N313" s="3"/>
      <c r="O313" s="3"/>
      <c r="P313" s="3"/>
      <c r="Q313" s="3" t="s">
        <v>380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43"/>
        <v>{"BuffPower":1}</v>
      </c>
      <c r="Z313" s="11" t="s">
        <v>381</v>
      </c>
      <c r="AA313" s="11" t="str">
        <f t="shared" si="42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44"/>
        <v/>
      </c>
      <c r="BQ313" s="11" t="str">
        <f t="shared" si="53"/>
        <v/>
      </c>
    </row>
    <row r="314" spans="2:69" x14ac:dyDescent="0.15">
      <c r="B314" s="1" t="str">
        <f t="shared" si="45"/>
        <v>SkillDescBrief4010307</v>
      </c>
      <c r="C314" s="1" t="str">
        <f t="shared" si="46"/>
        <v>SkillDescDetail401030705</v>
      </c>
      <c r="D314" s="3">
        <v>401030705</v>
      </c>
      <c r="E314" s="3">
        <v>4010307</v>
      </c>
      <c r="F314" s="3">
        <v>5</v>
      </c>
      <c r="G314" s="3" t="s">
        <v>377</v>
      </c>
      <c r="H314" s="3"/>
      <c r="I314" s="3" t="s">
        <v>378</v>
      </c>
      <c r="J314" s="3"/>
      <c r="K314" s="3" t="s">
        <v>379</v>
      </c>
      <c r="L314" s="3">
        <v>1</v>
      </c>
      <c r="M314" s="3"/>
      <c r="N314" s="3"/>
      <c r="O314" s="3"/>
      <c r="P314" s="3"/>
      <c r="Q314" s="3" t="s">
        <v>380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43"/>
        <v>{"BuffPower":1}</v>
      </c>
      <c r="Z314" s="11" t="s">
        <v>381</v>
      </c>
      <c r="AA314" s="11" t="str">
        <f t="shared" ref="AA314:AA377" si="56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44"/>
        <v/>
      </c>
      <c r="BQ314" s="11" t="str">
        <f t="shared" si="53"/>
        <v/>
      </c>
    </row>
    <row r="315" spans="2:69" x14ac:dyDescent="0.15">
      <c r="B315" s="1" t="str">
        <f t="shared" si="45"/>
        <v>SkillDescBrief// 普攻-雷</v>
      </c>
      <c r="C315" s="1" t="str">
        <f t="shared" si="46"/>
        <v>SkillDescDetail// 普攻-雷箭</v>
      </c>
      <c r="D315" s="7" t="s">
        <v>61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43"/>
        <v/>
      </c>
      <c r="Z315" s="10" t="s">
        <v>381</v>
      </c>
      <c r="AA315" s="10" t="str">
        <f t="shared" si="56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44"/>
        <v/>
      </c>
      <c r="BQ315" s="10" t="str">
        <f t="shared" si="53"/>
        <v/>
      </c>
    </row>
    <row r="316" spans="2:69" x14ac:dyDescent="0.15">
      <c r="B316" s="1" t="str">
        <f t="shared" si="45"/>
        <v>SkillDescBrief4010308</v>
      </c>
      <c r="C316" s="1" t="str">
        <f t="shared" si="46"/>
        <v>SkillDescDetail401030801</v>
      </c>
      <c r="D316" s="3">
        <v>401030801</v>
      </c>
      <c r="E316" s="3">
        <v>4010308</v>
      </c>
      <c r="F316" s="3">
        <v>1</v>
      </c>
      <c r="G316" s="3" t="s">
        <v>377</v>
      </c>
      <c r="H316" s="3">
        <f ca="1">ROUND(_xlfn.XLOOKUP($F316,$D$1:$D$5,$E$1:$E$5)*OFFSET(H316,5-F316,0)/0.05,0)*0.05</f>
        <v>1.4500000000000002</v>
      </c>
      <c r="I316" s="3" t="s">
        <v>378</v>
      </c>
      <c r="J316" s="3">
        <v>1</v>
      </c>
      <c r="K316" s="3" t="s">
        <v>379</v>
      </c>
      <c r="L316" s="3"/>
      <c r="M316" s="3"/>
      <c r="N316" s="3"/>
      <c r="O316" s="3"/>
      <c r="P316" s="3"/>
      <c r="Q316" s="3" t="s">
        <v>380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t="shared" ca="1" si="43"/>
        <v>{"AtkPower":1.45,"BuffAtkPower":1}</v>
      </c>
      <c r="Z316" s="11" t="s">
        <v>381</v>
      </c>
      <c r="AA316" s="11" t="str">
        <f t="shared" si="56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44"/>
        <v/>
      </c>
      <c r="BQ316" s="11" t="str">
        <f t="shared" si="53"/>
        <v/>
      </c>
    </row>
    <row r="317" spans="2:69" x14ac:dyDescent="0.15">
      <c r="B317" s="1" t="str">
        <f t="shared" si="45"/>
        <v>SkillDescBrief4010308</v>
      </c>
      <c r="C317" s="1" t="str">
        <f t="shared" si="46"/>
        <v>SkillDescDetail401030802</v>
      </c>
      <c r="D317" s="3">
        <v>401030802</v>
      </c>
      <c r="E317" s="3">
        <v>4010308</v>
      </c>
      <c r="F317" s="3">
        <v>2</v>
      </c>
      <c r="G317" s="3" t="s">
        <v>377</v>
      </c>
      <c r="H317" s="3">
        <f ca="1">ROUND(_xlfn.XLOOKUP($F317,$D$1:$D$5,$E$1:$E$5)*OFFSET(H317,5-F317,0)/0.05,0)*0.05</f>
        <v>1.55</v>
      </c>
      <c r="I317" s="3" t="s">
        <v>378</v>
      </c>
      <c r="J317" s="3">
        <v>1</v>
      </c>
      <c r="K317" s="3" t="s">
        <v>379</v>
      </c>
      <c r="L317" s="3"/>
      <c r="M317" s="3"/>
      <c r="N317" s="3"/>
      <c r="O317" s="3"/>
      <c r="P317" s="3"/>
      <c r="Q317" s="3" t="s">
        <v>380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t="shared" ca="1" si="43"/>
        <v>{"AtkPower":1.55,"BuffAtkPower":1}</v>
      </c>
      <c r="Z317" s="11" t="s">
        <v>381</v>
      </c>
      <c r="AA317" s="11" t="str">
        <f t="shared" si="56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44"/>
        <v/>
      </c>
      <c r="BQ317" s="11" t="str">
        <f t="shared" si="53"/>
        <v/>
      </c>
    </row>
    <row r="318" spans="2:69" x14ac:dyDescent="0.15">
      <c r="B318" s="1" t="str">
        <f t="shared" si="45"/>
        <v>SkillDescBrief4010308</v>
      </c>
      <c r="C318" s="1" t="str">
        <f t="shared" si="46"/>
        <v>SkillDescDetail401030803</v>
      </c>
      <c r="D318" s="3">
        <v>401030803</v>
      </c>
      <c r="E318" s="3">
        <v>4010308</v>
      </c>
      <c r="F318" s="3">
        <v>3</v>
      </c>
      <c r="G318" s="3" t="s">
        <v>377</v>
      </c>
      <c r="H318" s="3">
        <f ca="1">ROUND(_xlfn.XLOOKUP($F318,$D$1:$D$5,$E$1:$E$5)*OFFSET(H318,5-F318,0)/0.05,0)*0.05</f>
        <v>1.6500000000000001</v>
      </c>
      <c r="I318" s="3" t="s">
        <v>378</v>
      </c>
      <c r="J318" s="3">
        <v>1</v>
      </c>
      <c r="K318" s="3" t="s">
        <v>379</v>
      </c>
      <c r="L318" s="3"/>
      <c r="M318" s="3"/>
      <c r="N318" s="3"/>
      <c r="O318" s="3"/>
      <c r="P318" s="3"/>
      <c r="Q318" s="3" t="s">
        <v>380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t="shared" ca="1" si="43"/>
        <v>{"AtkPower":1.65,"BuffAtkPower":1}</v>
      </c>
      <c r="Z318" s="11" t="s">
        <v>381</v>
      </c>
      <c r="AA318" s="11" t="str">
        <f t="shared" si="56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44"/>
        <v/>
      </c>
      <c r="BQ318" s="11" t="str">
        <f t="shared" si="53"/>
        <v/>
      </c>
    </row>
    <row r="319" spans="2:69" x14ac:dyDescent="0.15">
      <c r="B319" s="1" t="str">
        <f t="shared" si="45"/>
        <v>SkillDescBrief4010308</v>
      </c>
      <c r="C319" s="1" t="str">
        <f t="shared" si="46"/>
        <v>SkillDescDetail401030804</v>
      </c>
      <c r="D319" s="3">
        <v>401030804</v>
      </c>
      <c r="E319" s="3">
        <v>4010308</v>
      </c>
      <c r="F319" s="3">
        <v>4</v>
      </c>
      <c r="G319" s="3" t="s">
        <v>377</v>
      </c>
      <c r="H319" s="3">
        <f ca="1">ROUND(_xlfn.XLOOKUP($F319,$D$1:$D$5,$E$1:$E$5)*OFFSET(H319,5-F319,0)/0.05,0)*0.05</f>
        <v>1.85</v>
      </c>
      <c r="I319" s="3" t="s">
        <v>378</v>
      </c>
      <c r="J319" s="3">
        <v>1</v>
      </c>
      <c r="K319" s="3" t="s">
        <v>379</v>
      </c>
      <c r="L319" s="3"/>
      <c r="M319" s="3"/>
      <c r="N319" s="3"/>
      <c r="O319" s="3"/>
      <c r="P319" s="3"/>
      <c r="Q319" s="3" t="s">
        <v>380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t="shared" ca="1" si="43"/>
        <v>{"AtkPower":1.85,"BuffAtkPower":1}</v>
      </c>
      <c r="Z319" s="11" t="s">
        <v>381</v>
      </c>
      <c r="AA319" s="11" t="str">
        <f t="shared" si="56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44"/>
        <v/>
      </c>
      <c r="BQ319" s="11" t="str">
        <f t="shared" si="53"/>
        <v/>
      </c>
    </row>
    <row r="320" spans="2:69" x14ac:dyDescent="0.15">
      <c r="B320" s="1" t="str">
        <f t="shared" si="45"/>
        <v>SkillDescBrief4010308</v>
      </c>
      <c r="C320" s="1" t="str">
        <f t="shared" si="46"/>
        <v>SkillDescDetail401030805</v>
      </c>
      <c r="D320" s="3">
        <v>401030805</v>
      </c>
      <c r="E320" s="3">
        <v>4010308</v>
      </c>
      <c r="F320" s="3">
        <v>5</v>
      </c>
      <c r="G320" s="3" t="s">
        <v>377</v>
      </c>
      <c r="H320" s="3">
        <v>2.0499999999999998</v>
      </c>
      <c r="I320" s="3" t="s">
        <v>378</v>
      </c>
      <c r="J320" s="3">
        <v>1</v>
      </c>
      <c r="K320" s="3" t="s">
        <v>379</v>
      </c>
      <c r="L320" s="3"/>
      <c r="M320" s="3"/>
      <c r="N320" s="3"/>
      <c r="O320" s="3"/>
      <c r="P320" s="3"/>
      <c r="Q320" s="3" t="s">
        <v>380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43"/>
        <v>{"AtkPower":2.05,"BuffAtkPower":1}</v>
      </c>
      <c r="Z320" s="11" t="s">
        <v>381</v>
      </c>
      <c r="AA320" s="11" t="str">
        <f t="shared" si="56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44"/>
        <v/>
      </c>
      <c r="BQ320" s="11" t="str">
        <f t="shared" si="53"/>
        <v/>
      </c>
    </row>
    <row r="321" spans="2:69" x14ac:dyDescent="0.15">
      <c r="B321" s="1" t="str">
        <f t="shared" si="45"/>
        <v>SkillDescBrief// 大招-火</v>
      </c>
      <c r="C321" s="1" t="str">
        <f t="shared" si="46"/>
        <v>SkillDescDetail// 大招-火雷箭</v>
      </c>
      <c r="D321" s="7" t="s">
        <v>62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43"/>
        <v/>
      </c>
      <c r="Z321" s="10" t="s">
        <v>381</v>
      </c>
      <c r="AA321" s="10" t="str">
        <f t="shared" si="56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44"/>
        <v/>
      </c>
      <c r="BQ321" s="10" t="str">
        <f t="shared" si="53"/>
        <v/>
      </c>
    </row>
    <row r="322" spans="2:69" x14ac:dyDescent="0.15">
      <c r="B322" s="1" t="str">
        <f t="shared" si="45"/>
        <v>SkillDescBrief4010309</v>
      </c>
      <c r="C322" s="1" t="str">
        <f t="shared" si="46"/>
        <v>SkillDescDetail401030901</v>
      </c>
      <c r="D322" s="3">
        <v>401030901</v>
      </c>
      <c r="E322" s="3">
        <v>4010309</v>
      </c>
      <c r="F322" s="3">
        <v>1</v>
      </c>
      <c r="G322" s="3" t="s">
        <v>377</v>
      </c>
      <c r="H322" s="3">
        <f ca="1">ROUND(_xlfn.XLOOKUP($F322,$D$1:$D$5,$E$1:$E$5)*OFFSET(H322,5-F322,0)/0.05,0)*0.05</f>
        <v>0.85000000000000009</v>
      </c>
      <c r="I322" s="3" t="s">
        <v>378</v>
      </c>
      <c r="J322" s="3">
        <v>1</v>
      </c>
      <c r="K322" s="3" t="s">
        <v>379</v>
      </c>
      <c r="L322" s="3"/>
      <c r="M322" s="3"/>
      <c r="N322" s="3"/>
      <c r="O322" s="3"/>
      <c r="P322" s="3"/>
      <c r="Q322" s="3" t="s">
        <v>380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t="shared" ca="1" si="43"/>
        <v>{"AtkPower":0.85,"BuffAtkPower":1}</v>
      </c>
      <c r="Z322" s="11" t="s">
        <v>381</v>
      </c>
      <c r="AA322" s="11" t="str">
        <f t="shared" si="56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44"/>
        <v/>
      </c>
      <c r="BQ322" s="11" t="str">
        <f t="shared" si="53"/>
        <v/>
      </c>
    </row>
    <row r="323" spans="2:69" x14ac:dyDescent="0.15">
      <c r="B323" s="1" t="str">
        <f t="shared" si="45"/>
        <v>SkillDescBrief4010309</v>
      </c>
      <c r="C323" s="1" t="str">
        <f t="shared" si="46"/>
        <v>SkillDescDetail401030902</v>
      </c>
      <c r="D323" s="3">
        <v>401030902</v>
      </c>
      <c r="E323" s="3">
        <v>4010309</v>
      </c>
      <c r="F323" s="3">
        <v>2</v>
      </c>
      <c r="G323" s="3" t="s">
        <v>377</v>
      </c>
      <c r="H323" s="3">
        <f ca="1">ROUND(_xlfn.XLOOKUP($F323,$D$1:$D$5,$E$1:$E$5)*OFFSET(H323,5-F323,0)/0.05,0)*0.05</f>
        <v>0.9</v>
      </c>
      <c r="I323" s="3" t="s">
        <v>378</v>
      </c>
      <c r="J323" s="3">
        <v>1</v>
      </c>
      <c r="K323" s="3" t="s">
        <v>379</v>
      </c>
      <c r="L323" s="3"/>
      <c r="M323" s="3"/>
      <c r="N323" s="3"/>
      <c r="O323" s="3"/>
      <c r="P323" s="3"/>
      <c r="Q323" s="3" t="s">
        <v>380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t="shared" ca="1" si="43"/>
        <v>{"AtkPower":0.9,"BuffAtkPower":1}</v>
      </c>
      <c r="Z323" s="11" t="s">
        <v>381</v>
      </c>
      <c r="AA323" s="11" t="str">
        <f t="shared" si="56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44"/>
        <v/>
      </c>
      <c r="BQ323" s="11" t="str">
        <f t="shared" si="53"/>
        <v/>
      </c>
    </row>
    <row r="324" spans="2:69" x14ac:dyDescent="0.15">
      <c r="B324" s="1" t="str">
        <f t="shared" si="45"/>
        <v>SkillDescBrief4010309</v>
      </c>
      <c r="C324" s="1" t="str">
        <f t="shared" si="46"/>
        <v>SkillDescDetail401030903</v>
      </c>
      <c r="D324" s="3">
        <v>401030903</v>
      </c>
      <c r="E324" s="3">
        <v>4010309</v>
      </c>
      <c r="F324" s="3">
        <v>3</v>
      </c>
      <c r="G324" s="3" t="s">
        <v>377</v>
      </c>
      <c r="H324" s="3">
        <f ca="1">ROUND(_xlfn.XLOOKUP($F324,$D$1:$D$5,$E$1:$E$5)*OFFSET(H324,5-F324,0)/0.05,0)*0.05</f>
        <v>0.95000000000000007</v>
      </c>
      <c r="I324" s="3" t="s">
        <v>378</v>
      </c>
      <c r="J324" s="3">
        <v>1</v>
      </c>
      <c r="K324" s="3" t="s">
        <v>379</v>
      </c>
      <c r="L324" s="3"/>
      <c r="M324" s="3"/>
      <c r="N324" s="3"/>
      <c r="O324" s="3"/>
      <c r="P324" s="3"/>
      <c r="Q324" s="3" t="s">
        <v>380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t="shared" ca="1" si="43"/>
        <v>{"AtkPower":0.95,"BuffAtkPower":1}</v>
      </c>
      <c r="Z324" s="11" t="s">
        <v>381</v>
      </c>
      <c r="AA324" s="11" t="str">
        <f t="shared" si="56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44"/>
        <v/>
      </c>
      <c r="BQ324" s="11" t="str">
        <f t="shared" si="53"/>
        <v/>
      </c>
    </row>
    <row r="325" spans="2:69" x14ac:dyDescent="0.15">
      <c r="B325" s="1" t="str">
        <f t="shared" si="45"/>
        <v>SkillDescBrief4010309</v>
      </c>
      <c r="C325" s="1" t="str">
        <f t="shared" si="46"/>
        <v>SkillDescDetail401030904</v>
      </c>
      <c r="D325" s="3">
        <v>401030904</v>
      </c>
      <c r="E325" s="3">
        <v>4010309</v>
      </c>
      <c r="F325" s="3">
        <v>4</v>
      </c>
      <c r="G325" s="3" t="s">
        <v>377</v>
      </c>
      <c r="H325" s="3">
        <f ca="1">ROUND(_xlfn.XLOOKUP($F325,$D$1:$D$5,$E$1:$E$5)*OFFSET(H325,5-F325,0)/0.05,0)*0.05</f>
        <v>1.1000000000000001</v>
      </c>
      <c r="I325" s="3" t="s">
        <v>378</v>
      </c>
      <c r="J325" s="3">
        <v>1</v>
      </c>
      <c r="K325" s="3" t="s">
        <v>379</v>
      </c>
      <c r="L325" s="3"/>
      <c r="M325" s="3"/>
      <c r="N325" s="3"/>
      <c r="O325" s="3"/>
      <c r="P325" s="3"/>
      <c r="Q325" s="3" t="s">
        <v>380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t="shared" ca="1" si="43"/>
        <v>{"AtkPower":1.1,"BuffAtkPower":1}</v>
      </c>
      <c r="Z325" s="11" t="s">
        <v>381</v>
      </c>
      <c r="AA325" s="11" t="str">
        <f t="shared" si="56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44"/>
        <v/>
      </c>
      <c r="BQ325" s="11" t="str">
        <f t="shared" si="53"/>
        <v/>
      </c>
    </row>
    <row r="326" spans="2:69" x14ac:dyDescent="0.15">
      <c r="B326" s="1" t="str">
        <f t="shared" si="45"/>
        <v>SkillDescBrief4010309</v>
      </c>
      <c r="C326" s="1" t="str">
        <f t="shared" si="46"/>
        <v>SkillDescDetail401030905</v>
      </c>
      <c r="D326" s="3">
        <v>401030905</v>
      </c>
      <c r="E326" s="3">
        <v>4010309</v>
      </c>
      <c r="F326" s="3">
        <v>5</v>
      </c>
      <c r="G326" s="3" t="s">
        <v>377</v>
      </c>
      <c r="H326" s="3">
        <v>1.2</v>
      </c>
      <c r="I326" s="3" t="s">
        <v>378</v>
      </c>
      <c r="J326" s="3">
        <v>1</v>
      </c>
      <c r="K326" s="3" t="s">
        <v>379</v>
      </c>
      <c r="L326" s="3"/>
      <c r="M326" s="3"/>
      <c r="N326" s="3"/>
      <c r="O326" s="3"/>
      <c r="P326" s="3"/>
      <c r="Q326" s="3" t="s">
        <v>380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43"/>
        <v>{"AtkPower":1.2,"BuffAtkPower":1}</v>
      </c>
      <c r="Z326" s="11" t="s">
        <v>381</v>
      </c>
      <c r="AA326" s="11" t="str">
        <f t="shared" si="56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44"/>
        <v/>
      </c>
      <c r="BQ326" s="11" t="str">
        <f t="shared" si="53"/>
        <v/>
      </c>
    </row>
    <row r="327" spans="2:69" x14ac:dyDescent="0.15">
      <c r="B327" s="1" t="str">
        <f t="shared" si="45"/>
        <v>SkillDescBrief// 手捧雷</v>
      </c>
      <c r="C327" s="1" t="str">
        <f t="shared" si="46"/>
        <v>SkillDescDetail// 手捧雷</v>
      </c>
      <c r="D327" s="7" t="s">
        <v>63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43"/>
        <v/>
      </c>
      <c r="Z327" s="10" t="s">
        <v>381</v>
      </c>
      <c r="AA327" s="10" t="str">
        <f t="shared" si="56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44"/>
        <v/>
      </c>
      <c r="BQ327" s="10" t="str">
        <f t="shared" si="53"/>
        <v/>
      </c>
    </row>
    <row r="328" spans="2:69" x14ac:dyDescent="0.15">
      <c r="B328" s="1" t="str">
        <f t="shared" si="45"/>
        <v>SkillDescBrief// 普攻</v>
      </c>
      <c r="C328" s="1" t="str">
        <f t="shared" si="46"/>
        <v>SkillDescDetail// 普攻</v>
      </c>
      <c r="D328" s="7" t="s">
        <v>33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43"/>
        <v/>
      </c>
      <c r="Z328" s="10" t="s">
        <v>381</v>
      </c>
      <c r="AA328" s="10" t="str">
        <f t="shared" si="56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44"/>
        <v/>
      </c>
      <c r="BQ328" s="10" t="str">
        <f t="shared" si="53"/>
        <v/>
      </c>
    </row>
    <row r="329" spans="2:69" x14ac:dyDescent="0.15">
      <c r="B329" s="1" t="str">
        <f t="shared" si="45"/>
        <v>SkillDescBrief4010401</v>
      </c>
      <c r="C329" s="1" t="str">
        <f t="shared" si="46"/>
        <v>SkillDescDetail401040101</v>
      </c>
      <c r="D329" s="3">
        <v>401040101</v>
      </c>
      <c r="E329" s="3">
        <v>4010401</v>
      </c>
      <c r="F329" s="3">
        <v>1</v>
      </c>
      <c r="G329" s="3" t="s">
        <v>377</v>
      </c>
      <c r="H329" s="3">
        <f ca="1">ROUND(_xlfn.XLOOKUP($F329,$D$1:$D$5,$E$1:$E$5)*OFFSET(H329,5-F329,0)/0.05,0)*0.05</f>
        <v>1.35</v>
      </c>
      <c r="I329" s="3" t="s">
        <v>378</v>
      </c>
      <c r="J329" s="3"/>
      <c r="K329" s="3" t="s">
        <v>379</v>
      </c>
      <c r="L329" s="3"/>
      <c r="M329" s="3"/>
      <c r="N329" s="3"/>
      <c r="O329" s="3"/>
      <c r="P329" s="3"/>
      <c r="Q329" s="3" t="s">
        <v>380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t="shared" ca="1" si="43"/>
        <v>{"AtkPower":1.35}</v>
      </c>
      <c r="Z329" s="11" t="s">
        <v>443</v>
      </c>
      <c r="AA329" s="11" t="str">
        <f t="shared" ca="1" si="56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444</v>
      </c>
      <c r="AK329" s="11" t="str">
        <f>$B$6</f>
        <v>&lt;c=A6EC41&gt;</v>
      </c>
      <c r="AL329" s="11">
        <v>1</v>
      </c>
      <c r="AM329" s="11" t="s">
        <v>349</v>
      </c>
      <c r="AN329" s="11" t="s">
        <v>384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349</v>
      </c>
      <c r="AR329" s="11" t="s">
        <v>385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44"/>
        <v>向敌人投掷手捧雷</v>
      </c>
      <c r="BQ329" s="11" t="str">
        <f t="shared" ca="1" si="53"/>
        <v>投掷手捧雷，对&lt;c=A6EC41&gt;1&lt;/c&gt;个敌人造成&lt;q=attr_atk&gt;&lt;c=A6EC41&gt;135%&lt;/c&gt;伤害</v>
      </c>
    </row>
    <row r="330" spans="2:69" x14ac:dyDescent="0.15">
      <c r="B330" s="1" t="str">
        <f t="shared" si="45"/>
        <v>SkillDescBrief4010401</v>
      </c>
      <c r="C330" s="1" t="str">
        <f t="shared" si="46"/>
        <v>SkillDescDetail401040102</v>
      </c>
      <c r="D330" s="3">
        <v>401040102</v>
      </c>
      <c r="E330" s="3">
        <v>4010401</v>
      </c>
      <c r="F330" s="3">
        <v>2</v>
      </c>
      <c r="G330" s="3" t="s">
        <v>377</v>
      </c>
      <c r="H330" s="3">
        <f ca="1">ROUND(_xlfn.XLOOKUP($F330,$D$1:$D$5,$E$1:$E$5)*OFFSET(H330,5-F330,0)/0.05,0)*0.05</f>
        <v>1.4500000000000002</v>
      </c>
      <c r="I330" s="3" t="s">
        <v>378</v>
      </c>
      <c r="J330" s="3"/>
      <c r="K330" s="3" t="s">
        <v>379</v>
      </c>
      <c r="L330" s="3"/>
      <c r="M330" s="3"/>
      <c r="N330" s="3"/>
      <c r="O330" s="3"/>
      <c r="P330" s="3"/>
      <c r="Q330" s="3" t="s">
        <v>380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t="shared" ref="Y330:Y393" ca="1" si="57">IF(E330="","",$A$3&amp;_xlfn.TEXTJOIN($C$1,1,S330:X330)&amp;$A$4)</f>
        <v>{"AtkPower":1.45}</v>
      </c>
      <c r="Z330" s="11" t="s">
        <v>443</v>
      </c>
      <c r="AA330" s="11" t="str">
        <f t="shared" ca="1" si="56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386</v>
      </c>
      <c r="AG330" s="11"/>
      <c r="AH330" s="11"/>
      <c r="AI330" s="11"/>
      <c r="AJ330" s="11" t="s">
        <v>387</v>
      </c>
      <c r="AK330" s="11" t="str">
        <f t="shared" ref="AK330:AK333" si="58">$B$8&amp;$B$6</f>
        <v>&lt;q=attr_atk&gt;&lt;c=A6EC41&gt;</v>
      </c>
      <c r="AL330" s="11" t="str">
        <f t="shared" ref="AL330:AL333" ca="1" si="59">ROUND($H330*100,2)&amp;"%"</f>
        <v>145%</v>
      </c>
      <c r="AM330" s="11" t="s">
        <v>349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60">Z330</f>
        <v>向敌人投掷手捧雷</v>
      </c>
      <c r="BQ330" s="11" t="str">
        <f t="shared" ca="1" si="53"/>
        <v>2级：伤害提升至&lt;q=attr_atk&gt;&lt;c=A6EC41&gt;145%&lt;/c&gt;</v>
      </c>
    </row>
    <row r="331" spans="2:69" x14ac:dyDescent="0.15">
      <c r="B331" s="1" t="str">
        <f t="shared" ref="B331:B394" si="61">$C$3&amp;LEFT($D331,7)</f>
        <v>SkillDescBrief4010401</v>
      </c>
      <c r="C331" s="1" t="str">
        <f t="shared" ref="C331:C394" si="62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377</v>
      </c>
      <c r="H331" s="3">
        <f ca="1">ROUND(_xlfn.XLOOKUP($F331,$D$1:$D$5,$E$1:$E$5)*OFFSET(H331,5-F331,0)/0.05,0)*0.05</f>
        <v>1.55</v>
      </c>
      <c r="I331" s="3" t="s">
        <v>378</v>
      </c>
      <c r="J331" s="3"/>
      <c r="K331" s="3" t="s">
        <v>379</v>
      </c>
      <c r="L331" s="3"/>
      <c r="M331" s="3"/>
      <c r="N331" s="3"/>
      <c r="O331" s="3"/>
      <c r="P331" s="3"/>
      <c r="Q331" s="3" t="s">
        <v>380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t="shared" ca="1" si="57"/>
        <v>{"AtkPower":1.55}</v>
      </c>
      <c r="Z331" s="11" t="s">
        <v>443</v>
      </c>
      <c r="AA331" s="11" t="str">
        <f t="shared" ca="1" si="56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386</v>
      </c>
      <c r="AG331" s="11"/>
      <c r="AH331" s="11"/>
      <c r="AI331" s="11"/>
      <c r="AJ331" s="11" t="s">
        <v>387</v>
      </c>
      <c r="AK331" s="11" t="str">
        <f t="shared" si="58"/>
        <v>&lt;q=attr_atk&gt;&lt;c=A6EC41&gt;</v>
      </c>
      <c r="AL331" s="11" t="str">
        <f t="shared" ca="1" si="59"/>
        <v>155%</v>
      </c>
      <c r="AM331" s="11" t="s">
        <v>349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60"/>
        <v>向敌人投掷手捧雷</v>
      </c>
      <c r="BQ331" s="11" t="str">
        <f t="shared" ca="1" si="53"/>
        <v>3级：伤害提升至&lt;q=attr_atk&gt;&lt;c=A6EC41&gt;155%&lt;/c&gt;</v>
      </c>
    </row>
    <row r="332" spans="2:69" x14ac:dyDescent="0.15">
      <c r="B332" s="1" t="str">
        <f t="shared" si="61"/>
        <v>SkillDescBrief4010401</v>
      </c>
      <c r="C332" s="1" t="str">
        <f t="shared" si="62"/>
        <v>SkillDescDetail401040104</v>
      </c>
      <c r="D332" s="3">
        <v>401040104</v>
      </c>
      <c r="E332" s="3">
        <v>4010401</v>
      </c>
      <c r="F332" s="3">
        <v>4</v>
      </c>
      <c r="G332" s="3" t="s">
        <v>377</v>
      </c>
      <c r="H332" s="3">
        <f ca="1">ROUND(_xlfn.XLOOKUP($F332,$D$1:$D$5,$E$1:$E$5)*OFFSET(H332,5-F332,0)/0.05,0)*0.05</f>
        <v>1.75</v>
      </c>
      <c r="I332" s="3" t="s">
        <v>378</v>
      </c>
      <c r="J332" s="3"/>
      <c r="K332" s="3" t="s">
        <v>379</v>
      </c>
      <c r="L332" s="3"/>
      <c r="M332" s="3"/>
      <c r="N332" s="3"/>
      <c r="O332" s="3"/>
      <c r="P332" s="3"/>
      <c r="Q332" s="3" t="s">
        <v>380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t="shared" ca="1" si="57"/>
        <v>{"AtkPower":1.75}</v>
      </c>
      <c r="Z332" s="11" t="s">
        <v>443</v>
      </c>
      <c r="AA332" s="11" t="str">
        <f t="shared" ca="1" si="56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386</v>
      </c>
      <c r="AG332" s="11"/>
      <c r="AH332" s="11"/>
      <c r="AI332" s="11"/>
      <c r="AJ332" s="11" t="s">
        <v>387</v>
      </c>
      <c r="AK332" s="11" t="str">
        <f t="shared" si="58"/>
        <v>&lt;q=attr_atk&gt;&lt;c=A6EC41&gt;</v>
      </c>
      <c r="AL332" s="11" t="str">
        <f t="shared" ca="1" si="59"/>
        <v>175%</v>
      </c>
      <c r="AM332" s="11" t="s">
        <v>349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60"/>
        <v>向敌人投掷手捧雷</v>
      </c>
      <c r="BQ332" s="11" t="str">
        <f t="shared" ca="1" si="53"/>
        <v>4级：伤害提升至&lt;q=attr_atk&gt;&lt;c=A6EC41&gt;175%&lt;/c&gt;</v>
      </c>
    </row>
    <row r="333" spans="2:69" x14ac:dyDescent="0.15">
      <c r="B333" s="1" t="str">
        <f t="shared" si="61"/>
        <v>SkillDescBrief4010401</v>
      </c>
      <c r="C333" s="1" t="str">
        <f t="shared" si="62"/>
        <v>SkillDescDetail401040105</v>
      </c>
      <c r="D333" s="3">
        <v>401040105</v>
      </c>
      <c r="E333" s="3">
        <v>4010401</v>
      </c>
      <c r="F333" s="3">
        <v>5</v>
      </c>
      <c r="G333" s="3" t="s">
        <v>377</v>
      </c>
      <c r="H333" s="3">
        <v>1.95</v>
      </c>
      <c r="I333" s="3" t="s">
        <v>378</v>
      </c>
      <c r="J333" s="3"/>
      <c r="K333" s="3" t="s">
        <v>379</v>
      </c>
      <c r="L333" s="3"/>
      <c r="M333" s="3"/>
      <c r="N333" s="3"/>
      <c r="O333" s="3"/>
      <c r="P333" s="3"/>
      <c r="Q333" s="3" t="s">
        <v>380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57"/>
        <v>{"AtkPower":1.95}</v>
      </c>
      <c r="Z333" s="11" t="s">
        <v>443</v>
      </c>
      <c r="AA333" s="11" t="str">
        <f t="shared" si="56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386</v>
      </c>
      <c r="AG333" s="11"/>
      <c r="AH333" s="11"/>
      <c r="AI333" s="11"/>
      <c r="AJ333" s="11" t="s">
        <v>387</v>
      </c>
      <c r="AK333" s="11" t="str">
        <f t="shared" si="58"/>
        <v>&lt;q=attr_atk&gt;&lt;c=A6EC41&gt;</v>
      </c>
      <c r="AL333" s="11" t="str">
        <f t="shared" si="59"/>
        <v>195%</v>
      </c>
      <c r="AM333" s="11" t="s">
        <v>349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60"/>
        <v>向敌人投掷手捧雷</v>
      </c>
      <c r="BQ333" s="11" t="str">
        <f t="shared" si="53"/>
        <v>5级：伤害提升至&lt;q=attr_atk&gt;&lt;c=A6EC41&gt;195%&lt;/c&gt;</v>
      </c>
    </row>
    <row r="334" spans="2:69" x14ac:dyDescent="0.15">
      <c r="B334" s="1" t="str">
        <f t="shared" si="61"/>
        <v>SkillDescBrief// 大招</v>
      </c>
      <c r="C334" s="1" t="str">
        <f t="shared" si="62"/>
        <v>SkillDescDetail// 大招</v>
      </c>
      <c r="D334" s="7" t="s">
        <v>40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57"/>
        <v/>
      </c>
      <c r="Z334" s="10" t="s">
        <v>381</v>
      </c>
      <c r="AA334" s="10" t="str">
        <f t="shared" si="56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60"/>
        <v/>
      </c>
      <c r="BQ334" s="10" t="str">
        <f t="shared" si="53"/>
        <v/>
      </c>
    </row>
    <row r="335" spans="2:69" x14ac:dyDescent="0.15">
      <c r="B335" s="1" t="str">
        <f t="shared" si="61"/>
        <v>SkillDescBrief4010402</v>
      </c>
      <c r="C335" s="1" t="str">
        <f t="shared" si="62"/>
        <v>SkillDescDetail401040201</v>
      </c>
      <c r="D335" s="3">
        <v>401040201</v>
      </c>
      <c r="E335" s="3">
        <v>4010402</v>
      </c>
      <c r="F335" s="3">
        <v>1</v>
      </c>
      <c r="G335" s="3" t="s">
        <v>377</v>
      </c>
      <c r="H335" s="3">
        <f ca="1">ROUND(_xlfn.XLOOKUP($F335,$D$1:$D$5,$E$1:$E$5)*OFFSET(H335,5-F335,0)/0.05,0)*0.05</f>
        <v>4.2</v>
      </c>
      <c r="I335" s="3" t="s">
        <v>378</v>
      </c>
      <c r="J335" s="3"/>
      <c r="K335" s="3" t="s">
        <v>379</v>
      </c>
      <c r="L335" s="3"/>
      <c r="M335" s="3"/>
      <c r="N335" s="3"/>
      <c r="O335" s="3"/>
      <c r="P335" s="3"/>
      <c r="Q335" s="3" t="s">
        <v>380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t="shared" ca="1" si="57"/>
        <v>{"AtkPower":4.2}</v>
      </c>
      <c r="Z335" s="11" t="s">
        <v>445</v>
      </c>
      <c r="AA335" s="11" t="str">
        <f t="shared" ca="1" si="56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446</v>
      </c>
      <c r="AK335" s="11" t="str">
        <f>$B$6</f>
        <v>&lt;c=A6EC41&gt;</v>
      </c>
      <c r="AL335" s="11">
        <v>1</v>
      </c>
      <c r="AM335" s="11" t="s">
        <v>349</v>
      </c>
      <c r="AN335" s="11" t="s">
        <v>447</v>
      </c>
      <c r="AO335" s="11" t="str">
        <f>$B$6</f>
        <v>&lt;c=A6EC41&gt;</v>
      </c>
      <c r="AP335" s="11">
        <v>1</v>
      </c>
      <c r="AQ335" s="11" t="s">
        <v>349</v>
      </c>
      <c r="AR335" s="11" t="s">
        <v>448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349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60"/>
        <v>投掷手捧雷，落地后爆炸</v>
      </c>
      <c r="BQ335" s="11" t="str">
        <f t="shared" ca="1" si="53"/>
        <v>投掷手捧雷，落地后向&lt;c=A6EC41&gt;1&lt;/c&gt;个方向爆炸，对&lt;c=A6EC41&gt;1&lt;/c&gt;个敌人造成伤害，伤害提升至&lt;q=attr_atk&gt;&lt;c=A6EC41&gt;420%&lt;/c&gt;</v>
      </c>
    </row>
    <row r="336" spans="2:69" x14ac:dyDescent="0.15">
      <c r="B336" s="1" t="str">
        <f t="shared" si="61"/>
        <v>SkillDescBrief4010402</v>
      </c>
      <c r="C336" s="1" t="str">
        <f t="shared" si="62"/>
        <v>SkillDescDetail401040202</v>
      </c>
      <c r="D336" s="3">
        <v>401040202</v>
      </c>
      <c r="E336" s="3">
        <v>4010402</v>
      </c>
      <c r="F336" s="3">
        <v>2</v>
      </c>
      <c r="G336" s="3" t="s">
        <v>377</v>
      </c>
      <c r="H336" s="3">
        <f ca="1">ROUND(_xlfn.XLOOKUP($F336,$D$1:$D$5,$E$1:$E$5)*OFFSET(H336,5-F336,0)/0.05,0)*0.05</f>
        <v>4.5</v>
      </c>
      <c r="I336" s="3" t="s">
        <v>378</v>
      </c>
      <c r="J336" s="3"/>
      <c r="K336" s="3" t="s">
        <v>379</v>
      </c>
      <c r="L336" s="3"/>
      <c r="M336" s="3"/>
      <c r="N336" s="3"/>
      <c r="O336" s="3"/>
      <c r="P336" s="3"/>
      <c r="Q336" s="3" t="s">
        <v>380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t="shared" ca="1" si="57"/>
        <v>{"AtkPower":4.5}</v>
      </c>
      <c r="Z336" s="11" t="s">
        <v>445</v>
      </c>
      <c r="AA336" s="11" t="str">
        <f t="shared" ca="1" si="56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386</v>
      </c>
      <c r="AG336" s="11"/>
      <c r="AH336" s="11"/>
      <c r="AI336" s="11"/>
      <c r="AJ336" s="11" t="s">
        <v>387</v>
      </c>
      <c r="AK336" s="11" t="str">
        <f t="shared" ref="AK336:AK339" si="63">$B$8&amp;$B$6</f>
        <v>&lt;q=attr_atk&gt;&lt;c=A6EC41&gt;</v>
      </c>
      <c r="AL336" s="11" t="str">
        <f t="shared" ref="AL336:AL339" ca="1" si="64">ROUND($H336*100,2)&amp;"%"</f>
        <v>450%</v>
      </c>
      <c r="AM336" s="11" t="s">
        <v>349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60"/>
        <v>投掷手捧雷，落地后爆炸</v>
      </c>
      <c r="BQ336" s="11" t="str">
        <f t="shared" ca="1" si="53"/>
        <v>2级：伤害提升至&lt;q=attr_atk&gt;&lt;c=A6EC41&gt;450%&lt;/c&gt;</v>
      </c>
    </row>
    <row r="337" spans="2:69" x14ac:dyDescent="0.15">
      <c r="B337" s="1" t="str">
        <f t="shared" si="61"/>
        <v>SkillDescBrief4010402</v>
      </c>
      <c r="C337" s="1" t="str">
        <f t="shared" si="62"/>
        <v>SkillDescDetail401040203</v>
      </c>
      <c r="D337" s="3">
        <v>401040203</v>
      </c>
      <c r="E337" s="3">
        <v>4010402</v>
      </c>
      <c r="F337" s="3">
        <v>3</v>
      </c>
      <c r="G337" s="3" t="s">
        <v>377</v>
      </c>
      <c r="H337" s="3">
        <f ca="1">ROUND(_xlfn.XLOOKUP($F337,$D$1:$D$5,$E$1:$E$5)*OFFSET(H337,5-F337,0)/0.05,0)*0.05</f>
        <v>4.8000000000000007</v>
      </c>
      <c r="I337" s="3" t="s">
        <v>378</v>
      </c>
      <c r="J337" s="3"/>
      <c r="K337" s="3" t="s">
        <v>379</v>
      </c>
      <c r="L337" s="3"/>
      <c r="M337" s="3"/>
      <c r="N337" s="3"/>
      <c r="O337" s="3"/>
      <c r="P337" s="3"/>
      <c r="Q337" s="3" t="s">
        <v>380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t="shared" ca="1" si="57"/>
        <v>{"AtkPower":4.8}</v>
      </c>
      <c r="Z337" s="11" t="s">
        <v>445</v>
      </c>
      <c r="AA337" s="11" t="str">
        <f t="shared" ca="1" si="56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386</v>
      </c>
      <c r="AG337" s="11"/>
      <c r="AH337" s="11"/>
      <c r="AI337" s="11"/>
      <c r="AJ337" s="11" t="s">
        <v>387</v>
      </c>
      <c r="AK337" s="11" t="str">
        <f t="shared" si="63"/>
        <v>&lt;q=attr_atk&gt;&lt;c=A6EC41&gt;</v>
      </c>
      <c r="AL337" s="11" t="str">
        <f t="shared" ca="1" si="64"/>
        <v>480%</v>
      </c>
      <c r="AM337" s="11" t="s">
        <v>349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60"/>
        <v>投掷手捧雷，落地后爆炸</v>
      </c>
      <c r="BQ337" s="11" t="str">
        <f t="shared" ca="1" si="53"/>
        <v>3级：伤害提升至&lt;q=attr_atk&gt;&lt;c=A6EC41&gt;480%&lt;/c&gt;</v>
      </c>
    </row>
    <row r="338" spans="2:69" x14ac:dyDescent="0.15">
      <c r="B338" s="1" t="str">
        <f t="shared" si="61"/>
        <v>SkillDescBrief4010402</v>
      </c>
      <c r="C338" s="1" t="str">
        <f t="shared" si="62"/>
        <v>SkillDescDetail401040204</v>
      </c>
      <c r="D338" s="3">
        <v>401040204</v>
      </c>
      <c r="E338" s="3">
        <v>4010402</v>
      </c>
      <c r="F338" s="3">
        <v>4</v>
      </c>
      <c r="G338" s="3" t="s">
        <v>377</v>
      </c>
      <c r="H338" s="3">
        <f ca="1">ROUND(_xlfn.XLOOKUP($F338,$D$1:$D$5,$E$1:$E$5)*OFFSET(H338,5-F338,0)/0.05,0)*0.05</f>
        <v>5.4</v>
      </c>
      <c r="I338" s="3" t="s">
        <v>378</v>
      </c>
      <c r="J338" s="3"/>
      <c r="K338" s="3" t="s">
        <v>379</v>
      </c>
      <c r="L338" s="3"/>
      <c r="M338" s="3"/>
      <c r="N338" s="3"/>
      <c r="O338" s="3"/>
      <c r="P338" s="3"/>
      <c r="Q338" s="3" t="s">
        <v>380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t="shared" ca="1" si="57"/>
        <v>{"AtkPower":5.4}</v>
      </c>
      <c r="Z338" s="11" t="s">
        <v>445</v>
      </c>
      <c r="AA338" s="11" t="str">
        <f t="shared" ca="1" si="56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386</v>
      </c>
      <c r="AG338" s="11"/>
      <c r="AH338" s="11"/>
      <c r="AI338" s="11"/>
      <c r="AJ338" s="11" t="s">
        <v>387</v>
      </c>
      <c r="AK338" s="11" t="str">
        <f t="shared" si="63"/>
        <v>&lt;q=attr_atk&gt;&lt;c=A6EC41&gt;</v>
      </c>
      <c r="AL338" s="11" t="str">
        <f t="shared" ca="1" si="64"/>
        <v>540%</v>
      </c>
      <c r="AM338" s="11" t="s">
        <v>349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60"/>
        <v>投掷手捧雷，落地后爆炸</v>
      </c>
      <c r="BQ338" s="11" t="str">
        <f t="shared" ca="1" si="53"/>
        <v>4级：伤害提升至&lt;q=attr_atk&gt;&lt;c=A6EC41&gt;540%&lt;/c&gt;</v>
      </c>
    </row>
    <row r="339" spans="2:69" x14ac:dyDescent="0.15">
      <c r="B339" s="1" t="str">
        <f t="shared" si="61"/>
        <v>SkillDescBrief4010402</v>
      </c>
      <c r="C339" s="1" t="str">
        <f t="shared" si="62"/>
        <v>SkillDescDetail401040205</v>
      </c>
      <c r="D339" s="3">
        <v>401040205</v>
      </c>
      <c r="E339" s="3">
        <v>4010402</v>
      </c>
      <c r="F339" s="3">
        <v>5</v>
      </c>
      <c r="G339" s="3" t="s">
        <v>377</v>
      </c>
      <c r="H339" s="3">
        <v>6</v>
      </c>
      <c r="I339" s="3" t="s">
        <v>378</v>
      </c>
      <c r="J339" s="3"/>
      <c r="K339" s="3" t="s">
        <v>379</v>
      </c>
      <c r="L339" s="3"/>
      <c r="M339" s="3"/>
      <c r="N339" s="3"/>
      <c r="O339" s="3"/>
      <c r="P339" s="3"/>
      <c r="Q339" s="3" t="s">
        <v>380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57"/>
        <v>{"AtkPower":6}</v>
      </c>
      <c r="Z339" s="11" t="s">
        <v>445</v>
      </c>
      <c r="AA339" s="11" t="str">
        <f t="shared" si="56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386</v>
      </c>
      <c r="AG339" s="11"/>
      <c r="AH339" s="11"/>
      <c r="AI339" s="11"/>
      <c r="AJ339" s="11" t="s">
        <v>387</v>
      </c>
      <c r="AK339" s="11" t="str">
        <f t="shared" si="63"/>
        <v>&lt;q=attr_atk&gt;&lt;c=A6EC41&gt;</v>
      </c>
      <c r="AL339" s="11" t="str">
        <f t="shared" si="64"/>
        <v>600%</v>
      </c>
      <c r="AM339" s="11" t="s">
        <v>349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60"/>
        <v>投掷手捧雷，落地后爆炸</v>
      </c>
      <c r="BQ339" s="11" t="str">
        <f t="shared" si="53"/>
        <v>5级：伤害提升至&lt;q=attr_atk&gt;&lt;c=A6EC41&gt;600%&lt;/c&gt;</v>
      </c>
    </row>
    <row r="340" spans="2:69" x14ac:dyDescent="0.15">
      <c r="B340" s="1" t="str">
        <f t="shared" si="61"/>
        <v>SkillDescBrief// 经营被动</v>
      </c>
      <c r="C340" s="1" t="str">
        <f t="shared" si="62"/>
        <v>SkillDescDetail// 经营被动</v>
      </c>
      <c r="D340" s="7" t="s">
        <v>45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57"/>
        <v/>
      </c>
      <c r="Z340" s="10" t="s">
        <v>381</v>
      </c>
      <c r="AA340" s="10" t="str">
        <f t="shared" si="56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60"/>
        <v/>
      </c>
      <c r="BQ340" s="10" t="str">
        <f t="shared" si="53"/>
        <v/>
      </c>
    </row>
    <row r="341" spans="2:69" x14ac:dyDescent="0.15">
      <c r="B341" s="1" t="str">
        <f t="shared" si="61"/>
        <v>SkillDescBrief4010403</v>
      </c>
      <c r="C341" s="1" t="str">
        <f t="shared" si="62"/>
        <v>SkillDescDetail401040301</v>
      </c>
      <c r="D341" s="3">
        <v>401040301</v>
      </c>
      <c r="E341" s="3">
        <v>4010403</v>
      </c>
      <c r="F341" s="3">
        <v>1</v>
      </c>
      <c r="G341" s="3" t="s">
        <v>377</v>
      </c>
      <c r="H341" s="3"/>
      <c r="I341" s="3" t="s">
        <v>378</v>
      </c>
      <c r="J341" s="3"/>
      <c r="K341" s="3" t="s">
        <v>379</v>
      </c>
      <c r="L341" s="3"/>
      <c r="M341" s="3"/>
      <c r="N341" s="3"/>
      <c r="O341" s="3"/>
      <c r="P341" s="3"/>
      <c r="Q341" s="3" t="s">
        <v>380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57"/>
        <v>{}</v>
      </c>
      <c r="Z341" s="11" t="s">
        <v>396</v>
      </c>
      <c r="AA341" s="11" t="str">
        <f t="shared" si="56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397</v>
      </c>
      <c r="AK341" s="11" t="str">
        <f t="shared" ref="AK341:AK345" si="65">$B$6</f>
        <v>&lt;c=A6EC41&gt;</v>
      </c>
      <c r="AL341" s="11">
        <v>2</v>
      </c>
      <c r="AM341" s="11" t="s">
        <v>349</v>
      </c>
      <c r="AN341" s="11" t="s">
        <v>398</v>
      </c>
      <c r="AO341" s="11" t="s">
        <v>355</v>
      </c>
      <c r="AP341" s="11">
        <v>2</v>
      </c>
      <c r="AQ341" s="11" t="s">
        <v>349</v>
      </c>
      <c r="AR341" s="11" t="s">
        <v>399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60"/>
        <v>使产业收入提高，升级消耗减少</v>
      </c>
      <c r="BQ341" s="11" t="str">
        <f t="shared" si="53"/>
        <v>放置在产业中时，产业收入提高&lt;c=A6EC41&gt;2&lt;/c&gt;倍，产业升级消耗减少&lt;c=A6EC41&gt;2&lt;/c&gt;倍</v>
      </c>
    </row>
    <row r="342" spans="2:69" x14ac:dyDescent="0.15">
      <c r="B342" s="1" t="str">
        <f t="shared" si="61"/>
        <v>SkillDescBrief4010403</v>
      </c>
      <c r="C342" s="1" t="str">
        <f t="shared" si="62"/>
        <v>SkillDescDetail401040302</v>
      </c>
      <c r="D342" s="3">
        <v>401040302</v>
      </c>
      <c r="E342" s="3">
        <v>4010403</v>
      </c>
      <c r="F342" s="3">
        <v>2</v>
      </c>
      <c r="G342" s="3" t="s">
        <v>377</v>
      </c>
      <c r="H342" s="3"/>
      <c r="I342" s="3" t="s">
        <v>378</v>
      </c>
      <c r="J342" s="3"/>
      <c r="K342" s="3" t="s">
        <v>379</v>
      </c>
      <c r="L342" s="3"/>
      <c r="M342" s="3"/>
      <c r="N342" s="3"/>
      <c r="O342" s="3"/>
      <c r="P342" s="3"/>
      <c r="Q342" s="3" t="s">
        <v>380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57"/>
        <v>{}</v>
      </c>
      <c r="Z342" s="11" t="s">
        <v>396</v>
      </c>
      <c r="AA342" s="11" t="str">
        <f t="shared" si="56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386</v>
      </c>
      <c r="AG342" s="11"/>
      <c r="AH342" s="11"/>
      <c r="AI342" s="11"/>
      <c r="AJ342" s="11" t="s">
        <v>397</v>
      </c>
      <c r="AK342" s="11" t="str">
        <f t="shared" si="65"/>
        <v>&lt;c=A6EC41&gt;</v>
      </c>
      <c r="AL342" s="11">
        <f>AL341*4</f>
        <v>8</v>
      </c>
      <c r="AM342" s="11" t="s">
        <v>349</v>
      </c>
      <c r="AN342" s="11" t="s">
        <v>398</v>
      </c>
      <c r="AO342" s="11" t="s">
        <v>355</v>
      </c>
      <c r="AP342" s="11">
        <f>AP341*4</f>
        <v>8</v>
      </c>
      <c r="AQ342" s="11" t="s">
        <v>349</v>
      </c>
      <c r="AR342" s="11" t="s">
        <v>399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60"/>
        <v>使产业收入提高，升级消耗减少</v>
      </c>
      <c r="BQ342" s="11" t="str">
        <f t="shared" si="53"/>
        <v>2级：放置在产业中时，产业收入提高&lt;c=A6EC41&gt;8&lt;/c&gt;倍，产业升级消耗减少&lt;c=A6EC41&gt;8&lt;/c&gt;倍</v>
      </c>
    </row>
    <row r="343" spans="2:69" x14ac:dyDescent="0.15">
      <c r="B343" s="1" t="str">
        <f t="shared" si="61"/>
        <v>SkillDescBrief4010403</v>
      </c>
      <c r="C343" s="1" t="str">
        <f t="shared" si="62"/>
        <v>SkillDescDetail401040303</v>
      </c>
      <c r="D343" s="3">
        <v>401040303</v>
      </c>
      <c r="E343" s="3">
        <v>4010403</v>
      </c>
      <c r="F343" s="3">
        <v>3</v>
      </c>
      <c r="G343" s="3" t="s">
        <v>377</v>
      </c>
      <c r="H343" s="3"/>
      <c r="I343" s="3" t="s">
        <v>378</v>
      </c>
      <c r="J343" s="3"/>
      <c r="K343" s="3" t="s">
        <v>379</v>
      </c>
      <c r="L343" s="3"/>
      <c r="M343" s="3"/>
      <c r="N343" s="3"/>
      <c r="O343" s="3"/>
      <c r="P343" s="3"/>
      <c r="Q343" s="3" t="s">
        <v>380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57"/>
        <v>{}</v>
      </c>
      <c r="Z343" s="11" t="s">
        <v>396</v>
      </c>
      <c r="AA343" s="11" t="str">
        <f t="shared" si="56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386</v>
      </c>
      <c r="AG343" s="11"/>
      <c r="AH343" s="11"/>
      <c r="AI343" s="11"/>
      <c r="AJ343" s="11" t="s">
        <v>397</v>
      </c>
      <c r="AK343" s="11" t="str">
        <f t="shared" si="65"/>
        <v>&lt;c=A6EC41&gt;</v>
      </c>
      <c r="AL343" s="11">
        <f>AL342*4</f>
        <v>32</v>
      </c>
      <c r="AM343" s="11" t="s">
        <v>349</v>
      </c>
      <c r="AN343" s="11" t="s">
        <v>398</v>
      </c>
      <c r="AO343" s="11" t="s">
        <v>355</v>
      </c>
      <c r="AP343" s="11">
        <f>AP342*4</f>
        <v>32</v>
      </c>
      <c r="AQ343" s="11" t="s">
        <v>349</v>
      </c>
      <c r="AR343" s="11" t="s">
        <v>399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60"/>
        <v>使产业收入提高，升级消耗减少</v>
      </c>
      <c r="BQ343" s="11" t="str">
        <f t="shared" si="53"/>
        <v>3级：放置在产业中时，产业收入提高&lt;c=A6EC41&gt;32&lt;/c&gt;倍，产业升级消耗减少&lt;c=A6EC41&gt;32&lt;/c&gt;倍</v>
      </c>
    </row>
    <row r="344" spans="2:69" x14ac:dyDescent="0.15">
      <c r="B344" s="1" t="str">
        <f t="shared" si="61"/>
        <v>SkillDescBrief4010403</v>
      </c>
      <c r="C344" s="1" t="str">
        <f t="shared" si="62"/>
        <v>SkillDescDetail401040304</v>
      </c>
      <c r="D344" s="3">
        <v>401040304</v>
      </c>
      <c r="E344" s="3">
        <v>4010403</v>
      </c>
      <c r="F344" s="3">
        <v>4</v>
      </c>
      <c r="G344" s="3" t="s">
        <v>377</v>
      </c>
      <c r="H344" s="3"/>
      <c r="I344" s="3" t="s">
        <v>378</v>
      </c>
      <c r="J344" s="3"/>
      <c r="K344" s="3" t="s">
        <v>379</v>
      </c>
      <c r="L344" s="3"/>
      <c r="M344" s="3"/>
      <c r="N344" s="3"/>
      <c r="O344" s="3"/>
      <c r="P344" s="3"/>
      <c r="Q344" s="3" t="s">
        <v>380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57"/>
        <v>{}</v>
      </c>
      <c r="Z344" s="11" t="s">
        <v>396</v>
      </c>
      <c r="AA344" s="11" t="str">
        <f t="shared" si="56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386</v>
      </c>
      <c r="AG344" s="11"/>
      <c r="AH344" s="11"/>
      <c r="AI344" s="11"/>
      <c r="AJ344" s="11" t="s">
        <v>397</v>
      </c>
      <c r="AK344" s="11" t="str">
        <f t="shared" si="65"/>
        <v>&lt;c=A6EC41&gt;</v>
      </c>
      <c r="AL344" s="11">
        <v>64</v>
      </c>
      <c r="AM344" s="11" t="s">
        <v>349</v>
      </c>
      <c r="AN344" s="11" t="s">
        <v>398</v>
      </c>
      <c r="AO344" s="11" t="s">
        <v>355</v>
      </c>
      <c r="AP344" s="11">
        <v>64</v>
      </c>
      <c r="AQ344" s="11" t="s">
        <v>349</v>
      </c>
      <c r="AR344" s="11" t="s">
        <v>399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60"/>
        <v>使产业收入提高，升级消耗减少</v>
      </c>
      <c r="BQ344" s="11" t="str">
        <f t="shared" si="53"/>
        <v>4级：放置在产业中时，产业收入提高&lt;c=A6EC41&gt;64&lt;/c&gt;倍，产业升级消耗减少&lt;c=A6EC41&gt;64&lt;/c&gt;倍</v>
      </c>
    </row>
    <row r="345" spans="2:69" x14ac:dyDescent="0.15">
      <c r="B345" s="1" t="str">
        <f t="shared" si="61"/>
        <v>SkillDescBrief4010403</v>
      </c>
      <c r="C345" s="1" t="str">
        <f t="shared" si="62"/>
        <v>SkillDescDetail401040305</v>
      </c>
      <c r="D345" s="3">
        <v>401040305</v>
      </c>
      <c r="E345" s="3">
        <v>4010403</v>
      </c>
      <c r="F345" s="3">
        <v>5</v>
      </c>
      <c r="G345" s="3" t="s">
        <v>377</v>
      </c>
      <c r="H345" s="3"/>
      <c r="I345" s="3" t="s">
        <v>378</v>
      </c>
      <c r="J345" s="3"/>
      <c r="K345" s="3" t="s">
        <v>379</v>
      </c>
      <c r="L345" s="3"/>
      <c r="M345" s="3"/>
      <c r="N345" s="3"/>
      <c r="O345" s="3"/>
      <c r="P345" s="3"/>
      <c r="Q345" s="3" t="s">
        <v>380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57"/>
        <v>{}</v>
      </c>
      <c r="Z345" s="11" t="s">
        <v>396</v>
      </c>
      <c r="AA345" s="11" t="str">
        <f t="shared" si="56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386</v>
      </c>
      <c r="AG345" s="11"/>
      <c r="AH345" s="11"/>
      <c r="AI345" s="11"/>
      <c r="AJ345" s="11" t="s">
        <v>397</v>
      </c>
      <c r="AK345" s="11" t="str">
        <f t="shared" si="65"/>
        <v>&lt;c=A6EC41&gt;</v>
      </c>
      <c r="AL345" s="11">
        <v>128</v>
      </c>
      <c r="AM345" s="11" t="s">
        <v>349</v>
      </c>
      <c r="AN345" s="11" t="s">
        <v>398</v>
      </c>
      <c r="AO345" s="11" t="s">
        <v>355</v>
      </c>
      <c r="AP345" s="11">
        <v>128</v>
      </c>
      <c r="AQ345" s="11" t="s">
        <v>349</v>
      </c>
      <c r="AR345" s="11" t="s">
        <v>399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60"/>
        <v>使产业收入提高，升级消耗减少</v>
      </c>
      <c r="BQ345" s="11" t="str">
        <f t="shared" si="53"/>
        <v>5级：放置在产业中时，产业收入提高&lt;c=A6EC41&gt;128&lt;/c&gt;倍，产业升级消耗减少&lt;c=A6EC41&gt;128&lt;/c&gt;倍</v>
      </c>
    </row>
    <row r="346" spans="2:69" x14ac:dyDescent="0.15">
      <c r="B346" s="1" t="str">
        <f t="shared" si="61"/>
        <v>SkillDescBrief// 战斗被动</v>
      </c>
      <c r="C346" s="1" t="str">
        <f t="shared" si="62"/>
        <v>SkillDescDetail// 战斗被动1</v>
      </c>
      <c r="D346" s="7" t="s">
        <v>46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57"/>
        <v/>
      </c>
      <c r="Z346" s="10" t="s">
        <v>381</v>
      </c>
      <c r="AA346" s="10" t="str">
        <f t="shared" si="56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60"/>
        <v/>
      </c>
      <c r="BQ346" s="10" t="str">
        <f t="shared" si="53"/>
        <v/>
      </c>
    </row>
    <row r="347" spans="2:69" x14ac:dyDescent="0.15">
      <c r="B347" s="1" t="str">
        <f t="shared" si="61"/>
        <v>SkillDescBrief4010404</v>
      </c>
      <c r="C347" s="1" t="str">
        <f t="shared" si="62"/>
        <v>SkillDescDetail401040401</v>
      </c>
      <c r="D347" s="3">
        <v>401040401</v>
      </c>
      <c r="E347" s="3">
        <v>4010404</v>
      </c>
      <c r="F347" s="3">
        <v>1</v>
      </c>
      <c r="G347" s="3" t="s">
        <v>377</v>
      </c>
      <c r="H347" s="3">
        <f ca="1">ROUND(_xlfn.XLOOKUP($F347,$D$1:$D$5,$E$1:$E$5)*OFFSET(H347,5-F347,0)/0.05,0)*0.05</f>
        <v>4.55</v>
      </c>
      <c r="I347" s="3" t="s">
        <v>378</v>
      </c>
      <c r="J347" s="3"/>
      <c r="K347" s="3" t="s">
        <v>379</v>
      </c>
      <c r="L347" s="3"/>
      <c r="M347" s="3"/>
      <c r="N347" s="3"/>
      <c r="O347" s="3"/>
      <c r="P347" s="3"/>
      <c r="Q347" s="3" t="s">
        <v>380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t="shared" ca="1" si="57"/>
        <v>{"AtkPower":4.55}</v>
      </c>
      <c r="Z347" s="11" t="s">
        <v>449</v>
      </c>
      <c r="AA347" s="11" t="str">
        <f t="shared" ca="1" si="56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450</v>
      </c>
      <c r="AK347" s="11" t="str">
        <f>$B$6</f>
        <v>&lt;c=A6EC41&gt;</v>
      </c>
      <c r="AL347" s="11">
        <v>1</v>
      </c>
      <c r="AM347" s="11" t="s">
        <v>349</v>
      </c>
      <c r="AN347" s="11" t="s">
        <v>451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349</v>
      </c>
      <c r="AR347" s="11" t="s">
        <v>452</v>
      </c>
      <c r="AS347" s="11" t="str">
        <f>$B$6</f>
        <v>&lt;c=A6EC41&gt;</v>
      </c>
      <c r="AT347" s="11">
        <v>1</v>
      </c>
      <c r="AU347" s="11" t="s">
        <v>349</v>
      </c>
      <c r="AV347" s="11" t="s">
        <v>433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60"/>
        <v>对受控的敌人追加投掷小型手捧雷</v>
      </c>
      <c r="BQ347" s="11" t="str">
        <f t="shared" ca="1" si="53"/>
        <v>敌方受到控制效果时，追加投掷&lt;c=A6EC41&gt;1&lt;/c&gt;颗小型手捧雷，造成&lt;q=attr_atk&gt;&lt;c=A6EC41&gt;455%&lt;/c&gt;伤害，同时眩晕敌方&lt;c=A6EC41&gt;1&lt;/c&gt;秒</v>
      </c>
    </row>
    <row r="348" spans="2:69" x14ac:dyDescent="0.15">
      <c r="B348" s="1" t="str">
        <f t="shared" si="61"/>
        <v>SkillDescBrief4010404</v>
      </c>
      <c r="C348" s="1" t="str">
        <f t="shared" si="62"/>
        <v>SkillDescDetail401040402</v>
      </c>
      <c r="D348" s="3">
        <v>401040402</v>
      </c>
      <c r="E348" s="3">
        <v>4010404</v>
      </c>
      <c r="F348" s="3">
        <v>2</v>
      </c>
      <c r="G348" s="3" t="s">
        <v>377</v>
      </c>
      <c r="H348" s="3">
        <f ca="1">ROUND(_xlfn.XLOOKUP($F348,$D$1:$D$5,$E$1:$E$5)*OFFSET(H348,5-F348,0)/0.05,0)*0.05</f>
        <v>4.9000000000000004</v>
      </c>
      <c r="I348" s="3" t="s">
        <v>378</v>
      </c>
      <c r="J348" s="3"/>
      <c r="K348" s="3" t="s">
        <v>379</v>
      </c>
      <c r="L348" s="3"/>
      <c r="M348" s="3"/>
      <c r="N348" s="3"/>
      <c r="O348" s="3"/>
      <c r="P348" s="3"/>
      <c r="Q348" s="3" t="s">
        <v>380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t="shared" ca="1" si="57"/>
        <v>{"AtkPower":4.9}</v>
      </c>
      <c r="Z348" s="11" t="s">
        <v>449</v>
      </c>
      <c r="AA348" s="11" t="str">
        <f t="shared" ca="1" si="56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386</v>
      </c>
      <c r="AG348" s="11"/>
      <c r="AH348" s="11"/>
      <c r="AI348" s="11"/>
      <c r="AJ348" s="11" t="s">
        <v>387</v>
      </c>
      <c r="AK348" s="11" t="str">
        <f t="shared" ref="AK348:AK351" si="66">$B$8&amp;$B$6</f>
        <v>&lt;q=attr_atk&gt;&lt;c=A6EC41&gt;</v>
      </c>
      <c r="AL348" s="11" t="str">
        <f t="shared" ref="AL348:AL351" ca="1" si="67">ROUND($H348*100,2)&amp;"%"</f>
        <v>490%</v>
      </c>
      <c r="AM348" s="11" t="s">
        <v>349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60"/>
        <v>对受控的敌人追加投掷小型手捧雷</v>
      </c>
      <c r="BQ348" s="11" t="str">
        <f t="shared" ca="1" si="53"/>
        <v>2级：伤害提升至&lt;q=attr_atk&gt;&lt;c=A6EC41&gt;490%&lt;/c&gt;</v>
      </c>
    </row>
    <row r="349" spans="2:69" x14ac:dyDescent="0.15">
      <c r="B349" s="1" t="str">
        <f t="shared" si="61"/>
        <v>SkillDescBrief4010404</v>
      </c>
      <c r="C349" s="1" t="str">
        <f t="shared" si="62"/>
        <v>SkillDescDetail401040403</v>
      </c>
      <c r="D349" s="3">
        <v>401040403</v>
      </c>
      <c r="E349" s="3">
        <v>4010404</v>
      </c>
      <c r="F349" s="3">
        <v>3</v>
      </c>
      <c r="G349" s="3" t="s">
        <v>377</v>
      </c>
      <c r="H349" s="3">
        <f ca="1">ROUND(_xlfn.XLOOKUP($F349,$D$1:$D$5,$E$1:$E$5)*OFFSET(H349,5-F349,0)/0.05,0)*0.05</f>
        <v>5.2</v>
      </c>
      <c r="I349" s="3" t="s">
        <v>378</v>
      </c>
      <c r="J349" s="3"/>
      <c r="K349" s="3" t="s">
        <v>379</v>
      </c>
      <c r="L349" s="3"/>
      <c r="M349" s="3"/>
      <c r="N349" s="3"/>
      <c r="O349" s="3"/>
      <c r="P349" s="3"/>
      <c r="Q349" s="3" t="s">
        <v>380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t="shared" ca="1" si="57"/>
        <v>{"AtkPower":5.2}</v>
      </c>
      <c r="Z349" s="11" t="s">
        <v>449</v>
      </c>
      <c r="AA349" s="11" t="str">
        <f t="shared" ca="1" si="56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386</v>
      </c>
      <c r="AG349" s="11"/>
      <c r="AH349" s="11"/>
      <c r="AI349" s="11"/>
      <c r="AJ349" s="11" t="s">
        <v>387</v>
      </c>
      <c r="AK349" s="11" t="str">
        <f t="shared" si="66"/>
        <v>&lt;q=attr_atk&gt;&lt;c=A6EC41&gt;</v>
      </c>
      <c r="AL349" s="11" t="str">
        <f t="shared" ca="1" si="67"/>
        <v>520%</v>
      </c>
      <c r="AM349" s="11" t="s">
        <v>349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60"/>
        <v>对受控的敌人追加投掷小型手捧雷</v>
      </c>
      <c r="BQ349" s="11" t="str">
        <f t="shared" ca="1" si="53"/>
        <v>3级：伤害提升至&lt;q=attr_atk&gt;&lt;c=A6EC41&gt;520%&lt;/c&gt;</v>
      </c>
    </row>
    <row r="350" spans="2:69" x14ac:dyDescent="0.15">
      <c r="B350" s="1" t="str">
        <f t="shared" si="61"/>
        <v>SkillDescBrief4010404</v>
      </c>
      <c r="C350" s="1" t="str">
        <f t="shared" si="62"/>
        <v>SkillDescDetail401040404</v>
      </c>
      <c r="D350" s="3">
        <v>401040404</v>
      </c>
      <c r="E350" s="3">
        <v>4010404</v>
      </c>
      <c r="F350" s="3">
        <v>4</v>
      </c>
      <c r="G350" s="3" t="s">
        <v>377</v>
      </c>
      <c r="H350" s="3">
        <f ca="1">ROUND(_xlfn.XLOOKUP($F350,$D$1:$D$5,$E$1:$E$5)*OFFSET(H350,5-F350,0)/0.05,0)*0.05</f>
        <v>5.8500000000000005</v>
      </c>
      <c r="I350" s="3" t="s">
        <v>378</v>
      </c>
      <c r="J350" s="3"/>
      <c r="K350" s="3" t="s">
        <v>379</v>
      </c>
      <c r="L350" s="3"/>
      <c r="M350" s="3"/>
      <c r="N350" s="3"/>
      <c r="O350" s="3"/>
      <c r="P350" s="3"/>
      <c r="Q350" s="3" t="s">
        <v>380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t="shared" ca="1" si="57"/>
        <v>{"AtkPower":5.85}</v>
      </c>
      <c r="Z350" s="11" t="s">
        <v>449</v>
      </c>
      <c r="AA350" s="11" t="str">
        <f t="shared" ca="1" si="56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386</v>
      </c>
      <c r="AG350" s="11"/>
      <c r="AH350" s="11"/>
      <c r="AI350" s="11"/>
      <c r="AJ350" s="11" t="s">
        <v>387</v>
      </c>
      <c r="AK350" s="11" t="str">
        <f t="shared" si="66"/>
        <v>&lt;q=attr_atk&gt;&lt;c=A6EC41&gt;</v>
      </c>
      <c r="AL350" s="11" t="str">
        <f t="shared" ca="1" si="67"/>
        <v>585%</v>
      </c>
      <c r="AM350" s="11" t="s">
        <v>349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60"/>
        <v>对受控的敌人追加投掷小型手捧雷</v>
      </c>
      <c r="BQ350" s="11" t="str">
        <f t="shared" ca="1" si="53"/>
        <v>4级：伤害提升至&lt;q=attr_atk&gt;&lt;c=A6EC41&gt;585%&lt;/c&gt;</v>
      </c>
    </row>
    <row r="351" spans="2:69" x14ac:dyDescent="0.15">
      <c r="B351" s="1" t="str">
        <f t="shared" si="61"/>
        <v>SkillDescBrief4010404</v>
      </c>
      <c r="C351" s="1" t="str">
        <f t="shared" si="62"/>
        <v>SkillDescDetail401040405</v>
      </c>
      <c r="D351" s="3">
        <v>401040405</v>
      </c>
      <c r="E351" s="3">
        <v>4010404</v>
      </c>
      <c r="F351" s="3">
        <v>5</v>
      </c>
      <c r="G351" s="3" t="s">
        <v>377</v>
      </c>
      <c r="H351" s="3">
        <v>6.5</v>
      </c>
      <c r="I351" s="3" t="s">
        <v>378</v>
      </c>
      <c r="J351" s="3"/>
      <c r="K351" s="3" t="s">
        <v>379</v>
      </c>
      <c r="L351" s="3"/>
      <c r="M351" s="3"/>
      <c r="N351" s="3"/>
      <c r="O351" s="3"/>
      <c r="P351" s="3"/>
      <c r="Q351" s="3" t="s">
        <v>380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57"/>
        <v>{"AtkPower":6.5}</v>
      </c>
      <c r="Z351" s="11" t="s">
        <v>449</v>
      </c>
      <c r="AA351" s="11" t="str">
        <f t="shared" si="56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386</v>
      </c>
      <c r="AG351" s="11"/>
      <c r="AH351" s="11"/>
      <c r="AI351" s="11"/>
      <c r="AJ351" s="11" t="s">
        <v>387</v>
      </c>
      <c r="AK351" s="11" t="str">
        <f t="shared" si="66"/>
        <v>&lt;q=attr_atk&gt;&lt;c=A6EC41&gt;</v>
      </c>
      <c r="AL351" s="11" t="str">
        <f t="shared" si="67"/>
        <v>650%</v>
      </c>
      <c r="AM351" s="11" t="s">
        <v>349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60"/>
        <v>对受控的敌人追加投掷小型手捧雷</v>
      </c>
      <c r="BQ351" s="11" t="str">
        <f t="shared" si="53"/>
        <v>5级：伤害提升至&lt;q=attr_atk&gt;&lt;c=A6EC41&gt;650%&lt;/c&gt;</v>
      </c>
    </row>
    <row r="352" spans="2:69" x14ac:dyDescent="0.15">
      <c r="B352" s="1" t="str">
        <f t="shared" si="61"/>
        <v>SkillDescBrief// 战斗被动</v>
      </c>
      <c r="C352" s="1" t="str">
        <f t="shared" si="62"/>
        <v>SkillDescDetail// 战斗被动2</v>
      </c>
      <c r="D352" s="7" t="s">
        <v>47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57"/>
        <v/>
      </c>
      <c r="Z352" s="10" t="s">
        <v>381</v>
      </c>
      <c r="AA352" s="10" t="str">
        <f t="shared" si="56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60"/>
        <v/>
      </c>
      <c r="BQ352" s="10" t="str">
        <f t="shared" si="53"/>
        <v/>
      </c>
    </row>
    <row r="353" spans="2:69" x14ac:dyDescent="0.15">
      <c r="B353" s="1" t="str">
        <f t="shared" si="61"/>
        <v>SkillDescBrief4010405</v>
      </c>
      <c r="C353" s="1" t="str">
        <f t="shared" si="62"/>
        <v>SkillDescDetail401040501</v>
      </c>
      <c r="D353" s="3">
        <v>401040501</v>
      </c>
      <c r="E353" s="3">
        <v>4010405</v>
      </c>
      <c r="F353" s="3">
        <v>1</v>
      </c>
      <c r="G353" s="3" t="s">
        <v>377</v>
      </c>
      <c r="H353" s="3"/>
      <c r="I353" s="3" t="s">
        <v>378</v>
      </c>
      <c r="J353" s="3"/>
      <c r="K353" s="3" t="s">
        <v>379</v>
      </c>
      <c r="L353" s="3"/>
      <c r="M353" s="3"/>
      <c r="N353" s="3"/>
      <c r="O353" s="3"/>
      <c r="P353" s="3"/>
      <c r="Q353" s="3" t="s">
        <v>380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57"/>
        <v>{}</v>
      </c>
      <c r="Z353" s="11" t="s">
        <v>381</v>
      </c>
      <c r="AA353" s="11" t="str">
        <f t="shared" si="56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60"/>
        <v/>
      </c>
      <c r="BQ353" s="11" t="str">
        <f t="shared" ref="BQ353:BQ416" si="68">AA353</f>
        <v/>
      </c>
    </row>
    <row r="354" spans="2:69" x14ac:dyDescent="0.15">
      <c r="B354" s="1" t="str">
        <f t="shared" si="61"/>
        <v>SkillDescBrief4010405</v>
      </c>
      <c r="C354" s="1" t="str">
        <f t="shared" si="62"/>
        <v>SkillDescDetail401040502</v>
      </c>
      <c r="D354" s="3">
        <v>401040502</v>
      </c>
      <c r="E354" s="3">
        <v>4010405</v>
      </c>
      <c r="F354" s="3">
        <v>2</v>
      </c>
      <c r="G354" s="3" t="s">
        <v>377</v>
      </c>
      <c r="H354" s="3"/>
      <c r="I354" s="3" t="s">
        <v>378</v>
      </c>
      <c r="J354" s="3"/>
      <c r="K354" s="3" t="s">
        <v>379</v>
      </c>
      <c r="L354" s="3"/>
      <c r="M354" s="3"/>
      <c r="N354" s="3"/>
      <c r="O354" s="3"/>
      <c r="P354" s="3"/>
      <c r="Q354" s="3" t="s">
        <v>380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57"/>
        <v>{}</v>
      </c>
      <c r="Z354" s="11" t="s">
        <v>381</v>
      </c>
      <c r="AA354" s="11" t="str">
        <f t="shared" si="56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60"/>
        <v/>
      </c>
      <c r="BQ354" s="11" t="str">
        <f t="shared" si="68"/>
        <v/>
      </c>
    </row>
    <row r="355" spans="2:69" x14ac:dyDescent="0.15">
      <c r="B355" s="1" t="str">
        <f t="shared" si="61"/>
        <v>SkillDescBrief4010405</v>
      </c>
      <c r="C355" s="1" t="str">
        <f t="shared" si="62"/>
        <v>SkillDescDetail401040503</v>
      </c>
      <c r="D355" s="3">
        <v>401040503</v>
      </c>
      <c r="E355" s="3">
        <v>4010405</v>
      </c>
      <c r="F355" s="3">
        <v>3</v>
      </c>
      <c r="G355" s="3" t="s">
        <v>377</v>
      </c>
      <c r="H355" s="3"/>
      <c r="I355" s="3" t="s">
        <v>378</v>
      </c>
      <c r="J355" s="3"/>
      <c r="K355" s="3" t="s">
        <v>379</v>
      </c>
      <c r="L355" s="3"/>
      <c r="M355" s="3"/>
      <c r="N355" s="3"/>
      <c r="O355" s="3"/>
      <c r="P355" s="3"/>
      <c r="Q355" s="3" t="s">
        <v>380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57"/>
        <v>{}</v>
      </c>
      <c r="Z355" s="11" t="s">
        <v>381</v>
      </c>
      <c r="AA355" s="11" t="str">
        <f t="shared" si="56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60"/>
        <v/>
      </c>
      <c r="BQ355" s="11" t="str">
        <f t="shared" si="68"/>
        <v/>
      </c>
    </row>
    <row r="356" spans="2:69" x14ac:dyDescent="0.15">
      <c r="B356" s="1" t="str">
        <f t="shared" si="61"/>
        <v>SkillDescBrief4010405</v>
      </c>
      <c r="C356" s="1" t="str">
        <f t="shared" si="62"/>
        <v>SkillDescDetail401040504</v>
      </c>
      <c r="D356" s="3">
        <v>401040504</v>
      </c>
      <c r="E356" s="3">
        <v>4010405</v>
      </c>
      <c r="F356" s="3">
        <v>4</v>
      </c>
      <c r="G356" s="3" t="s">
        <v>377</v>
      </c>
      <c r="H356" s="3"/>
      <c r="I356" s="3" t="s">
        <v>378</v>
      </c>
      <c r="J356" s="3"/>
      <c r="K356" s="3" t="s">
        <v>379</v>
      </c>
      <c r="L356" s="3"/>
      <c r="M356" s="3"/>
      <c r="N356" s="3"/>
      <c r="O356" s="3"/>
      <c r="P356" s="3"/>
      <c r="Q356" s="3" t="s">
        <v>380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57"/>
        <v>{}</v>
      </c>
      <c r="Z356" s="11" t="s">
        <v>381</v>
      </c>
      <c r="AA356" s="11" t="str">
        <f t="shared" si="56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60"/>
        <v/>
      </c>
      <c r="BQ356" s="11" t="str">
        <f t="shared" si="68"/>
        <v/>
      </c>
    </row>
    <row r="357" spans="2:69" x14ac:dyDescent="0.15">
      <c r="B357" s="1" t="str">
        <f t="shared" si="61"/>
        <v>SkillDescBrief4010405</v>
      </c>
      <c r="C357" s="1" t="str">
        <f t="shared" si="62"/>
        <v>SkillDescDetail401040505</v>
      </c>
      <c r="D357" s="3">
        <v>401040505</v>
      </c>
      <c r="E357" s="3">
        <v>4010405</v>
      </c>
      <c r="F357" s="3">
        <v>5</v>
      </c>
      <c r="G357" s="3" t="s">
        <v>377</v>
      </c>
      <c r="H357" s="3"/>
      <c r="I357" s="3" t="s">
        <v>378</v>
      </c>
      <c r="J357" s="3"/>
      <c r="K357" s="3" t="s">
        <v>379</v>
      </c>
      <c r="L357" s="3"/>
      <c r="M357" s="3"/>
      <c r="N357" s="3"/>
      <c r="O357" s="3"/>
      <c r="P357" s="3"/>
      <c r="Q357" s="3" t="s">
        <v>380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57"/>
        <v>{}</v>
      </c>
      <c r="Z357" s="11" t="s">
        <v>381</v>
      </c>
      <c r="AA357" s="11" t="str">
        <f t="shared" si="56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60"/>
        <v/>
      </c>
      <c r="BQ357" s="11" t="str">
        <f t="shared" si="68"/>
        <v/>
      </c>
    </row>
    <row r="358" spans="2:69" x14ac:dyDescent="0.15">
      <c r="B358" s="1" t="str">
        <f t="shared" si="61"/>
        <v>SkillDescBrief// 战斗被动</v>
      </c>
      <c r="C358" s="1" t="str">
        <f t="shared" si="62"/>
        <v>SkillDescDetail// 战斗被动3</v>
      </c>
      <c r="D358" s="7" t="s">
        <v>48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57"/>
        <v/>
      </c>
      <c r="Z358" s="10" t="s">
        <v>381</v>
      </c>
      <c r="AA358" s="10" t="str">
        <f t="shared" si="56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60"/>
        <v/>
      </c>
      <c r="BQ358" s="10" t="str">
        <f t="shared" si="68"/>
        <v/>
      </c>
    </row>
    <row r="359" spans="2:69" x14ac:dyDescent="0.15">
      <c r="B359" s="1" t="str">
        <f t="shared" si="61"/>
        <v>SkillDescBrief4010406</v>
      </c>
      <c r="C359" s="1" t="str">
        <f t="shared" si="62"/>
        <v>SkillDescDetail401040601</v>
      </c>
      <c r="D359" s="3">
        <v>401040601</v>
      </c>
      <c r="E359" s="3">
        <v>4010406</v>
      </c>
      <c r="F359" s="3">
        <v>1</v>
      </c>
      <c r="G359" s="3" t="s">
        <v>377</v>
      </c>
      <c r="H359" s="3"/>
      <c r="I359" s="3" t="s">
        <v>378</v>
      </c>
      <c r="J359" s="3"/>
      <c r="K359" s="3" t="s">
        <v>379</v>
      </c>
      <c r="L359" s="3"/>
      <c r="M359" s="3"/>
      <c r="N359" s="3"/>
      <c r="O359" s="3"/>
      <c r="P359" s="3"/>
      <c r="Q359" s="3" t="s">
        <v>380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57"/>
        <v>{}</v>
      </c>
      <c r="Z359" s="11" t="s">
        <v>381</v>
      </c>
      <c r="AA359" s="11" t="str">
        <f t="shared" si="56"/>
        <v/>
      </c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60"/>
        <v/>
      </c>
      <c r="BQ359" s="11" t="str">
        <f t="shared" si="68"/>
        <v/>
      </c>
    </row>
    <row r="360" spans="2:69" x14ac:dyDescent="0.15">
      <c r="B360" s="1" t="str">
        <f t="shared" si="61"/>
        <v>SkillDescBrief4010406</v>
      </c>
      <c r="C360" s="1" t="str">
        <f t="shared" si="62"/>
        <v>SkillDescDetail401040602</v>
      </c>
      <c r="D360" s="3">
        <v>401040602</v>
      </c>
      <c r="E360" s="3">
        <v>4010406</v>
      </c>
      <c r="F360" s="3">
        <v>2</v>
      </c>
      <c r="G360" s="3" t="s">
        <v>377</v>
      </c>
      <c r="H360" s="3"/>
      <c r="I360" s="3" t="s">
        <v>378</v>
      </c>
      <c r="J360" s="3"/>
      <c r="K360" s="3" t="s">
        <v>379</v>
      </c>
      <c r="L360" s="3"/>
      <c r="M360" s="3"/>
      <c r="N360" s="3"/>
      <c r="O360" s="3"/>
      <c r="P360" s="3"/>
      <c r="Q360" s="3" t="s">
        <v>380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57"/>
        <v>{}</v>
      </c>
      <c r="Z360" s="11" t="s">
        <v>381</v>
      </c>
      <c r="AA360" s="11" t="str">
        <f t="shared" si="56"/>
        <v/>
      </c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60"/>
        <v/>
      </c>
      <c r="BQ360" s="11" t="str">
        <f t="shared" si="68"/>
        <v/>
      </c>
    </row>
    <row r="361" spans="2:69" x14ac:dyDescent="0.15">
      <c r="B361" s="1" t="str">
        <f t="shared" si="61"/>
        <v>SkillDescBrief4010406</v>
      </c>
      <c r="C361" s="1" t="str">
        <f t="shared" si="62"/>
        <v>SkillDescDetail401040603</v>
      </c>
      <c r="D361" s="3">
        <v>401040603</v>
      </c>
      <c r="E361" s="3">
        <v>4010406</v>
      </c>
      <c r="F361" s="3">
        <v>3</v>
      </c>
      <c r="G361" s="3" t="s">
        <v>377</v>
      </c>
      <c r="H361" s="3"/>
      <c r="I361" s="3" t="s">
        <v>378</v>
      </c>
      <c r="J361" s="3"/>
      <c r="K361" s="3" t="s">
        <v>379</v>
      </c>
      <c r="L361" s="3"/>
      <c r="M361" s="3"/>
      <c r="N361" s="3"/>
      <c r="O361" s="3"/>
      <c r="P361" s="3"/>
      <c r="Q361" s="3" t="s">
        <v>380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57"/>
        <v>{}</v>
      </c>
      <c r="Z361" s="11" t="s">
        <v>381</v>
      </c>
      <c r="AA361" s="11" t="str">
        <f t="shared" si="56"/>
        <v/>
      </c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60"/>
        <v/>
      </c>
      <c r="BQ361" s="11" t="str">
        <f t="shared" si="68"/>
        <v/>
      </c>
    </row>
    <row r="362" spans="2:69" x14ac:dyDescent="0.15">
      <c r="B362" s="1" t="str">
        <f t="shared" si="61"/>
        <v>SkillDescBrief4010406</v>
      </c>
      <c r="C362" s="1" t="str">
        <f t="shared" si="62"/>
        <v>SkillDescDetail401040604</v>
      </c>
      <c r="D362" s="3">
        <v>401040604</v>
      </c>
      <c r="E362" s="3">
        <v>4010406</v>
      </c>
      <c r="F362" s="3">
        <v>4</v>
      </c>
      <c r="G362" s="3" t="s">
        <v>377</v>
      </c>
      <c r="H362" s="3"/>
      <c r="I362" s="3" t="s">
        <v>378</v>
      </c>
      <c r="J362" s="3"/>
      <c r="K362" s="3" t="s">
        <v>379</v>
      </c>
      <c r="L362" s="3"/>
      <c r="M362" s="3"/>
      <c r="N362" s="3"/>
      <c r="O362" s="3"/>
      <c r="P362" s="3"/>
      <c r="Q362" s="3" t="s">
        <v>380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57"/>
        <v>{}</v>
      </c>
      <c r="Z362" s="11" t="s">
        <v>381</v>
      </c>
      <c r="AA362" s="11" t="str">
        <f t="shared" si="56"/>
        <v/>
      </c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60"/>
        <v/>
      </c>
      <c r="BQ362" s="11" t="str">
        <f t="shared" si="68"/>
        <v/>
      </c>
    </row>
    <row r="363" spans="2:69" x14ac:dyDescent="0.15">
      <c r="B363" s="1" t="str">
        <f t="shared" si="61"/>
        <v>SkillDescBrief4010406</v>
      </c>
      <c r="C363" s="1" t="str">
        <f t="shared" si="62"/>
        <v>SkillDescDetail401040605</v>
      </c>
      <c r="D363" s="3">
        <v>401040605</v>
      </c>
      <c r="E363" s="3">
        <v>4010406</v>
      </c>
      <c r="F363" s="3">
        <v>5</v>
      </c>
      <c r="G363" s="3" t="s">
        <v>377</v>
      </c>
      <c r="H363" s="3"/>
      <c r="I363" s="3" t="s">
        <v>378</v>
      </c>
      <c r="J363" s="3"/>
      <c r="K363" s="3" t="s">
        <v>379</v>
      </c>
      <c r="L363" s="3"/>
      <c r="M363" s="3"/>
      <c r="N363" s="3"/>
      <c r="O363" s="3"/>
      <c r="P363" s="3"/>
      <c r="Q363" s="3" t="s">
        <v>380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57"/>
        <v>{}</v>
      </c>
      <c r="Z363" s="11" t="s">
        <v>381</v>
      </c>
      <c r="AA363" s="11" t="str">
        <f t="shared" si="56"/>
        <v/>
      </c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60"/>
        <v/>
      </c>
      <c r="BQ363" s="11" t="str">
        <f t="shared" si="68"/>
        <v/>
      </c>
    </row>
    <row r="364" spans="2:69" x14ac:dyDescent="0.15">
      <c r="B364" s="1" t="str">
        <f t="shared" si="61"/>
        <v>SkillDescBrief// 战斗被动</v>
      </c>
      <c r="C364" s="1" t="str">
        <f t="shared" si="62"/>
        <v>SkillDescDetail// 战斗被动4</v>
      </c>
      <c r="D364" s="7" t="s">
        <v>49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57"/>
        <v/>
      </c>
      <c r="Z364" s="10" t="s">
        <v>381</v>
      </c>
      <c r="AA364" s="10" t="str">
        <f t="shared" si="56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60"/>
        <v/>
      </c>
      <c r="BQ364" s="10" t="str">
        <f t="shared" si="68"/>
        <v/>
      </c>
    </row>
    <row r="365" spans="2:69" x14ac:dyDescent="0.15">
      <c r="B365" s="1" t="str">
        <f t="shared" si="61"/>
        <v>SkillDescBrief4010407</v>
      </c>
      <c r="C365" s="1" t="str">
        <f t="shared" si="62"/>
        <v>SkillDescDetail401040701</v>
      </c>
      <c r="D365" s="3">
        <v>401040701</v>
      </c>
      <c r="E365" s="3">
        <v>4010407</v>
      </c>
      <c r="F365" s="3">
        <v>1</v>
      </c>
      <c r="G365" s="3" t="s">
        <v>377</v>
      </c>
      <c r="H365" s="3"/>
      <c r="I365" s="3" t="s">
        <v>378</v>
      </c>
      <c r="J365" s="3"/>
      <c r="K365" s="3" t="s">
        <v>379</v>
      </c>
      <c r="L365" s="3"/>
      <c r="M365" s="3"/>
      <c r="N365" s="3"/>
      <c r="O365" s="3"/>
      <c r="P365" s="3"/>
      <c r="Q365" s="3" t="s">
        <v>380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57"/>
        <v>{}</v>
      </c>
      <c r="Z365" s="11" t="s">
        <v>453</v>
      </c>
      <c r="AA365" s="11" t="str">
        <f t="shared" si="56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454</v>
      </c>
      <c r="AK365" s="11" t="str">
        <f>$B$6</f>
        <v>&lt;c=A6EC41&gt;</v>
      </c>
      <c r="AL365" s="11">
        <v>200</v>
      </c>
      <c r="AM365" s="11" t="s">
        <v>349</v>
      </c>
      <c r="AN365" s="11" t="s">
        <v>407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60"/>
        <v>场上有敌人被控制时，恢复能量</v>
      </c>
      <c r="BQ365" s="11" t="str">
        <f t="shared" si="68"/>
        <v>场上有单位被控制时，恢复&lt;c=A6EC41&gt;200&lt;/c&gt;能量</v>
      </c>
    </row>
    <row r="366" spans="2:69" x14ac:dyDescent="0.15">
      <c r="B366" s="1" t="str">
        <f t="shared" si="61"/>
        <v>SkillDescBrief4010407</v>
      </c>
      <c r="C366" s="1" t="str">
        <f t="shared" si="62"/>
        <v>SkillDescDetail401040702</v>
      </c>
      <c r="D366" s="3">
        <v>401040702</v>
      </c>
      <c r="E366" s="3">
        <v>4010407</v>
      </c>
      <c r="F366" s="3">
        <v>2</v>
      </c>
      <c r="G366" s="3" t="s">
        <v>377</v>
      </c>
      <c r="H366" s="3"/>
      <c r="I366" s="3" t="s">
        <v>378</v>
      </c>
      <c r="J366" s="3"/>
      <c r="K366" s="3" t="s">
        <v>379</v>
      </c>
      <c r="L366" s="3"/>
      <c r="M366" s="3"/>
      <c r="N366" s="3"/>
      <c r="O366" s="3"/>
      <c r="P366" s="3"/>
      <c r="Q366" s="3" t="s">
        <v>380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57"/>
        <v>{}</v>
      </c>
      <c r="Z366" s="11" t="s">
        <v>381</v>
      </c>
      <c r="AA366" s="11" t="str">
        <f t="shared" si="56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60"/>
        <v/>
      </c>
      <c r="BQ366" s="11" t="str">
        <f t="shared" si="68"/>
        <v/>
      </c>
    </row>
    <row r="367" spans="2:69" x14ac:dyDescent="0.15">
      <c r="B367" s="1" t="str">
        <f t="shared" si="61"/>
        <v>SkillDescBrief4010407</v>
      </c>
      <c r="C367" s="1" t="str">
        <f t="shared" si="62"/>
        <v>SkillDescDetail401040703</v>
      </c>
      <c r="D367" s="3">
        <v>401040703</v>
      </c>
      <c r="E367" s="3">
        <v>4010407</v>
      </c>
      <c r="F367" s="3">
        <v>3</v>
      </c>
      <c r="G367" s="3" t="s">
        <v>377</v>
      </c>
      <c r="H367" s="3"/>
      <c r="I367" s="3" t="s">
        <v>378</v>
      </c>
      <c r="J367" s="3"/>
      <c r="K367" s="3" t="s">
        <v>379</v>
      </c>
      <c r="L367" s="3"/>
      <c r="M367" s="3"/>
      <c r="N367" s="3"/>
      <c r="O367" s="3"/>
      <c r="P367" s="3"/>
      <c r="Q367" s="3" t="s">
        <v>380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57"/>
        <v>{}</v>
      </c>
      <c r="Z367" s="11" t="s">
        <v>381</v>
      </c>
      <c r="AA367" s="11" t="str">
        <f t="shared" si="56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60"/>
        <v/>
      </c>
      <c r="BQ367" s="11" t="str">
        <f t="shared" si="68"/>
        <v/>
      </c>
    </row>
    <row r="368" spans="2:69" x14ac:dyDescent="0.15">
      <c r="B368" s="1" t="str">
        <f t="shared" si="61"/>
        <v>SkillDescBrief4010407</v>
      </c>
      <c r="C368" s="1" t="str">
        <f t="shared" si="62"/>
        <v>SkillDescDetail401040704</v>
      </c>
      <c r="D368" s="3">
        <v>401040704</v>
      </c>
      <c r="E368" s="3">
        <v>4010407</v>
      </c>
      <c r="F368" s="3">
        <v>4</v>
      </c>
      <c r="G368" s="3" t="s">
        <v>377</v>
      </c>
      <c r="H368" s="3"/>
      <c r="I368" s="3" t="s">
        <v>378</v>
      </c>
      <c r="J368" s="3"/>
      <c r="K368" s="3" t="s">
        <v>379</v>
      </c>
      <c r="L368" s="3"/>
      <c r="M368" s="3"/>
      <c r="N368" s="3"/>
      <c r="O368" s="3"/>
      <c r="P368" s="3"/>
      <c r="Q368" s="3" t="s">
        <v>380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57"/>
        <v>{}</v>
      </c>
      <c r="Z368" s="11" t="s">
        <v>381</v>
      </c>
      <c r="AA368" s="11" t="str">
        <f t="shared" si="56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60"/>
        <v/>
      </c>
      <c r="BQ368" s="11" t="str">
        <f t="shared" si="68"/>
        <v/>
      </c>
    </row>
    <row r="369" spans="2:69" x14ac:dyDescent="0.15">
      <c r="B369" s="1" t="str">
        <f t="shared" si="61"/>
        <v>SkillDescBrief4010407</v>
      </c>
      <c r="C369" s="1" t="str">
        <f t="shared" si="62"/>
        <v>SkillDescDetail401040705</v>
      </c>
      <c r="D369" s="3">
        <v>401040705</v>
      </c>
      <c r="E369" s="3">
        <v>4010407</v>
      </c>
      <c r="F369" s="3">
        <v>5</v>
      </c>
      <c r="G369" s="3" t="s">
        <v>377</v>
      </c>
      <c r="H369" s="3"/>
      <c r="I369" s="3" t="s">
        <v>378</v>
      </c>
      <c r="J369" s="3"/>
      <c r="K369" s="3" t="s">
        <v>379</v>
      </c>
      <c r="L369" s="3"/>
      <c r="M369" s="3"/>
      <c r="N369" s="3"/>
      <c r="O369" s="3"/>
      <c r="P369" s="3"/>
      <c r="Q369" s="3" t="s">
        <v>380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57"/>
        <v>{}</v>
      </c>
      <c r="Z369" s="11" t="s">
        <v>381</v>
      </c>
      <c r="AA369" s="11" t="str">
        <f t="shared" si="56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60"/>
        <v/>
      </c>
      <c r="BQ369" s="11" t="str">
        <f t="shared" si="68"/>
        <v/>
      </c>
    </row>
    <row r="370" spans="2:69" x14ac:dyDescent="0.15">
      <c r="B370" s="1" t="str">
        <f t="shared" si="61"/>
        <v>SkillDescBrief// 强化普攻</v>
      </c>
      <c r="C370" s="1" t="str">
        <f t="shared" si="62"/>
        <v>SkillDescDetail// 强化普攻</v>
      </c>
      <c r="D370" s="7" t="s">
        <v>66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57"/>
        <v/>
      </c>
      <c r="Z370" s="10" t="s">
        <v>381</v>
      </c>
      <c r="AA370" s="10" t="str">
        <f t="shared" si="56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60"/>
        <v/>
      </c>
      <c r="BQ370" s="10" t="str">
        <f t="shared" si="68"/>
        <v/>
      </c>
    </row>
    <row r="371" spans="2:69" x14ac:dyDescent="0.15">
      <c r="B371" s="1" t="str">
        <f t="shared" si="61"/>
        <v>SkillDescBrief4010408</v>
      </c>
      <c r="C371" s="1" t="str">
        <f t="shared" si="62"/>
        <v>SkillDescDetail401040801</v>
      </c>
      <c r="D371" s="3">
        <v>401040801</v>
      </c>
      <c r="E371" s="3">
        <v>4010408</v>
      </c>
      <c r="F371" s="3">
        <v>1</v>
      </c>
      <c r="G371" s="3" t="s">
        <v>377</v>
      </c>
      <c r="H371" s="3">
        <f ca="1">ROUND(_xlfn.XLOOKUP($F371,$D$1:$D$5,$E$1:$E$5)*OFFSET(H371,5-F371,0)/0.05,0)*0.05</f>
        <v>4.55</v>
      </c>
      <c r="I371" s="3" t="s">
        <v>378</v>
      </c>
      <c r="J371" s="3"/>
      <c r="K371" s="3" t="s">
        <v>379</v>
      </c>
      <c r="L371" s="3"/>
      <c r="M371" s="3"/>
      <c r="N371" s="3"/>
      <c r="O371" s="3"/>
      <c r="P371" s="3"/>
      <c r="Q371" s="3" t="s">
        <v>380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t="shared" ca="1" si="57"/>
        <v>{"AtkPower":4.55}</v>
      </c>
      <c r="Z371" s="11" t="s">
        <v>381</v>
      </c>
      <c r="AA371" s="11" t="str">
        <f t="shared" si="56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60"/>
        <v/>
      </c>
      <c r="BQ371" s="11" t="str">
        <f t="shared" si="68"/>
        <v/>
      </c>
    </row>
    <row r="372" spans="2:69" x14ac:dyDescent="0.15">
      <c r="B372" s="1" t="str">
        <f t="shared" si="61"/>
        <v>SkillDescBrief4010408</v>
      </c>
      <c r="C372" s="1" t="str">
        <f t="shared" si="62"/>
        <v>SkillDescDetail401040802</v>
      </c>
      <c r="D372" s="3">
        <v>401040802</v>
      </c>
      <c r="E372" s="3">
        <v>4010408</v>
      </c>
      <c r="F372" s="3">
        <v>2</v>
      </c>
      <c r="G372" s="3" t="s">
        <v>377</v>
      </c>
      <c r="H372" s="3">
        <f ca="1">ROUND(_xlfn.XLOOKUP($F372,$D$1:$D$5,$E$1:$E$5)*OFFSET(H372,5-F372,0)/0.05,0)*0.05</f>
        <v>4.9000000000000004</v>
      </c>
      <c r="I372" s="3" t="s">
        <v>378</v>
      </c>
      <c r="J372" s="3"/>
      <c r="K372" s="3" t="s">
        <v>379</v>
      </c>
      <c r="L372" s="3"/>
      <c r="M372" s="3"/>
      <c r="N372" s="3"/>
      <c r="O372" s="3"/>
      <c r="P372" s="3"/>
      <c r="Q372" s="3" t="s">
        <v>380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t="shared" ca="1" si="57"/>
        <v>{"AtkPower":4.9}</v>
      </c>
      <c r="Z372" s="11" t="s">
        <v>381</v>
      </c>
      <c r="AA372" s="11" t="str">
        <f t="shared" si="56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60"/>
        <v/>
      </c>
      <c r="BQ372" s="11" t="str">
        <f t="shared" si="68"/>
        <v/>
      </c>
    </row>
    <row r="373" spans="2:69" x14ac:dyDescent="0.15">
      <c r="B373" s="1" t="str">
        <f t="shared" si="61"/>
        <v>SkillDescBrief4010408</v>
      </c>
      <c r="C373" s="1" t="str">
        <f t="shared" si="62"/>
        <v>SkillDescDetail401040803</v>
      </c>
      <c r="D373" s="3">
        <v>401040803</v>
      </c>
      <c r="E373" s="3">
        <v>4010408</v>
      </c>
      <c r="F373" s="3">
        <v>3</v>
      </c>
      <c r="G373" s="3" t="s">
        <v>377</v>
      </c>
      <c r="H373" s="3">
        <f ca="1">ROUND(_xlfn.XLOOKUP($F373,$D$1:$D$5,$E$1:$E$5)*OFFSET(H373,5-F373,0)/0.05,0)*0.05</f>
        <v>5.2</v>
      </c>
      <c r="I373" s="3" t="s">
        <v>378</v>
      </c>
      <c r="J373" s="3"/>
      <c r="K373" s="3" t="s">
        <v>379</v>
      </c>
      <c r="L373" s="3"/>
      <c r="M373" s="3"/>
      <c r="N373" s="3"/>
      <c r="O373" s="3"/>
      <c r="P373" s="3"/>
      <c r="Q373" s="3" t="s">
        <v>380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t="shared" ca="1" si="57"/>
        <v>{"AtkPower":5.2}</v>
      </c>
      <c r="Z373" s="11" t="s">
        <v>381</v>
      </c>
      <c r="AA373" s="11" t="str">
        <f t="shared" si="56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60"/>
        <v/>
      </c>
      <c r="BQ373" s="11" t="str">
        <f t="shared" si="68"/>
        <v/>
      </c>
    </row>
    <row r="374" spans="2:69" x14ac:dyDescent="0.15">
      <c r="B374" s="1" t="str">
        <f t="shared" si="61"/>
        <v>SkillDescBrief4010408</v>
      </c>
      <c r="C374" s="1" t="str">
        <f t="shared" si="62"/>
        <v>SkillDescDetail401040804</v>
      </c>
      <c r="D374" s="3">
        <v>401040804</v>
      </c>
      <c r="E374" s="3">
        <v>4010408</v>
      </c>
      <c r="F374" s="3">
        <v>4</v>
      </c>
      <c r="G374" s="3" t="s">
        <v>377</v>
      </c>
      <c r="H374" s="3">
        <f ca="1">ROUND(_xlfn.XLOOKUP($F374,$D$1:$D$5,$E$1:$E$5)*OFFSET(H374,5-F374,0)/0.05,0)*0.05</f>
        <v>5.8500000000000005</v>
      </c>
      <c r="I374" s="3" t="s">
        <v>378</v>
      </c>
      <c r="J374" s="3"/>
      <c r="K374" s="3" t="s">
        <v>379</v>
      </c>
      <c r="L374" s="3"/>
      <c r="M374" s="3"/>
      <c r="N374" s="3"/>
      <c r="O374" s="3"/>
      <c r="P374" s="3"/>
      <c r="Q374" s="3" t="s">
        <v>380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t="shared" ca="1" si="57"/>
        <v>{"AtkPower":5.85}</v>
      </c>
      <c r="Z374" s="11" t="s">
        <v>381</v>
      </c>
      <c r="AA374" s="11" t="str">
        <f t="shared" si="56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60"/>
        <v/>
      </c>
      <c r="BQ374" s="11" t="str">
        <f t="shared" si="68"/>
        <v/>
      </c>
    </row>
    <row r="375" spans="2:69" x14ac:dyDescent="0.15">
      <c r="B375" s="1" t="str">
        <f t="shared" si="61"/>
        <v>SkillDescBrief4010408</v>
      </c>
      <c r="C375" s="1" t="str">
        <f t="shared" si="62"/>
        <v>SkillDescDetail401040805</v>
      </c>
      <c r="D375" s="3">
        <v>401040805</v>
      </c>
      <c r="E375" s="3">
        <v>4010408</v>
      </c>
      <c r="F375" s="3">
        <v>5</v>
      </c>
      <c r="G375" s="3" t="s">
        <v>377</v>
      </c>
      <c r="H375" s="3">
        <v>6.5</v>
      </c>
      <c r="I375" s="3" t="s">
        <v>378</v>
      </c>
      <c r="J375" s="3"/>
      <c r="K375" s="3" t="s">
        <v>379</v>
      </c>
      <c r="L375" s="3"/>
      <c r="M375" s="3"/>
      <c r="N375" s="3"/>
      <c r="O375" s="3"/>
      <c r="P375" s="3"/>
      <c r="Q375" s="3" t="s">
        <v>380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57"/>
        <v>{"AtkPower":6.5}</v>
      </c>
      <c r="Z375" s="11" t="s">
        <v>381</v>
      </c>
      <c r="AA375" s="11" t="str">
        <f t="shared" si="56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60"/>
        <v/>
      </c>
      <c r="BQ375" s="11" t="str">
        <f t="shared" si="68"/>
        <v/>
      </c>
    </row>
    <row r="376" spans="2:69" x14ac:dyDescent="0.15">
      <c r="B376" s="1" t="str">
        <f t="shared" si="61"/>
        <v>SkillDescBrief// 筹码</v>
      </c>
      <c r="C376" s="1" t="str">
        <f t="shared" si="62"/>
        <v>SkillDescDetail// 筹码</v>
      </c>
      <c r="D376" s="7" t="s">
        <v>67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57"/>
        <v/>
      </c>
      <c r="Z376" s="10" t="s">
        <v>381</v>
      </c>
      <c r="AA376" s="10" t="str">
        <f t="shared" si="56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60"/>
        <v/>
      </c>
      <c r="BQ376" s="10" t="str">
        <f t="shared" si="68"/>
        <v/>
      </c>
    </row>
    <row r="377" spans="2:69" x14ac:dyDescent="0.15">
      <c r="B377" s="1" t="str">
        <f t="shared" si="61"/>
        <v>SkillDescBrief// 普攻</v>
      </c>
      <c r="C377" s="1" t="str">
        <f t="shared" si="62"/>
        <v>SkillDescDetail// 普攻</v>
      </c>
      <c r="D377" s="7" t="s">
        <v>33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57"/>
        <v/>
      </c>
      <c r="Z377" s="10" t="s">
        <v>381</v>
      </c>
      <c r="AA377" s="10" t="str">
        <f t="shared" si="56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60"/>
        <v/>
      </c>
      <c r="BQ377" s="10" t="str">
        <f t="shared" si="68"/>
        <v/>
      </c>
    </row>
    <row r="378" spans="2:69" x14ac:dyDescent="0.15">
      <c r="B378" s="1" t="str">
        <f t="shared" si="61"/>
        <v>SkillDescBrief4010501</v>
      </c>
      <c r="C378" s="1" t="str">
        <f t="shared" si="62"/>
        <v>SkillDescDetail401050101</v>
      </c>
      <c r="D378" s="3">
        <v>401050101</v>
      </c>
      <c r="E378" s="3">
        <v>4010501</v>
      </c>
      <c r="F378" s="3">
        <v>1</v>
      </c>
      <c r="G378" s="3" t="s">
        <v>377</v>
      </c>
      <c r="H378" s="3">
        <f ca="1">ROUND(_xlfn.XLOOKUP($F378,$D$1:$D$5,$E$1:$E$5)*OFFSET(H378,5-F378,0)/0.05,0)*0.05</f>
        <v>1.25</v>
      </c>
      <c r="I378" s="3" t="s">
        <v>378</v>
      </c>
      <c r="J378" s="3"/>
      <c r="K378" s="3" t="s">
        <v>379</v>
      </c>
      <c r="L378" s="3"/>
      <c r="M378" s="3"/>
      <c r="N378" s="3"/>
      <c r="O378" s="3"/>
      <c r="P378" s="3"/>
      <c r="Q378" s="3" t="s">
        <v>380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t="shared" ca="1" si="57"/>
        <v>{"AtkPower":1.25}</v>
      </c>
      <c r="Z378" s="11" t="s">
        <v>455</v>
      </c>
      <c r="AA378" s="11" t="str">
        <f t="shared" ref="AA378:AA441" ca="1" si="69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456</v>
      </c>
      <c r="AK378" s="11" t="str">
        <f>$B$6</f>
        <v>&lt;c=A6EC41&gt;</v>
      </c>
      <c r="AL378" s="11">
        <v>1</v>
      </c>
      <c r="AM378" s="11" t="s">
        <v>349</v>
      </c>
      <c r="AN378" s="11" t="s">
        <v>384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349</v>
      </c>
      <c r="AR378" s="11" t="s">
        <v>385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60"/>
        <v>投掷金币并对敌人造成伤害</v>
      </c>
      <c r="BQ378" s="11" t="str">
        <f t="shared" ca="1" si="68"/>
        <v>投掷金币，对&lt;c=A6EC41&gt;1&lt;/c&gt;个敌人造成&lt;q=attr_atk&gt;&lt;c=A6EC41&gt;125%&lt;/c&gt;伤害</v>
      </c>
    </row>
    <row r="379" spans="2:69" x14ac:dyDescent="0.15">
      <c r="B379" s="1" t="str">
        <f t="shared" si="61"/>
        <v>SkillDescBrief4010501</v>
      </c>
      <c r="C379" s="1" t="str">
        <f t="shared" si="62"/>
        <v>SkillDescDetail401050102</v>
      </c>
      <c r="D379" s="3">
        <v>401050102</v>
      </c>
      <c r="E379" s="3">
        <v>4010501</v>
      </c>
      <c r="F379" s="3">
        <v>2</v>
      </c>
      <c r="G379" s="3" t="s">
        <v>377</v>
      </c>
      <c r="H379" s="3">
        <f ca="1">ROUND(_xlfn.XLOOKUP($F379,$D$1:$D$5,$E$1:$E$5)*OFFSET(H379,5-F379,0)/0.05,0)*0.05</f>
        <v>1.3</v>
      </c>
      <c r="I379" s="3" t="s">
        <v>378</v>
      </c>
      <c r="J379" s="3"/>
      <c r="K379" s="3" t="s">
        <v>379</v>
      </c>
      <c r="L379" s="3"/>
      <c r="M379" s="3"/>
      <c r="N379" s="3"/>
      <c r="O379" s="3"/>
      <c r="P379" s="3"/>
      <c r="Q379" s="3" t="s">
        <v>380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t="shared" ca="1" si="57"/>
        <v>{"AtkPower":1.3}</v>
      </c>
      <c r="Z379" s="11" t="s">
        <v>455</v>
      </c>
      <c r="AA379" s="11" t="str">
        <f t="shared" ca="1" si="69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386</v>
      </c>
      <c r="AG379" s="11"/>
      <c r="AH379" s="11"/>
      <c r="AI379" s="11"/>
      <c r="AJ379" s="11" t="s">
        <v>387</v>
      </c>
      <c r="AK379" s="11" t="str">
        <f t="shared" ref="AK379:AK382" si="70">$B$8&amp;$B$6</f>
        <v>&lt;q=attr_atk&gt;&lt;c=A6EC41&gt;</v>
      </c>
      <c r="AL379" s="11" t="str">
        <f t="shared" ref="AL379:AL382" ca="1" si="71">ROUND($H379*100,2)&amp;"%"</f>
        <v>130%</v>
      </c>
      <c r="AM379" s="11" t="s">
        <v>349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60"/>
        <v>投掷金币并对敌人造成伤害</v>
      </c>
      <c r="BQ379" s="11" t="str">
        <f t="shared" ca="1" si="68"/>
        <v>2级：伤害提升至&lt;q=attr_atk&gt;&lt;c=A6EC41&gt;130%&lt;/c&gt;</v>
      </c>
    </row>
    <row r="380" spans="2:69" x14ac:dyDescent="0.15">
      <c r="B380" s="1" t="str">
        <f t="shared" si="61"/>
        <v>SkillDescBrief4010501</v>
      </c>
      <c r="C380" s="1" t="str">
        <f t="shared" si="62"/>
        <v>SkillDescDetail401050103</v>
      </c>
      <c r="D380" s="3">
        <v>401050103</v>
      </c>
      <c r="E380" s="3">
        <v>4010501</v>
      </c>
      <c r="F380" s="3">
        <v>3</v>
      </c>
      <c r="G380" s="3" t="s">
        <v>377</v>
      </c>
      <c r="H380" s="3">
        <f ca="1">ROUND(_xlfn.XLOOKUP($F380,$D$1:$D$5,$E$1:$E$5)*OFFSET(H380,5-F380,0)/0.05,0)*0.05</f>
        <v>1.4000000000000001</v>
      </c>
      <c r="I380" s="3" t="s">
        <v>378</v>
      </c>
      <c r="J380" s="3"/>
      <c r="K380" s="3" t="s">
        <v>379</v>
      </c>
      <c r="L380" s="3"/>
      <c r="M380" s="3"/>
      <c r="N380" s="3"/>
      <c r="O380" s="3"/>
      <c r="P380" s="3"/>
      <c r="Q380" s="3" t="s">
        <v>380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t="shared" ca="1" si="57"/>
        <v>{"AtkPower":1.4}</v>
      </c>
      <c r="Z380" s="11" t="s">
        <v>455</v>
      </c>
      <c r="AA380" s="11" t="str">
        <f t="shared" ca="1" si="69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386</v>
      </c>
      <c r="AG380" s="11"/>
      <c r="AH380" s="11"/>
      <c r="AI380" s="11"/>
      <c r="AJ380" s="11" t="s">
        <v>387</v>
      </c>
      <c r="AK380" s="11" t="str">
        <f t="shared" si="70"/>
        <v>&lt;q=attr_atk&gt;&lt;c=A6EC41&gt;</v>
      </c>
      <c r="AL380" s="11" t="str">
        <f t="shared" ca="1" si="71"/>
        <v>140%</v>
      </c>
      <c r="AM380" s="11" t="s">
        <v>349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60"/>
        <v>投掷金币并对敌人造成伤害</v>
      </c>
      <c r="BQ380" s="11" t="str">
        <f t="shared" ca="1" si="68"/>
        <v>3级：伤害提升至&lt;q=attr_atk&gt;&lt;c=A6EC41&gt;140%&lt;/c&gt;</v>
      </c>
    </row>
    <row r="381" spans="2:69" x14ac:dyDescent="0.15">
      <c r="B381" s="1" t="str">
        <f t="shared" si="61"/>
        <v>SkillDescBrief4010501</v>
      </c>
      <c r="C381" s="1" t="str">
        <f t="shared" si="62"/>
        <v>SkillDescDetail401050104</v>
      </c>
      <c r="D381" s="3">
        <v>401050104</v>
      </c>
      <c r="E381" s="3">
        <v>4010501</v>
      </c>
      <c r="F381" s="3">
        <v>4</v>
      </c>
      <c r="G381" s="3" t="s">
        <v>377</v>
      </c>
      <c r="H381" s="3">
        <f ca="1">ROUND(_xlfn.XLOOKUP($F381,$D$1:$D$5,$E$1:$E$5)*OFFSET(H381,5-F381,0)/0.05,0)*0.05</f>
        <v>1.6</v>
      </c>
      <c r="I381" s="3" t="s">
        <v>378</v>
      </c>
      <c r="J381" s="3"/>
      <c r="K381" s="3" t="s">
        <v>379</v>
      </c>
      <c r="L381" s="3"/>
      <c r="M381" s="3"/>
      <c r="N381" s="3"/>
      <c r="O381" s="3"/>
      <c r="P381" s="3"/>
      <c r="Q381" s="3" t="s">
        <v>380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t="shared" ca="1" si="57"/>
        <v>{"AtkPower":1.6}</v>
      </c>
      <c r="Z381" s="11" t="s">
        <v>455</v>
      </c>
      <c r="AA381" s="11" t="str">
        <f t="shared" ca="1" si="69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386</v>
      </c>
      <c r="AG381" s="11"/>
      <c r="AH381" s="11"/>
      <c r="AI381" s="11"/>
      <c r="AJ381" s="11" t="s">
        <v>387</v>
      </c>
      <c r="AK381" s="11" t="str">
        <f t="shared" si="70"/>
        <v>&lt;q=attr_atk&gt;&lt;c=A6EC41&gt;</v>
      </c>
      <c r="AL381" s="11" t="str">
        <f t="shared" ca="1" si="71"/>
        <v>160%</v>
      </c>
      <c r="AM381" s="11" t="s">
        <v>349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60"/>
        <v>投掷金币并对敌人造成伤害</v>
      </c>
      <c r="BQ381" s="11" t="str">
        <f t="shared" ca="1" si="68"/>
        <v>4级：伤害提升至&lt;q=attr_atk&gt;&lt;c=A6EC41&gt;160%&lt;/c&gt;</v>
      </c>
    </row>
    <row r="382" spans="2:69" x14ac:dyDescent="0.15">
      <c r="B382" s="1" t="str">
        <f t="shared" si="61"/>
        <v>SkillDescBrief4010501</v>
      </c>
      <c r="C382" s="1" t="str">
        <f t="shared" si="62"/>
        <v>SkillDescDetail401050105</v>
      </c>
      <c r="D382" s="3">
        <v>401050105</v>
      </c>
      <c r="E382" s="3">
        <v>4010501</v>
      </c>
      <c r="F382" s="3">
        <v>5</v>
      </c>
      <c r="G382" s="3" t="s">
        <v>377</v>
      </c>
      <c r="H382" s="3">
        <v>1.75</v>
      </c>
      <c r="I382" s="3" t="s">
        <v>378</v>
      </c>
      <c r="J382" s="3"/>
      <c r="K382" s="3" t="s">
        <v>379</v>
      </c>
      <c r="L382" s="3"/>
      <c r="M382" s="3"/>
      <c r="N382" s="3"/>
      <c r="O382" s="3"/>
      <c r="P382" s="3"/>
      <c r="Q382" s="3" t="s">
        <v>380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57"/>
        <v>{"AtkPower":1.75}</v>
      </c>
      <c r="Z382" s="11" t="s">
        <v>455</v>
      </c>
      <c r="AA382" s="11" t="str">
        <f t="shared" si="69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386</v>
      </c>
      <c r="AG382" s="11"/>
      <c r="AH382" s="11"/>
      <c r="AI382" s="11"/>
      <c r="AJ382" s="11" t="s">
        <v>387</v>
      </c>
      <c r="AK382" s="11" t="str">
        <f t="shared" si="70"/>
        <v>&lt;q=attr_atk&gt;&lt;c=A6EC41&gt;</v>
      </c>
      <c r="AL382" s="11" t="str">
        <f t="shared" si="71"/>
        <v>175%</v>
      </c>
      <c r="AM382" s="11" t="s">
        <v>349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60"/>
        <v>投掷金币并对敌人造成伤害</v>
      </c>
      <c r="BQ382" s="11" t="str">
        <f t="shared" si="68"/>
        <v>5级：伤害提升至&lt;q=attr_atk&gt;&lt;c=A6EC41&gt;175%&lt;/c&gt;</v>
      </c>
    </row>
    <row r="383" spans="2:69" x14ac:dyDescent="0.15">
      <c r="B383" s="1" t="str">
        <f t="shared" si="61"/>
        <v>SkillDescBrief// 大招</v>
      </c>
      <c r="C383" s="1" t="str">
        <f t="shared" si="62"/>
        <v>SkillDescDetail// 大招</v>
      </c>
      <c r="D383" s="7" t="s">
        <v>40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57"/>
        <v/>
      </c>
      <c r="Z383" s="10" t="s">
        <v>381</v>
      </c>
      <c r="AA383" s="10" t="str">
        <f t="shared" si="69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60"/>
        <v/>
      </c>
      <c r="BQ383" s="10" t="str">
        <f t="shared" si="68"/>
        <v/>
      </c>
    </row>
    <row r="384" spans="2:69" x14ac:dyDescent="0.15">
      <c r="B384" s="1" t="str">
        <f t="shared" si="61"/>
        <v>SkillDescBrief4010502</v>
      </c>
      <c r="C384" s="1" t="str">
        <f t="shared" si="62"/>
        <v>SkillDescDetail401050201</v>
      </c>
      <c r="D384" s="3">
        <v>401050201</v>
      </c>
      <c r="E384" s="3">
        <v>4010502</v>
      </c>
      <c r="F384" s="3">
        <v>1</v>
      </c>
      <c r="G384" s="3" t="s">
        <v>377</v>
      </c>
      <c r="H384" s="3">
        <f ca="1">ROUND(_xlfn.XLOOKUP($F384,$D$1:$D$5,$E$1:$E$5)*OFFSET(H384,5-F384,0)/0.05,0)*0.05</f>
        <v>3.7</v>
      </c>
      <c r="I384" s="3" t="s">
        <v>378</v>
      </c>
      <c r="J384" s="3"/>
      <c r="K384" s="3" t="s">
        <v>379</v>
      </c>
      <c r="L384" s="3"/>
      <c r="M384" s="3"/>
      <c r="N384" s="3"/>
      <c r="O384" s="3"/>
      <c r="P384" s="3"/>
      <c r="Q384" s="3" t="s">
        <v>380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t="shared" ca="1" si="57"/>
        <v>{"AtkPower":3.7}</v>
      </c>
      <c r="Z384" s="11" t="s">
        <v>457</v>
      </c>
      <c r="AA384" s="11" t="str">
        <f t="shared" ca="1" si="69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389</v>
      </c>
      <c r="AK384" s="11"/>
      <c r="AL384" s="11"/>
      <c r="AM384" s="11"/>
      <c r="AN384" s="11" t="s">
        <v>458</v>
      </c>
      <c r="AO384" s="11" t="str">
        <f>$B$6</f>
        <v>&lt;c=A6EC41&gt;</v>
      </c>
      <c r="AP384" s="11">
        <v>5</v>
      </c>
      <c r="AQ384" s="11" t="s">
        <v>349</v>
      </c>
      <c r="AR384" s="11" t="s">
        <v>459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349</v>
      </c>
      <c r="AV384" s="11" t="s">
        <v>385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60"/>
        <v>投掷大量筹码，对所有敌人造成伤害</v>
      </c>
      <c r="BQ384" s="11" t="str">
        <f t="shared" ca="1" si="68"/>
        <v>投掷筹码雨，&lt;c=A6EC41&gt;5&lt;/c&gt;秒内对所有敌人造成共计&lt;q=attr_atk&gt;&lt;c=A6EC41&gt;370%&lt;/c&gt;伤害</v>
      </c>
    </row>
    <row r="385" spans="2:69" x14ac:dyDescent="0.15">
      <c r="B385" s="1" t="str">
        <f t="shared" si="61"/>
        <v>SkillDescBrief4010502</v>
      </c>
      <c r="C385" s="1" t="str">
        <f t="shared" si="62"/>
        <v>SkillDescDetail401050202</v>
      </c>
      <c r="D385" s="3">
        <v>401050202</v>
      </c>
      <c r="E385" s="3">
        <v>4010502</v>
      </c>
      <c r="F385" s="3">
        <v>2</v>
      </c>
      <c r="G385" s="3" t="s">
        <v>377</v>
      </c>
      <c r="H385" s="3">
        <f ca="1">ROUND(_xlfn.XLOOKUP($F385,$D$1:$D$5,$E$1:$E$5)*OFFSET(H385,5-F385,0)/0.05,0)*0.05</f>
        <v>3.95</v>
      </c>
      <c r="I385" s="3" t="s">
        <v>378</v>
      </c>
      <c r="J385" s="3"/>
      <c r="K385" s="3" t="s">
        <v>379</v>
      </c>
      <c r="L385" s="3"/>
      <c r="M385" s="3"/>
      <c r="N385" s="3"/>
      <c r="O385" s="3"/>
      <c r="P385" s="3"/>
      <c r="Q385" s="3" t="s">
        <v>380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t="shared" ca="1" si="57"/>
        <v>{"AtkPower":3.95}</v>
      </c>
      <c r="Z385" s="11" t="s">
        <v>457</v>
      </c>
      <c r="AA385" s="11" t="str">
        <f t="shared" ca="1" si="69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386</v>
      </c>
      <c r="AG385" s="11"/>
      <c r="AH385" s="11"/>
      <c r="AI385" s="11"/>
      <c r="AJ385" s="11" t="s">
        <v>387</v>
      </c>
      <c r="AK385" s="11" t="str">
        <f t="shared" ref="AK385:AK388" si="72">$B$8&amp;$B$6</f>
        <v>&lt;q=attr_atk&gt;&lt;c=A6EC41&gt;</v>
      </c>
      <c r="AL385" s="11" t="str">
        <f t="shared" ref="AL385:AL388" ca="1" si="73">ROUND($H385*100,2)&amp;"%"</f>
        <v>395%</v>
      </c>
      <c r="AM385" s="11" t="s">
        <v>349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60"/>
        <v>投掷大量筹码，对所有敌人造成伤害</v>
      </c>
      <c r="BQ385" s="11" t="str">
        <f t="shared" ca="1" si="68"/>
        <v>2级：伤害提升至&lt;q=attr_atk&gt;&lt;c=A6EC41&gt;395%&lt;/c&gt;</v>
      </c>
    </row>
    <row r="386" spans="2:69" x14ac:dyDescent="0.15">
      <c r="B386" s="1" t="str">
        <f t="shared" si="61"/>
        <v>SkillDescBrief4010502</v>
      </c>
      <c r="C386" s="1" t="str">
        <f t="shared" si="62"/>
        <v>SkillDescDetail401050203</v>
      </c>
      <c r="D386" s="3">
        <v>401050203</v>
      </c>
      <c r="E386" s="3">
        <v>4010502</v>
      </c>
      <c r="F386" s="3">
        <v>3</v>
      </c>
      <c r="G386" s="3" t="s">
        <v>377</v>
      </c>
      <c r="H386" s="3">
        <f ca="1">ROUND(_xlfn.XLOOKUP($F386,$D$1:$D$5,$E$1:$E$5)*OFFSET(H386,5-F386,0)/0.05,0)*0.05</f>
        <v>4.2</v>
      </c>
      <c r="I386" s="3" t="s">
        <v>378</v>
      </c>
      <c r="J386" s="3"/>
      <c r="K386" s="3" t="s">
        <v>379</v>
      </c>
      <c r="L386" s="3"/>
      <c r="M386" s="3"/>
      <c r="N386" s="3"/>
      <c r="O386" s="3"/>
      <c r="P386" s="3"/>
      <c r="Q386" s="3" t="s">
        <v>380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t="shared" ca="1" si="57"/>
        <v>{"AtkPower":4.2}</v>
      </c>
      <c r="Z386" s="11" t="s">
        <v>457</v>
      </c>
      <c r="AA386" s="11" t="str">
        <f t="shared" ca="1" si="69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386</v>
      </c>
      <c r="AG386" s="11"/>
      <c r="AH386" s="11"/>
      <c r="AI386" s="11"/>
      <c r="AJ386" s="11" t="s">
        <v>387</v>
      </c>
      <c r="AK386" s="11" t="str">
        <f t="shared" si="72"/>
        <v>&lt;q=attr_atk&gt;&lt;c=A6EC41&gt;</v>
      </c>
      <c r="AL386" s="11" t="str">
        <f t="shared" ca="1" si="73"/>
        <v>420%</v>
      </c>
      <c r="AM386" s="11" t="s">
        <v>349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60"/>
        <v>投掷大量筹码，对所有敌人造成伤害</v>
      </c>
      <c r="BQ386" s="11" t="str">
        <f t="shared" ca="1" si="68"/>
        <v>3级：伤害提升至&lt;q=attr_atk&gt;&lt;c=A6EC41&gt;420%&lt;/c&gt;</v>
      </c>
    </row>
    <row r="387" spans="2:69" x14ac:dyDescent="0.15">
      <c r="B387" s="1" t="str">
        <f t="shared" si="61"/>
        <v>SkillDescBrief4010502</v>
      </c>
      <c r="C387" s="1" t="str">
        <f t="shared" si="62"/>
        <v>SkillDescDetail401050204</v>
      </c>
      <c r="D387" s="3">
        <v>401050204</v>
      </c>
      <c r="E387" s="3">
        <v>4010502</v>
      </c>
      <c r="F387" s="3">
        <v>4</v>
      </c>
      <c r="G387" s="3" t="s">
        <v>377</v>
      </c>
      <c r="H387" s="3">
        <f ca="1">ROUND(_xlfn.XLOOKUP($F387,$D$1:$D$5,$E$1:$E$5)*OFFSET(H387,5-F387,0)/0.05,0)*0.05</f>
        <v>4.75</v>
      </c>
      <c r="I387" s="3" t="s">
        <v>378</v>
      </c>
      <c r="J387" s="3"/>
      <c r="K387" s="3" t="s">
        <v>379</v>
      </c>
      <c r="L387" s="3"/>
      <c r="M387" s="3"/>
      <c r="N387" s="3"/>
      <c r="O387" s="3"/>
      <c r="P387" s="3"/>
      <c r="Q387" s="3" t="s">
        <v>380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t="shared" ca="1" si="57"/>
        <v>{"AtkPower":4.75}</v>
      </c>
      <c r="Z387" s="11" t="s">
        <v>457</v>
      </c>
      <c r="AA387" s="11" t="str">
        <f t="shared" ca="1" si="69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386</v>
      </c>
      <c r="AG387" s="11"/>
      <c r="AH387" s="11"/>
      <c r="AI387" s="11"/>
      <c r="AJ387" s="11" t="s">
        <v>387</v>
      </c>
      <c r="AK387" s="11" t="str">
        <f t="shared" si="72"/>
        <v>&lt;q=attr_atk&gt;&lt;c=A6EC41&gt;</v>
      </c>
      <c r="AL387" s="11" t="str">
        <f t="shared" ca="1" si="73"/>
        <v>475%</v>
      </c>
      <c r="AM387" s="11" t="s">
        <v>349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60"/>
        <v>投掷大量筹码，对所有敌人造成伤害</v>
      </c>
      <c r="BQ387" s="11" t="str">
        <f t="shared" ca="1" si="68"/>
        <v>4级：伤害提升至&lt;q=attr_atk&gt;&lt;c=A6EC41&gt;475%&lt;/c&gt;</v>
      </c>
    </row>
    <row r="388" spans="2:69" x14ac:dyDescent="0.15">
      <c r="B388" s="1" t="str">
        <f t="shared" si="61"/>
        <v>SkillDescBrief4010502</v>
      </c>
      <c r="C388" s="1" t="str">
        <f t="shared" si="62"/>
        <v>SkillDescDetail401050205</v>
      </c>
      <c r="D388" s="3">
        <v>401050205</v>
      </c>
      <c r="E388" s="3">
        <v>4010502</v>
      </c>
      <c r="F388" s="3">
        <v>5</v>
      </c>
      <c r="G388" s="3" t="s">
        <v>377</v>
      </c>
      <c r="H388" s="3">
        <v>5.25</v>
      </c>
      <c r="I388" s="3" t="s">
        <v>378</v>
      </c>
      <c r="J388" s="3"/>
      <c r="K388" s="3" t="s">
        <v>379</v>
      </c>
      <c r="L388" s="3"/>
      <c r="M388" s="3"/>
      <c r="N388" s="3"/>
      <c r="O388" s="3"/>
      <c r="P388" s="3"/>
      <c r="Q388" s="3" t="s">
        <v>380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57"/>
        <v>{"AtkPower":5.25}</v>
      </c>
      <c r="Z388" s="11" t="s">
        <v>457</v>
      </c>
      <c r="AA388" s="11" t="str">
        <f t="shared" si="69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386</v>
      </c>
      <c r="AG388" s="11"/>
      <c r="AH388" s="11"/>
      <c r="AI388" s="11"/>
      <c r="AJ388" s="11" t="s">
        <v>387</v>
      </c>
      <c r="AK388" s="11" t="str">
        <f t="shared" si="72"/>
        <v>&lt;q=attr_atk&gt;&lt;c=A6EC41&gt;</v>
      </c>
      <c r="AL388" s="11" t="str">
        <f t="shared" si="73"/>
        <v>525%</v>
      </c>
      <c r="AM388" s="11" t="s">
        <v>349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60"/>
        <v>投掷大量筹码，对所有敌人造成伤害</v>
      </c>
      <c r="BQ388" s="11" t="str">
        <f t="shared" si="68"/>
        <v>5级：伤害提升至&lt;q=attr_atk&gt;&lt;c=A6EC41&gt;525%&lt;/c&gt;</v>
      </c>
    </row>
    <row r="389" spans="2:69" x14ac:dyDescent="0.15">
      <c r="B389" s="1" t="str">
        <f t="shared" si="61"/>
        <v>SkillDescBrief// 经营被动</v>
      </c>
      <c r="C389" s="1" t="str">
        <f t="shared" si="62"/>
        <v>SkillDescDetail// 经营被动</v>
      </c>
      <c r="D389" s="7" t="s">
        <v>45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57"/>
        <v/>
      </c>
      <c r="Z389" s="10" t="s">
        <v>381</v>
      </c>
      <c r="AA389" s="10" t="str">
        <f t="shared" si="69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60"/>
        <v/>
      </c>
      <c r="BQ389" s="10" t="str">
        <f t="shared" si="68"/>
        <v/>
      </c>
    </row>
    <row r="390" spans="2:69" x14ac:dyDescent="0.15">
      <c r="B390" s="1" t="str">
        <f t="shared" si="61"/>
        <v>SkillDescBrief4010503</v>
      </c>
      <c r="C390" s="1" t="str">
        <f t="shared" si="62"/>
        <v>SkillDescDetail401050301</v>
      </c>
      <c r="D390" s="3">
        <v>401050301</v>
      </c>
      <c r="E390" s="3">
        <v>4010503</v>
      </c>
      <c r="F390" s="3">
        <v>1</v>
      </c>
      <c r="G390" s="3" t="s">
        <v>377</v>
      </c>
      <c r="H390" s="3"/>
      <c r="I390" s="3" t="s">
        <v>378</v>
      </c>
      <c r="J390" s="3"/>
      <c r="K390" s="3" t="s">
        <v>379</v>
      </c>
      <c r="L390" s="3"/>
      <c r="M390" s="3"/>
      <c r="N390" s="3"/>
      <c r="O390" s="3"/>
      <c r="P390" s="3"/>
      <c r="Q390" s="3" t="s">
        <v>380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57"/>
        <v>{}</v>
      </c>
      <c r="Z390" s="11" t="s">
        <v>396</v>
      </c>
      <c r="AA390" s="11" t="str">
        <f t="shared" si="69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397</v>
      </c>
      <c r="AK390" s="11" t="str">
        <f t="shared" ref="AK390:AK394" si="74">$B$6</f>
        <v>&lt;c=A6EC41&gt;</v>
      </c>
      <c r="AL390" s="11">
        <v>2</v>
      </c>
      <c r="AM390" s="11" t="s">
        <v>349</v>
      </c>
      <c r="AN390" s="11" t="s">
        <v>398</v>
      </c>
      <c r="AO390" s="11" t="s">
        <v>355</v>
      </c>
      <c r="AP390" s="11">
        <v>2</v>
      </c>
      <c r="AQ390" s="11" t="s">
        <v>349</v>
      </c>
      <c r="AR390" s="11" t="s">
        <v>399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60"/>
        <v>使产业收入提高，升级消耗减少</v>
      </c>
      <c r="BQ390" s="11" t="str">
        <f t="shared" si="68"/>
        <v>放置在产业中时，产业收入提高&lt;c=A6EC41&gt;2&lt;/c&gt;倍，产业升级消耗减少&lt;c=A6EC41&gt;2&lt;/c&gt;倍</v>
      </c>
    </row>
    <row r="391" spans="2:69" x14ac:dyDescent="0.15">
      <c r="B391" s="1" t="str">
        <f t="shared" si="61"/>
        <v>SkillDescBrief4010503</v>
      </c>
      <c r="C391" s="1" t="str">
        <f t="shared" si="62"/>
        <v>SkillDescDetail401050302</v>
      </c>
      <c r="D391" s="3">
        <v>401050302</v>
      </c>
      <c r="E391" s="3">
        <v>4010503</v>
      </c>
      <c r="F391" s="3">
        <v>2</v>
      </c>
      <c r="G391" s="3" t="s">
        <v>377</v>
      </c>
      <c r="H391" s="3"/>
      <c r="I391" s="3" t="s">
        <v>378</v>
      </c>
      <c r="J391" s="3"/>
      <c r="K391" s="3" t="s">
        <v>379</v>
      </c>
      <c r="L391" s="3"/>
      <c r="M391" s="3"/>
      <c r="N391" s="3"/>
      <c r="O391" s="3"/>
      <c r="P391" s="3"/>
      <c r="Q391" s="3" t="s">
        <v>380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57"/>
        <v>{}</v>
      </c>
      <c r="Z391" s="11" t="s">
        <v>396</v>
      </c>
      <c r="AA391" s="11" t="str">
        <f t="shared" si="69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386</v>
      </c>
      <c r="AG391" s="11"/>
      <c r="AH391" s="11"/>
      <c r="AI391" s="11"/>
      <c r="AJ391" s="11" t="s">
        <v>397</v>
      </c>
      <c r="AK391" s="11" t="str">
        <f t="shared" si="74"/>
        <v>&lt;c=A6EC41&gt;</v>
      </c>
      <c r="AL391" s="11">
        <f>AL390*4</f>
        <v>8</v>
      </c>
      <c r="AM391" s="11" t="s">
        <v>349</v>
      </c>
      <c r="AN391" s="11" t="s">
        <v>398</v>
      </c>
      <c r="AO391" s="11" t="s">
        <v>355</v>
      </c>
      <c r="AP391" s="11">
        <f>AP390*4</f>
        <v>8</v>
      </c>
      <c r="AQ391" s="11" t="s">
        <v>349</v>
      </c>
      <c r="AR391" s="11" t="s">
        <v>399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60"/>
        <v>使产业收入提高，升级消耗减少</v>
      </c>
      <c r="BQ391" s="11" t="str">
        <f t="shared" si="68"/>
        <v>2级：放置在产业中时，产业收入提高&lt;c=A6EC41&gt;8&lt;/c&gt;倍，产业升级消耗减少&lt;c=A6EC41&gt;8&lt;/c&gt;倍</v>
      </c>
    </row>
    <row r="392" spans="2:69" x14ac:dyDescent="0.15">
      <c r="B392" s="1" t="str">
        <f t="shared" si="61"/>
        <v>SkillDescBrief4010503</v>
      </c>
      <c r="C392" s="1" t="str">
        <f t="shared" si="62"/>
        <v>SkillDescDetail401050303</v>
      </c>
      <c r="D392" s="3">
        <v>401050303</v>
      </c>
      <c r="E392" s="3">
        <v>4010503</v>
      </c>
      <c r="F392" s="3">
        <v>3</v>
      </c>
      <c r="G392" s="3" t="s">
        <v>377</v>
      </c>
      <c r="H392" s="3"/>
      <c r="I392" s="3" t="s">
        <v>378</v>
      </c>
      <c r="J392" s="3"/>
      <c r="K392" s="3" t="s">
        <v>379</v>
      </c>
      <c r="L392" s="3"/>
      <c r="M392" s="3"/>
      <c r="N392" s="3"/>
      <c r="O392" s="3"/>
      <c r="P392" s="3"/>
      <c r="Q392" s="3" t="s">
        <v>380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57"/>
        <v>{}</v>
      </c>
      <c r="Z392" s="11" t="s">
        <v>396</v>
      </c>
      <c r="AA392" s="11" t="str">
        <f t="shared" si="69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386</v>
      </c>
      <c r="AG392" s="11"/>
      <c r="AH392" s="11"/>
      <c r="AI392" s="11"/>
      <c r="AJ392" s="11" t="s">
        <v>397</v>
      </c>
      <c r="AK392" s="11" t="str">
        <f t="shared" si="74"/>
        <v>&lt;c=A6EC41&gt;</v>
      </c>
      <c r="AL392" s="11">
        <f>AL391*4</f>
        <v>32</v>
      </c>
      <c r="AM392" s="11" t="s">
        <v>349</v>
      </c>
      <c r="AN392" s="11" t="s">
        <v>398</v>
      </c>
      <c r="AO392" s="11" t="s">
        <v>355</v>
      </c>
      <c r="AP392" s="11">
        <f>AP391*4</f>
        <v>32</v>
      </c>
      <c r="AQ392" s="11" t="s">
        <v>349</v>
      </c>
      <c r="AR392" s="11" t="s">
        <v>399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60"/>
        <v>使产业收入提高，升级消耗减少</v>
      </c>
      <c r="BQ392" s="11" t="str">
        <f t="shared" si="68"/>
        <v>3级：放置在产业中时，产业收入提高&lt;c=A6EC41&gt;32&lt;/c&gt;倍，产业升级消耗减少&lt;c=A6EC41&gt;32&lt;/c&gt;倍</v>
      </c>
    </row>
    <row r="393" spans="2:69" x14ac:dyDescent="0.15">
      <c r="B393" s="1" t="str">
        <f t="shared" si="61"/>
        <v>SkillDescBrief4010503</v>
      </c>
      <c r="C393" s="1" t="str">
        <f t="shared" si="62"/>
        <v>SkillDescDetail401050304</v>
      </c>
      <c r="D393" s="3">
        <v>401050304</v>
      </c>
      <c r="E393" s="3">
        <v>4010503</v>
      </c>
      <c r="F393" s="3">
        <v>4</v>
      </c>
      <c r="G393" s="3" t="s">
        <v>377</v>
      </c>
      <c r="H393" s="3"/>
      <c r="I393" s="3" t="s">
        <v>378</v>
      </c>
      <c r="J393" s="3"/>
      <c r="K393" s="3" t="s">
        <v>379</v>
      </c>
      <c r="L393" s="3"/>
      <c r="M393" s="3"/>
      <c r="N393" s="3"/>
      <c r="O393" s="3"/>
      <c r="P393" s="3"/>
      <c r="Q393" s="3" t="s">
        <v>380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57"/>
        <v>{}</v>
      </c>
      <c r="Z393" s="11" t="s">
        <v>396</v>
      </c>
      <c r="AA393" s="11" t="str">
        <f t="shared" si="69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386</v>
      </c>
      <c r="AG393" s="11"/>
      <c r="AH393" s="11"/>
      <c r="AI393" s="11"/>
      <c r="AJ393" s="11" t="s">
        <v>397</v>
      </c>
      <c r="AK393" s="11" t="str">
        <f t="shared" si="74"/>
        <v>&lt;c=A6EC41&gt;</v>
      </c>
      <c r="AL393" s="11">
        <v>64</v>
      </c>
      <c r="AM393" s="11" t="s">
        <v>349</v>
      </c>
      <c r="AN393" s="11" t="s">
        <v>398</v>
      </c>
      <c r="AO393" s="11" t="s">
        <v>355</v>
      </c>
      <c r="AP393" s="11">
        <v>64</v>
      </c>
      <c r="AQ393" s="11" t="s">
        <v>349</v>
      </c>
      <c r="AR393" s="11" t="s">
        <v>399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60"/>
        <v>使产业收入提高，升级消耗减少</v>
      </c>
      <c r="BQ393" s="11" t="str">
        <f t="shared" si="68"/>
        <v>4级：放置在产业中时，产业收入提高&lt;c=A6EC41&gt;64&lt;/c&gt;倍，产业升级消耗减少&lt;c=A6EC41&gt;64&lt;/c&gt;倍</v>
      </c>
    </row>
    <row r="394" spans="2:69" x14ac:dyDescent="0.15">
      <c r="B394" s="1" t="str">
        <f t="shared" si="61"/>
        <v>SkillDescBrief4010503</v>
      </c>
      <c r="C394" s="1" t="str">
        <f t="shared" si="62"/>
        <v>SkillDescDetail401050305</v>
      </c>
      <c r="D394" s="3">
        <v>401050305</v>
      </c>
      <c r="E394" s="3">
        <v>4010503</v>
      </c>
      <c r="F394" s="3">
        <v>5</v>
      </c>
      <c r="G394" s="3" t="s">
        <v>377</v>
      </c>
      <c r="H394" s="3"/>
      <c r="I394" s="3" t="s">
        <v>378</v>
      </c>
      <c r="J394" s="3"/>
      <c r="K394" s="3" t="s">
        <v>379</v>
      </c>
      <c r="L394" s="3"/>
      <c r="M394" s="3"/>
      <c r="N394" s="3"/>
      <c r="O394" s="3"/>
      <c r="P394" s="3"/>
      <c r="Q394" s="3" t="s">
        <v>380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75">IF(E394="","",$A$3&amp;_xlfn.TEXTJOIN($C$1,1,S394:X394)&amp;$A$4)</f>
        <v>{}</v>
      </c>
      <c r="Z394" s="11" t="s">
        <v>396</v>
      </c>
      <c r="AA394" s="11" t="str">
        <f t="shared" si="69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386</v>
      </c>
      <c r="AG394" s="11"/>
      <c r="AH394" s="11"/>
      <c r="AI394" s="11"/>
      <c r="AJ394" s="11" t="s">
        <v>397</v>
      </c>
      <c r="AK394" s="11" t="str">
        <f t="shared" si="74"/>
        <v>&lt;c=A6EC41&gt;</v>
      </c>
      <c r="AL394" s="11">
        <v>128</v>
      </c>
      <c r="AM394" s="11" t="s">
        <v>349</v>
      </c>
      <c r="AN394" s="11" t="s">
        <v>398</v>
      </c>
      <c r="AO394" s="11" t="s">
        <v>355</v>
      </c>
      <c r="AP394" s="11">
        <v>128</v>
      </c>
      <c r="AQ394" s="11" t="s">
        <v>349</v>
      </c>
      <c r="AR394" s="11" t="s">
        <v>399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76">Z394</f>
        <v>使产业收入提高，升级消耗减少</v>
      </c>
      <c r="BQ394" s="11" t="str">
        <f t="shared" si="68"/>
        <v>5级：放置在产业中时，产业收入提高&lt;c=A6EC41&gt;128&lt;/c&gt;倍，产业升级消耗减少&lt;c=A6EC41&gt;128&lt;/c&gt;倍</v>
      </c>
    </row>
    <row r="395" spans="2:69" x14ac:dyDescent="0.15">
      <c r="B395" s="1" t="str">
        <f t="shared" ref="B395:B458" si="77">$C$3&amp;LEFT($D395,7)</f>
        <v>SkillDescBrief// 战斗被动</v>
      </c>
      <c r="C395" s="1" t="str">
        <f t="shared" ref="C395:C458" si="78">$C$4&amp;$D395</f>
        <v>SkillDescDetail// 战斗被动1</v>
      </c>
      <c r="D395" s="7" t="s">
        <v>46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75"/>
        <v/>
      </c>
      <c r="Z395" s="10" t="s">
        <v>381</v>
      </c>
      <c r="AA395" s="10" t="str">
        <f t="shared" si="69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76"/>
        <v/>
      </c>
      <c r="BQ395" s="10" t="str">
        <f t="shared" si="68"/>
        <v/>
      </c>
    </row>
    <row r="396" spans="2:69" x14ac:dyDescent="0.15">
      <c r="B396" s="1" t="str">
        <f t="shared" si="77"/>
        <v>SkillDescBrief4010504</v>
      </c>
      <c r="C396" s="1" t="str">
        <f t="shared" si="78"/>
        <v>SkillDescDetail401050401</v>
      </c>
      <c r="D396" s="3">
        <v>401050401</v>
      </c>
      <c r="E396" s="3">
        <v>4010504</v>
      </c>
      <c r="F396" s="3">
        <v>1</v>
      </c>
      <c r="G396" s="3" t="s">
        <v>377</v>
      </c>
      <c r="H396" s="3">
        <f ca="1">ROUND(_xlfn.XLOOKUP($F396,$D$1:$D$5,$E$1:$E$5)*OFFSET(H396,5-F396,0)/0.05,0)*0.05</f>
        <v>4.75</v>
      </c>
      <c r="I396" s="3" t="s">
        <v>378</v>
      </c>
      <c r="J396" s="3"/>
      <c r="K396" s="3" t="s">
        <v>379</v>
      </c>
      <c r="L396" s="3"/>
      <c r="M396" s="3"/>
      <c r="N396" s="3"/>
      <c r="O396" s="3"/>
      <c r="P396" s="3"/>
      <c r="Q396" s="3" t="s">
        <v>380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t="shared" ca="1" si="75"/>
        <v>{"AtkPower":4.75}</v>
      </c>
      <c r="Z396" s="11" t="s">
        <v>460</v>
      </c>
      <c r="AA396" s="11" t="str">
        <f t="shared" ca="1" si="69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461</v>
      </c>
      <c r="AK396" s="11" t="str">
        <f>$B$6</f>
        <v>&lt;c=A6EC41&gt;</v>
      </c>
      <c r="AL396" s="11">
        <v>4</v>
      </c>
      <c r="AM396" s="11" t="s">
        <v>349</v>
      </c>
      <c r="AN396" s="11" t="s">
        <v>462</v>
      </c>
      <c r="AO396" s="11" t="str">
        <f>$B$6</f>
        <v>&lt;c=A6EC41&gt;</v>
      </c>
      <c r="AP396" s="11">
        <v>1</v>
      </c>
      <c r="AQ396" s="11" t="s">
        <v>349</v>
      </c>
      <c r="AR396" s="11" t="s">
        <v>463</v>
      </c>
      <c r="AS396" s="11" t="str">
        <f t="shared" ref="AS396:AS400" si="79">$B$8&amp;$B$6</f>
        <v>&lt;q=attr_atk&gt;&lt;c=A6EC41&gt;</v>
      </c>
      <c r="AT396" s="11" t="str">
        <f t="shared" ref="AT396:AT400" ca="1" si="80">ROUND($H396*100,2)&amp;"%"</f>
        <v>475%</v>
      </c>
      <c r="AU396" s="11" t="s">
        <v>349</v>
      </c>
      <c r="AV396" s="11" t="s">
        <v>464</v>
      </c>
      <c r="AW396" s="11" t="str">
        <f>$B$6</f>
        <v>&lt;c=A6EC41&gt;</v>
      </c>
      <c r="AX396" s="11">
        <v>3</v>
      </c>
      <c r="AY396" s="11" t="s">
        <v>349</v>
      </c>
      <c r="AZ396" s="11" t="s">
        <v>433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76"/>
        <v>每攻击数次，下次攻击投掷巨大骰子</v>
      </c>
      <c r="BQ396" s="11" t="str">
        <f t="shared" ca="1" si="68"/>
        <v>每攻击&lt;c=A6EC41&gt;4&lt;/c&gt;次，下次攻击投掷&lt;c=A6EC41&gt;1&lt;/c&gt;个巨大骰子，造成&lt;q=attr_atk&gt;&lt;c=A6EC41&gt;475%&lt;/c&gt;伤害，并附带瘫痪效果&lt;c=A6EC41&gt;3&lt;/c&gt;秒</v>
      </c>
    </row>
    <row r="397" spans="2:69" x14ac:dyDescent="0.15">
      <c r="B397" s="1" t="str">
        <f t="shared" si="77"/>
        <v>SkillDescBrief4010504</v>
      </c>
      <c r="C397" s="1" t="str">
        <f t="shared" si="78"/>
        <v>SkillDescDetail401050402</v>
      </c>
      <c r="D397" s="3">
        <v>401050402</v>
      </c>
      <c r="E397" s="3">
        <v>4010504</v>
      </c>
      <c r="F397" s="3">
        <v>2</v>
      </c>
      <c r="G397" s="3" t="s">
        <v>377</v>
      </c>
      <c r="H397" s="3">
        <f ca="1">ROUND(_xlfn.XLOOKUP($F397,$D$1:$D$5,$E$1:$E$5)*OFFSET(H397,5-F397,0)/0.05,0)*0.05</f>
        <v>5.1000000000000005</v>
      </c>
      <c r="I397" s="3" t="s">
        <v>378</v>
      </c>
      <c r="J397" s="3"/>
      <c r="K397" s="3" t="s">
        <v>379</v>
      </c>
      <c r="L397" s="3"/>
      <c r="M397" s="3"/>
      <c r="N397" s="3"/>
      <c r="O397" s="3"/>
      <c r="P397" s="3"/>
      <c r="Q397" s="3" t="s">
        <v>380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t="shared" ca="1" si="75"/>
        <v>{"AtkPower":5.1}</v>
      </c>
      <c r="Z397" s="11" t="s">
        <v>460</v>
      </c>
      <c r="AA397" s="11" t="str">
        <f t="shared" ca="1" si="69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386</v>
      </c>
      <c r="AG397" s="11"/>
      <c r="AH397" s="11"/>
      <c r="AI397" s="11"/>
      <c r="AJ397" s="11" t="s">
        <v>353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79"/>
        <v>&lt;q=attr_atk&gt;&lt;c=A6EC41&gt;</v>
      </c>
      <c r="AT397" s="11" t="str">
        <f t="shared" ca="1" si="80"/>
        <v>510%</v>
      </c>
      <c r="AU397" s="11" t="s">
        <v>349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76"/>
        <v>每攻击数次，下次攻击投掷巨大骰子</v>
      </c>
      <c r="BQ397" s="11" t="str">
        <f t="shared" ca="1" si="68"/>
        <v>2级：造成的伤害提升&lt;q=attr_atk&gt;&lt;c=A6EC41&gt;510%&lt;/c&gt;</v>
      </c>
    </row>
    <row r="398" spans="2:69" x14ac:dyDescent="0.15">
      <c r="B398" s="1" t="str">
        <f t="shared" si="77"/>
        <v>SkillDescBrief4010504</v>
      </c>
      <c r="C398" s="1" t="str">
        <f t="shared" si="78"/>
        <v>SkillDescDetail401050403</v>
      </c>
      <c r="D398" s="3">
        <v>401050403</v>
      </c>
      <c r="E398" s="3">
        <v>4010504</v>
      </c>
      <c r="F398" s="3">
        <v>3</v>
      </c>
      <c r="G398" s="3" t="s">
        <v>377</v>
      </c>
      <c r="H398" s="3">
        <f ca="1">ROUND(_xlfn.XLOOKUP($F398,$D$1:$D$5,$E$1:$E$5)*OFFSET(H398,5-F398,0)/0.05,0)*0.05</f>
        <v>5.45</v>
      </c>
      <c r="I398" s="3" t="s">
        <v>378</v>
      </c>
      <c r="J398" s="3"/>
      <c r="K398" s="3" t="s">
        <v>379</v>
      </c>
      <c r="L398" s="3"/>
      <c r="M398" s="3"/>
      <c r="N398" s="3"/>
      <c r="O398" s="3"/>
      <c r="P398" s="3"/>
      <c r="Q398" s="3" t="s">
        <v>380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t="shared" ca="1" si="75"/>
        <v>{"AtkPower":5.45}</v>
      </c>
      <c r="Z398" s="11" t="s">
        <v>460</v>
      </c>
      <c r="AA398" s="11" t="str">
        <f t="shared" ca="1" si="69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386</v>
      </c>
      <c r="AG398" s="11"/>
      <c r="AH398" s="11"/>
      <c r="AI398" s="11"/>
      <c r="AJ398" s="11" t="s">
        <v>353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79"/>
        <v>&lt;q=attr_atk&gt;&lt;c=A6EC41&gt;</v>
      </c>
      <c r="AT398" s="11" t="str">
        <f t="shared" ca="1" si="80"/>
        <v>545%</v>
      </c>
      <c r="AU398" s="11" t="s">
        <v>349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76"/>
        <v>每攻击数次，下次攻击投掷巨大骰子</v>
      </c>
      <c r="BQ398" s="11" t="str">
        <f t="shared" ca="1" si="68"/>
        <v>3级：造成的伤害提升&lt;q=attr_atk&gt;&lt;c=A6EC41&gt;545%&lt;/c&gt;</v>
      </c>
    </row>
    <row r="399" spans="2:69" x14ac:dyDescent="0.15">
      <c r="B399" s="1" t="str">
        <f t="shared" si="77"/>
        <v>SkillDescBrief4010504</v>
      </c>
      <c r="C399" s="1" t="str">
        <f t="shared" si="78"/>
        <v>SkillDescDetail401050404</v>
      </c>
      <c r="D399" s="3">
        <v>401050404</v>
      </c>
      <c r="E399" s="3">
        <v>4010504</v>
      </c>
      <c r="F399" s="3">
        <v>4</v>
      </c>
      <c r="G399" s="3" t="s">
        <v>377</v>
      </c>
      <c r="H399" s="3">
        <f ca="1">ROUND(_xlfn.XLOOKUP($F399,$D$1:$D$5,$E$1:$E$5)*OFFSET(H399,5-F399,0)/0.05,0)*0.05</f>
        <v>6.1000000000000005</v>
      </c>
      <c r="I399" s="3" t="s">
        <v>378</v>
      </c>
      <c r="J399" s="3"/>
      <c r="K399" s="3" t="s">
        <v>379</v>
      </c>
      <c r="L399" s="3"/>
      <c r="M399" s="3"/>
      <c r="N399" s="3"/>
      <c r="O399" s="3"/>
      <c r="P399" s="3"/>
      <c r="Q399" s="3" t="s">
        <v>380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t="shared" ca="1" si="75"/>
        <v>{"AtkPower":6.1}</v>
      </c>
      <c r="Z399" s="11" t="s">
        <v>460</v>
      </c>
      <c r="AA399" s="11" t="str">
        <f t="shared" ca="1" si="69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386</v>
      </c>
      <c r="AG399" s="11"/>
      <c r="AH399" s="11"/>
      <c r="AI399" s="11"/>
      <c r="AJ399" s="11" t="s">
        <v>353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79"/>
        <v>&lt;q=attr_atk&gt;&lt;c=A6EC41&gt;</v>
      </c>
      <c r="AT399" s="11" t="str">
        <f t="shared" ca="1" si="80"/>
        <v>610%</v>
      </c>
      <c r="AU399" s="11" t="s">
        <v>349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76"/>
        <v>每攻击数次，下次攻击投掷巨大骰子</v>
      </c>
      <c r="BQ399" s="11" t="str">
        <f t="shared" ca="1" si="68"/>
        <v>4级：造成的伤害提升&lt;q=attr_atk&gt;&lt;c=A6EC41&gt;610%&lt;/c&gt;</v>
      </c>
    </row>
    <row r="400" spans="2:69" x14ac:dyDescent="0.15">
      <c r="B400" s="1" t="str">
        <f t="shared" si="77"/>
        <v>SkillDescBrief4010504</v>
      </c>
      <c r="C400" s="1" t="str">
        <f t="shared" si="78"/>
        <v>SkillDescDetail401050405</v>
      </c>
      <c r="D400" s="3">
        <v>401050405</v>
      </c>
      <c r="E400" s="3">
        <v>4010504</v>
      </c>
      <c r="F400" s="3">
        <v>5</v>
      </c>
      <c r="G400" s="3" t="s">
        <v>377</v>
      </c>
      <c r="H400" s="3">
        <v>6.8</v>
      </c>
      <c r="I400" s="3" t="s">
        <v>378</v>
      </c>
      <c r="J400" s="3"/>
      <c r="K400" s="3" t="s">
        <v>379</v>
      </c>
      <c r="L400" s="3"/>
      <c r="M400" s="3"/>
      <c r="N400" s="3"/>
      <c r="O400" s="3"/>
      <c r="P400" s="3"/>
      <c r="Q400" s="3" t="s">
        <v>380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75"/>
        <v>{"AtkPower":6.8}</v>
      </c>
      <c r="Z400" s="11" t="s">
        <v>460</v>
      </c>
      <c r="AA400" s="11" t="str">
        <f t="shared" si="69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386</v>
      </c>
      <c r="AG400" s="11"/>
      <c r="AH400" s="11"/>
      <c r="AI400" s="11"/>
      <c r="AJ400" s="11" t="s">
        <v>353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79"/>
        <v>&lt;q=attr_atk&gt;&lt;c=A6EC41&gt;</v>
      </c>
      <c r="AT400" s="11" t="str">
        <f t="shared" si="80"/>
        <v>680%</v>
      </c>
      <c r="AU400" s="11" t="s">
        <v>349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76"/>
        <v>每攻击数次，下次攻击投掷巨大骰子</v>
      </c>
      <c r="BQ400" s="11" t="str">
        <f t="shared" si="68"/>
        <v>5级：造成的伤害提升&lt;q=attr_atk&gt;&lt;c=A6EC41&gt;680%&lt;/c&gt;</v>
      </c>
    </row>
    <row r="401" spans="2:69" x14ac:dyDescent="0.15">
      <c r="B401" s="1" t="str">
        <f t="shared" si="77"/>
        <v>SkillDescBrief// 战斗被动</v>
      </c>
      <c r="C401" s="1" t="str">
        <f t="shared" si="78"/>
        <v>SkillDescDetail// 战斗被动2</v>
      </c>
      <c r="D401" s="7" t="s">
        <v>47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75"/>
        <v/>
      </c>
      <c r="Z401" s="10" t="s">
        <v>381</v>
      </c>
      <c r="AA401" s="10" t="str">
        <f t="shared" si="69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76"/>
        <v/>
      </c>
      <c r="BQ401" s="10" t="str">
        <f t="shared" si="68"/>
        <v/>
      </c>
    </row>
    <row r="402" spans="2:69" x14ac:dyDescent="0.15">
      <c r="B402" s="1" t="str">
        <f t="shared" si="77"/>
        <v>SkillDescBrief4010505</v>
      </c>
      <c r="C402" s="1" t="str">
        <f t="shared" si="78"/>
        <v>SkillDescDetail401050501</v>
      </c>
      <c r="D402" s="3">
        <v>401050501</v>
      </c>
      <c r="E402" s="3">
        <v>4010505</v>
      </c>
      <c r="F402" s="3">
        <v>1</v>
      </c>
      <c r="G402" s="3" t="s">
        <v>377</v>
      </c>
      <c r="H402" s="3"/>
      <c r="I402" s="3" t="s">
        <v>378</v>
      </c>
      <c r="J402" s="3"/>
      <c r="K402" s="3" t="s">
        <v>379</v>
      </c>
      <c r="L402" s="3"/>
      <c r="M402" s="3"/>
      <c r="N402" s="3"/>
      <c r="O402" s="3"/>
      <c r="P402" s="3"/>
      <c r="Q402" s="3" t="s">
        <v>380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75"/>
        <v>{}</v>
      </c>
      <c r="Z402" s="11" t="s">
        <v>381</v>
      </c>
      <c r="AA402" s="11" t="str">
        <f t="shared" si="69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76"/>
        <v/>
      </c>
      <c r="BQ402" s="11" t="str">
        <f t="shared" si="68"/>
        <v/>
      </c>
    </row>
    <row r="403" spans="2:69" x14ac:dyDescent="0.15">
      <c r="B403" s="1" t="str">
        <f t="shared" si="77"/>
        <v>SkillDescBrief4010505</v>
      </c>
      <c r="C403" s="1" t="str">
        <f t="shared" si="78"/>
        <v>SkillDescDetail401050502</v>
      </c>
      <c r="D403" s="3">
        <v>401050502</v>
      </c>
      <c r="E403" s="3">
        <v>4010505</v>
      </c>
      <c r="F403" s="3">
        <v>2</v>
      </c>
      <c r="G403" s="3" t="s">
        <v>377</v>
      </c>
      <c r="H403" s="3"/>
      <c r="I403" s="3" t="s">
        <v>378</v>
      </c>
      <c r="J403" s="3"/>
      <c r="K403" s="3" t="s">
        <v>379</v>
      </c>
      <c r="L403" s="3"/>
      <c r="M403" s="3"/>
      <c r="N403" s="3"/>
      <c r="O403" s="3"/>
      <c r="P403" s="3"/>
      <c r="Q403" s="3" t="s">
        <v>380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75"/>
        <v>{}</v>
      </c>
      <c r="Z403" s="11" t="s">
        <v>381</v>
      </c>
      <c r="AA403" s="11" t="str">
        <f t="shared" si="69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76"/>
        <v/>
      </c>
      <c r="BQ403" s="11" t="str">
        <f t="shared" si="68"/>
        <v/>
      </c>
    </row>
    <row r="404" spans="2:69" x14ac:dyDescent="0.15">
      <c r="B404" s="1" t="str">
        <f t="shared" si="77"/>
        <v>SkillDescBrief4010505</v>
      </c>
      <c r="C404" s="1" t="str">
        <f t="shared" si="78"/>
        <v>SkillDescDetail401050503</v>
      </c>
      <c r="D404" s="3">
        <v>401050503</v>
      </c>
      <c r="E404" s="3">
        <v>4010505</v>
      </c>
      <c r="F404" s="3">
        <v>3</v>
      </c>
      <c r="G404" s="3" t="s">
        <v>377</v>
      </c>
      <c r="H404" s="3"/>
      <c r="I404" s="3" t="s">
        <v>378</v>
      </c>
      <c r="J404" s="3"/>
      <c r="K404" s="3" t="s">
        <v>379</v>
      </c>
      <c r="L404" s="3"/>
      <c r="M404" s="3"/>
      <c r="N404" s="3"/>
      <c r="O404" s="3"/>
      <c r="P404" s="3"/>
      <c r="Q404" s="3" t="s">
        <v>380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75"/>
        <v>{}</v>
      </c>
      <c r="Z404" s="11" t="s">
        <v>381</v>
      </c>
      <c r="AA404" s="11" t="str">
        <f t="shared" si="69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76"/>
        <v/>
      </c>
      <c r="BQ404" s="11" t="str">
        <f t="shared" si="68"/>
        <v/>
      </c>
    </row>
    <row r="405" spans="2:69" x14ac:dyDescent="0.15">
      <c r="B405" s="1" t="str">
        <f t="shared" si="77"/>
        <v>SkillDescBrief4010505</v>
      </c>
      <c r="C405" s="1" t="str">
        <f t="shared" si="78"/>
        <v>SkillDescDetail401050504</v>
      </c>
      <c r="D405" s="3">
        <v>401050504</v>
      </c>
      <c r="E405" s="3">
        <v>4010505</v>
      </c>
      <c r="F405" s="3">
        <v>4</v>
      </c>
      <c r="G405" s="3" t="s">
        <v>377</v>
      </c>
      <c r="H405" s="3"/>
      <c r="I405" s="3" t="s">
        <v>378</v>
      </c>
      <c r="J405" s="3"/>
      <c r="K405" s="3" t="s">
        <v>379</v>
      </c>
      <c r="L405" s="3"/>
      <c r="M405" s="3"/>
      <c r="N405" s="3"/>
      <c r="O405" s="3"/>
      <c r="P405" s="3"/>
      <c r="Q405" s="3" t="s">
        <v>380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75"/>
        <v>{}</v>
      </c>
      <c r="Z405" s="11" t="s">
        <v>381</v>
      </c>
      <c r="AA405" s="11" t="str">
        <f t="shared" si="69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76"/>
        <v/>
      </c>
      <c r="BQ405" s="11" t="str">
        <f t="shared" si="68"/>
        <v/>
      </c>
    </row>
    <row r="406" spans="2:69" x14ac:dyDescent="0.15">
      <c r="B406" s="1" t="str">
        <f t="shared" si="77"/>
        <v>SkillDescBrief4010505</v>
      </c>
      <c r="C406" s="1" t="str">
        <f t="shared" si="78"/>
        <v>SkillDescDetail401050505</v>
      </c>
      <c r="D406" s="3">
        <v>401050505</v>
      </c>
      <c r="E406" s="3">
        <v>4010505</v>
      </c>
      <c r="F406" s="3">
        <v>5</v>
      </c>
      <c r="G406" s="3" t="s">
        <v>377</v>
      </c>
      <c r="H406" s="3"/>
      <c r="I406" s="3" t="s">
        <v>378</v>
      </c>
      <c r="J406" s="3"/>
      <c r="K406" s="3" t="s">
        <v>379</v>
      </c>
      <c r="L406" s="3"/>
      <c r="M406" s="3"/>
      <c r="N406" s="3"/>
      <c r="O406" s="3"/>
      <c r="P406" s="3"/>
      <c r="Q406" s="3" t="s">
        <v>380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75"/>
        <v>{}</v>
      </c>
      <c r="Z406" s="11" t="s">
        <v>381</v>
      </c>
      <c r="AA406" s="11" t="str">
        <f t="shared" si="69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76"/>
        <v/>
      </c>
      <c r="BQ406" s="11" t="str">
        <f t="shared" si="68"/>
        <v/>
      </c>
    </row>
    <row r="407" spans="2:69" x14ac:dyDescent="0.15">
      <c r="B407" s="1" t="str">
        <f t="shared" si="77"/>
        <v>SkillDescBrief// 战斗被动</v>
      </c>
      <c r="C407" s="1" t="str">
        <f t="shared" si="78"/>
        <v>SkillDescDetail// 战斗被动3</v>
      </c>
      <c r="D407" s="7" t="s">
        <v>48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75"/>
        <v/>
      </c>
      <c r="Z407" s="10" t="s">
        <v>381</v>
      </c>
      <c r="AA407" s="10" t="str">
        <f t="shared" si="69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76"/>
        <v/>
      </c>
      <c r="BQ407" s="10" t="str">
        <f t="shared" si="68"/>
        <v/>
      </c>
    </row>
    <row r="408" spans="2:69" x14ac:dyDescent="0.15">
      <c r="B408" s="1" t="str">
        <f t="shared" si="77"/>
        <v>SkillDescBrief4010506</v>
      </c>
      <c r="C408" s="1" t="str">
        <f t="shared" si="78"/>
        <v>SkillDescDetail401050601</v>
      </c>
      <c r="D408" s="3">
        <v>401050601</v>
      </c>
      <c r="E408" s="3">
        <v>4010506</v>
      </c>
      <c r="F408" s="3">
        <v>1</v>
      </c>
      <c r="G408" s="3" t="s">
        <v>377</v>
      </c>
      <c r="H408" s="3"/>
      <c r="I408" s="3" t="s">
        <v>378</v>
      </c>
      <c r="J408" s="3"/>
      <c r="K408" s="3" t="s">
        <v>379</v>
      </c>
      <c r="L408" s="3"/>
      <c r="M408" s="3"/>
      <c r="N408" s="3"/>
      <c r="O408" s="3"/>
      <c r="P408" s="3"/>
      <c r="Q408" s="3" t="s">
        <v>380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75"/>
        <v>{}</v>
      </c>
      <c r="Z408" s="11" t="s">
        <v>381</v>
      </c>
      <c r="AA408" s="11" t="str">
        <f t="shared" si="69"/>
        <v/>
      </c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76"/>
        <v/>
      </c>
      <c r="BQ408" s="11" t="str">
        <f t="shared" si="68"/>
        <v/>
      </c>
    </row>
    <row r="409" spans="2:69" x14ac:dyDescent="0.15">
      <c r="B409" s="1" t="str">
        <f t="shared" si="77"/>
        <v>SkillDescBrief4010506</v>
      </c>
      <c r="C409" s="1" t="str">
        <f t="shared" si="78"/>
        <v>SkillDescDetail401050602</v>
      </c>
      <c r="D409" s="3">
        <v>401050602</v>
      </c>
      <c r="E409" s="3">
        <v>4010506</v>
      </c>
      <c r="F409" s="3">
        <v>2</v>
      </c>
      <c r="G409" s="3" t="s">
        <v>377</v>
      </c>
      <c r="H409" s="3"/>
      <c r="I409" s="3" t="s">
        <v>378</v>
      </c>
      <c r="J409" s="3"/>
      <c r="K409" s="3" t="s">
        <v>379</v>
      </c>
      <c r="L409" s="3"/>
      <c r="M409" s="3"/>
      <c r="N409" s="3"/>
      <c r="O409" s="3"/>
      <c r="P409" s="3"/>
      <c r="Q409" s="3" t="s">
        <v>380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75"/>
        <v>{}</v>
      </c>
      <c r="Z409" s="11" t="s">
        <v>381</v>
      </c>
      <c r="AA409" s="11" t="str">
        <f t="shared" si="69"/>
        <v/>
      </c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76"/>
        <v/>
      </c>
      <c r="BQ409" s="11" t="str">
        <f t="shared" si="68"/>
        <v/>
      </c>
    </row>
    <row r="410" spans="2:69" x14ac:dyDescent="0.15">
      <c r="B410" s="1" t="str">
        <f t="shared" si="77"/>
        <v>SkillDescBrief4010506</v>
      </c>
      <c r="C410" s="1" t="str">
        <f t="shared" si="78"/>
        <v>SkillDescDetail401050603</v>
      </c>
      <c r="D410" s="3">
        <v>401050603</v>
      </c>
      <c r="E410" s="3">
        <v>4010506</v>
      </c>
      <c r="F410" s="3">
        <v>3</v>
      </c>
      <c r="G410" s="3" t="s">
        <v>377</v>
      </c>
      <c r="H410" s="3"/>
      <c r="I410" s="3" t="s">
        <v>378</v>
      </c>
      <c r="J410" s="3"/>
      <c r="K410" s="3" t="s">
        <v>379</v>
      </c>
      <c r="L410" s="3"/>
      <c r="M410" s="3"/>
      <c r="N410" s="3"/>
      <c r="O410" s="3"/>
      <c r="P410" s="3"/>
      <c r="Q410" s="3" t="s">
        <v>380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75"/>
        <v>{}</v>
      </c>
      <c r="Z410" s="11" t="s">
        <v>381</v>
      </c>
      <c r="AA410" s="11" t="str">
        <f t="shared" si="69"/>
        <v/>
      </c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76"/>
        <v/>
      </c>
      <c r="BQ410" s="11" t="str">
        <f t="shared" si="68"/>
        <v/>
      </c>
    </row>
    <row r="411" spans="2:69" x14ac:dyDescent="0.15">
      <c r="B411" s="1" t="str">
        <f t="shared" si="77"/>
        <v>SkillDescBrief4010506</v>
      </c>
      <c r="C411" s="1" t="str">
        <f t="shared" si="78"/>
        <v>SkillDescDetail401050604</v>
      </c>
      <c r="D411" s="3">
        <v>401050604</v>
      </c>
      <c r="E411" s="3">
        <v>4010506</v>
      </c>
      <c r="F411" s="3">
        <v>4</v>
      </c>
      <c r="G411" s="3" t="s">
        <v>377</v>
      </c>
      <c r="H411" s="3"/>
      <c r="I411" s="3" t="s">
        <v>378</v>
      </c>
      <c r="J411" s="3"/>
      <c r="K411" s="3" t="s">
        <v>379</v>
      </c>
      <c r="L411" s="3"/>
      <c r="M411" s="3"/>
      <c r="N411" s="3"/>
      <c r="O411" s="3"/>
      <c r="P411" s="3"/>
      <c r="Q411" s="3" t="s">
        <v>380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75"/>
        <v>{}</v>
      </c>
      <c r="Z411" s="11" t="s">
        <v>381</v>
      </c>
      <c r="AA411" s="11" t="str">
        <f t="shared" si="69"/>
        <v/>
      </c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76"/>
        <v/>
      </c>
      <c r="BQ411" s="11" t="str">
        <f t="shared" si="68"/>
        <v/>
      </c>
    </row>
    <row r="412" spans="2:69" x14ac:dyDescent="0.15">
      <c r="B412" s="1" t="str">
        <f t="shared" si="77"/>
        <v>SkillDescBrief4010506</v>
      </c>
      <c r="C412" s="1" t="str">
        <f t="shared" si="78"/>
        <v>SkillDescDetail401050605</v>
      </c>
      <c r="D412" s="3">
        <v>401050605</v>
      </c>
      <c r="E412" s="3">
        <v>4010506</v>
      </c>
      <c r="F412" s="3">
        <v>5</v>
      </c>
      <c r="G412" s="3" t="s">
        <v>377</v>
      </c>
      <c r="H412" s="3"/>
      <c r="I412" s="3" t="s">
        <v>378</v>
      </c>
      <c r="J412" s="3"/>
      <c r="K412" s="3" t="s">
        <v>379</v>
      </c>
      <c r="L412" s="3"/>
      <c r="M412" s="3"/>
      <c r="N412" s="3"/>
      <c r="O412" s="3"/>
      <c r="P412" s="3"/>
      <c r="Q412" s="3" t="s">
        <v>380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75"/>
        <v>{}</v>
      </c>
      <c r="Z412" s="11" t="s">
        <v>381</v>
      </c>
      <c r="AA412" s="11" t="str">
        <f t="shared" si="69"/>
        <v/>
      </c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76"/>
        <v/>
      </c>
      <c r="BQ412" s="11" t="str">
        <f t="shared" si="68"/>
        <v/>
      </c>
    </row>
    <row r="413" spans="2:69" x14ac:dyDescent="0.15">
      <c r="B413" s="1" t="str">
        <f t="shared" si="77"/>
        <v>SkillDescBrief// 战斗被动</v>
      </c>
      <c r="C413" s="1" t="str">
        <f t="shared" si="78"/>
        <v>SkillDescDetail// 战斗被动4</v>
      </c>
      <c r="D413" s="7" t="s">
        <v>49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75"/>
        <v/>
      </c>
      <c r="Z413" s="10" t="s">
        <v>381</v>
      </c>
      <c r="AA413" s="10" t="str">
        <f t="shared" si="69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76"/>
        <v/>
      </c>
      <c r="BQ413" s="10" t="str">
        <f t="shared" si="68"/>
        <v/>
      </c>
    </row>
    <row r="414" spans="2:69" x14ac:dyDescent="0.15">
      <c r="B414" s="1" t="str">
        <f t="shared" si="77"/>
        <v>SkillDescBrief4010507</v>
      </c>
      <c r="C414" s="1" t="str">
        <f t="shared" si="78"/>
        <v>SkillDescDetail401050701</v>
      </c>
      <c r="D414" s="3">
        <v>401050701</v>
      </c>
      <c r="E414" s="3">
        <v>4010507</v>
      </c>
      <c r="F414" s="3">
        <v>1</v>
      </c>
      <c r="G414" s="3" t="s">
        <v>377</v>
      </c>
      <c r="H414" s="3"/>
      <c r="I414" s="3" t="s">
        <v>378</v>
      </c>
      <c r="J414" s="3"/>
      <c r="K414" s="3" t="s">
        <v>379</v>
      </c>
      <c r="L414" s="3"/>
      <c r="M414" s="3"/>
      <c r="N414" s="3"/>
      <c r="O414" s="3"/>
      <c r="P414" s="3"/>
      <c r="Q414" s="3" t="s">
        <v>380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75"/>
        <v>{}</v>
      </c>
      <c r="Z414" s="11" t="s">
        <v>465</v>
      </c>
      <c r="AA414" s="11" t="str">
        <f t="shared" si="69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466</v>
      </c>
      <c r="AK414" s="11" t="str">
        <f>$B$6</f>
        <v>&lt;c=A6EC41&gt;</v>
      </c>
      <c r="AL414" s="11" t="str">
        <f>"40%"</f>
        <v>40%</v>
      </c>
      <c r="AM414" s="11" t="s">
        <v>349</v>
      </c>
      <c r="AN414" s="11" t="s">
        <v>467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76"/>
        <v>巨大骰子额外附带减疗</v>
      </c>
      <c r="BQ414" s="11" t="str">
        <f t="shared" si="68"/>
        <v>骰子重击额外附带&lt;c=A6EC41&gt;40%&lt;/c&gt;减疗效果</v>
      </c>
    </row>
    <row r="415" spans="2:69" x14ac:dyDescent="0.15">
      <c r="B415" s="1" t="str">
        <f t="shared" si="77"/>
        <v>SkillDescBrief4010507</v>
      </c>
      <c r="C415" s="1" t="str">
        <f t="shared" si="78"/>
        <v>SkillDescDetail401050702</v>
      </c>
      <c r="D415" s="3">
        <v>401050702</v>
      </c>
      <c r="E415" s="3">
        <v>4010507</v>
      </c>
      <c r="F415" s="3">
        <v>2</v>
      </c>
      <c r="G415" s="3" t="s">
        <v>377</v>
      </c>
      <c r="H415" s="3"/>
      <c r="I415" s="3" t="s">
        <v>378</v>
      </c>
      <c r="J415" s="3"/>
      <c r="K415" s="3" t="s">
        <v>379</v>
      </c>
      <c r="L415" s="3"/>
      <c r="M415" s="3"/>
      <c r="N415" s="3"/>
      <c r="O415" s="3"/>
      <c r="P415" s="3"/>
      <c r="Q415" s="3" t="s">
        <v>380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75"/>
        <v>{}</v>
      </c>
      <c r="Z415" s="11" t="s">
        <v>381</v>
      </c>
      <c r="AA415" s="11" t="str">
        <f t="shared" si="69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76"/>
        <v/>
      </c>
      <c r="BQ415" s="11" t="str">
        <f t="shared" si="68"/>
        <v/>
      </c>
    </row>
    <row r="416" spans="2:69" x14ac:dyDescent="0.15">
      <c r="B416" s="1" t="str">
        <f t="shared" si="77"/>
        <v>SkillDescBrief4010507</v>
      </c>
      <c r="C416" s="1" t="str">
        <f t="shared" si="78"/>
        <v>SkillDescDetail401050703</v>
      </c>
      <c r="D416" s="3">
        <v>401050703</v>
      </c>
      <c r="E416" s="3">
        <v>4010507</v>
      </c>
      <c r="F416" s="3">
        <v>3</v>
      </c>
      <c r="G416" s="3" t="s">
        <v>377</v>
      </c>
      <c r="H416" s="3"/>
      <c r="I416" s="3" t="s">
        <v>378</v>
      </c>
      <c r="J416" s="3"/>
      <c r="K416" s="3" t="s">
        <v>379</v>
      </c>
      <c r="L416" s="3"/>
      <c r="M416" s="3"/>
      <c r="N416" s="3"/>
      <c r="O416" s="3"/>
      <c r="P416" s="3"/>
      <c r="Q416" s="3" t="s">
        <v>380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75"/>
        <v>{}</v>
      </c>
      <c r="Z416" s="11" t="s">
        <v>381</v>
      </c>
      <c r="AA416" s="11" t="str">
        <f t="shared" si="69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76"/>
        <v/>
      </c>
      <c r="BQ416" s="11" t="str">
        <f t="shared" si="68"/>
        <v/>
      </c>
    </row>
    <row r="417" spans="2:69" x14ac:dyDescent="0.15">
      <c r="B417" s="1" t="str">
        <f t="shared" si="77"/>
        <v>SkillDescBrief4010507</v>
      </c>
      <c r="C417" s="1" t="str">
        <f t="shared" si="78"/>
        <v>SkillDescDetail401050704</v>
      </c>
      <c r="D417" s="3">
        <v>401050704</v>
      </c>
      <c r="E417" s="3">
        <v>4010507</v>
      </c>
      <c r="F417" s="3">
        <v>4</v>
      </c>
      <c r="G417" s="3" t="s">
        <v>377</v>
      </c>
      <c r="H417" s="3"/>
      <c r="I417" s="3" t="s">
        <v>378</v>
      </c>
      <c r="J417" s="3"/>
      <c r="K417" s="3" t="s">
        <v>379</v>
      </c>
      <c r="L417" s="3"/>
      <c r="M417" s="3"/>
      <c r="N417" s="3"/>
      <c r="O417" s="3"/>
      <c r="P417" s="3"/>
      <c r="Q417" s="3" t="s">
        <v>380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75"/>
        <v>{}</v>
      </c>
      <c r="Z417" s="11" t="s">
        <v>381</v>
      </c>
      <c r="AA417" s="11" t="str">
        <f t="shared" si="69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76"/>
        <v/>
      </c>
      <c r="BQ417" s="11" t="str">
        <f t="shared" ref="BQ417:BQ480" si="81">AA417</f>
        <v/>
      </c>
    </row>
    <row r="418" spans="2:69" x14ac:dyDescent="0.15">
      <c r="B418" s="1" t="str">
        <f t="shared" si="77"/>
        <v>SkillDescBrief4010507</v>
      </c>
      <c r="C418" s="1" t="str">
        <f t="shared" si="78"/>
        <v>SkillDescDetail401050705</v>
      </c>
      <c r="D418" s="3">
        <v>401050705</v>
      </c>
      <c r="E418" s="3">
        <v>4010507</v>
      </c>
      <c r="F418" s="3">
        <v>5</v>
      </c>
      <c r="G418" s="3" t="s">
        <v>377</v>
      </c>
      <c r="H418" s="3"/>
      <c r="I418" s="3" t="s">
        <v>378</v>
      </c>
      <c r="J418" s="3"/>
      <c r="K418" s="3" t="s">
        <v>379</v>
      </c>
      <c r="L418" s="3"/>
      <c r="M418" s="3"/>
      <c r="N418" s="3"/>
      <c r="O418" s="3"/>
      <c r="P418" s="3"/>
      <c r="Q418" s="3" t="s">
        <v>380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75"/>
        <v>{}</v>
      </c>
      <c r="Z418" s="11" t="s">
        <v>381</v>
      </c>
      <c r="AA418" s="11" t="str">
        <f t="shared" si="69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76"/>
        <v/>
      </c>
      <c r="BQ418" s="11" t="str">
        <f t="shared" si="81"/>
        <v/>
      </c>
    </row>
    <row r="419" spans="2:69" x14ac:dyDescent="0.15">
      <c r="B419" s="1" t="str">
        <f t="shared" si="77"/>
        <v>SkillDescBrief// 筹码-强</v>
      </c>
      <c r="C419" s="1" t="str">
        <f t="shared" si="78"/>
        <v>SkillDescDetail// 筹码-强化普攻</v>
      </c>
      <c r="D419" s="7" t="s">
        <v>70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75"/>
        <v/>
      </c>
      <c r="Z419" s="10" t="s">
        <v>381</v>
      </c>
      <c r="AA419" s="10" t="str">
        <f t="shared" si="69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76"/>
        <v/>
      </c>
      <c r="BQ419" s="10" t="str">
        <f t="shared" si="81"/>
        <v/>
      </c>
    </row>
    <row r="420" spans="2:69" x14ac:dyDescent="0.15">
      <c r="B420" s="1" t="str">
        <f t="shared" si="77"/>
        <v>SkillDescBrief4010508</v>
      </c>
      <c r="C420" s="1" t="str">
        <f t="shared" si="78"/>
        <v>SkillDescDetail401050801</v>
      </c>
      <c r="D420" s="3">
        <v>401050801</v>
      </c>
      <c r="E420" s="3">
        <v>4010508</v>
      </c>
      <c r="F420" s="3">
        <v>1</v>
      </c>
      <c r="G420" s="3" t="s">
        <v>377</v>
      </c>
      <c r="H420" s="3">
        <f ca="1">ROUND(_xlfn.XLOOKUP($F420,$D$1:$D$5,$E$1:$E$5)*OFFSET(H420,5-F420,0)/0.05,0)*0.05</f>
        <v>0.75</v>
      </c>
      <c r="I420" s="3" t="s">
        <v>378</v>
      </c>
      <c r="J420" s="3"/>
      <c r="K420" s="3" t="s">
        <v>379</v>
      </c>
      <c r="L420" s="3"/>
      <c r="M420" s="3"/>
      <c r="N420" s="3"/>
      <c r="O420" s="3"/>
      <c r="P420" s="3"/>
      <c r="Q420" s="3" t="s">
        <v>380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t="shared" ca="1" si="75"/>
        <v>{"AtkPower":0.75}</v>
      </c>
      <c r="Z420" s="11" t="s">
        <v>381</v>
      </c>
      <c r="AA420" s="11" t="str">
        <f t="shared" si="69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76"/>
        <v/>
      </c>
      <c r="BQ420" s="11" t="str">
        <f t="shared" si="81"/>
        <v/>
      </c>
    </row>
    <row r="421" spans="2:69" x14ac:dyDescent="0.15">
      <c r="B421" s="1" t="str">
        <f t="shared" si="77"/>
        <v>SkillDescBrief4010508</v>
      </c>
      <c r="C421" s="1" t="str">
        <f t="shared" si="78"/>
        <v>SkillDescDetail401050802</v>
      </c>
      <c r="D421" s="3">
        <v>401050802</v>
      </c>
      <c r="E421" s="3">
        <v>4010508</v>
      </c>
      <c r="F421" s="3">
        <v>2</v>
      </c>
      <c r="G421" s="3" t="s">
        <v>377</v>
      </c>
      <c r="H421" s="3">
        <f ca="1">ROUND(_xlfn.XLOOKUP($F421,$D$1:$D$5,$E$1:$E$5)*OFFSET(H421,5-F421,0)/0.05,0)*0.05</f>
        <v>0.85000000000000009</v>
      </c>
      <c r="I421" s="3" t="s">
        <v>378</v>
      </c>
      <c r="J421" s="3"/>
      <c r="K421" s="3" t="s">
        <v>379</v>
      </c>
      <c r="L421" s="3"/>
      <c r="M421" s="3"/>
      <c r="N421" s="3"/>
      <c r="O421" s="3"/>
      <c r="P421" s="3"/>
      <c r="Q421" s="3" t="s">
        <v>380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t="shared" ca="1" si="75"/>
        <v>{"AtkPower":0.85}</v>
      </c>
      <c r="Z421" s="11" t="s">
        <v>381</v>
      </c>
      <c r="AA421" s="11" t="str">
        <f t="shared" si="69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76"/>
        <v/>
      </c>
      <c r="BQ421" s="11" t="str">
        <f t="shared" si="81"/>
        <v/>
      </c>
    </row>
    <row r="422" spans="2:69" x14ac:dyDescent="0.15">
      <c r="B422" s="1" t="str">
        <f t="shared" si="77"/>
        <v>SkillDescBrief4010508</v>
      </c>
      <c r="C422" s="1" t="str">
        <f t="shared" si="78"/>
        <v>SkillDescDetail401050803</v>
      </c>
      <c r="D422" s="3">
        <v>401050803</v>
      </c>
      <c r="E422" s="3">
        <v>4010508</v>
      </c>
      <c r="F422" s="3">
        <v>3</v>
      </c>
      <c r="G422" s="3" t="s">
        <v>377</v>
      </c>
      <c r="H422" s="3">
        <f ca="1">ROUND(_xlfn.XLOOKUP($F422,$D$1:$D$5,$E$1:$E$5)*OFFSET(H422,5-F422,0)/0.05,0)*0.05</f>
        <v>0.9</v>
      </c>
      <c r="I422" s="3" t="s">
        <v>378</v>
      </c>
      <c r="J422" s="3"/>
      <c r="K422" s="3" t="s">
        <v>379</v>
      </c>
      <c r="L422" s="3"/>
      <c r="M422" s="3"/>
      <c r="N422" s="3"/>
      <c r="O422" s="3"/>
      <c r="P422" s="3"/>
      <c r="Q422" s="3" t="s">
        <v>380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t="shared" ca="1" si="75"/>
        <v>{"AtkPower":0.9}</v>
      </c>
      <c r="Z422" s="11" t="s">
        <v>381</v>
      </c>
      <c r="AA422" s="11" t="str">
        <f t="shared" si="69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76"/>
        <v/>
      </c>
      <c r="BQ422" s="11" t="str">
        <f t="shared" si="81"/>
        <v/>
      </c>
    </row>
    <row r="423" spans="2:69" x14ac:dyDescent="0.15">
      <c r="B423" s="1" t="str">
        <f t="shared" si="77"/>
        <v>SkillDescBrief4010508</v>
      </c>
      <c r="C423" s="1" t="str">
        <f t="shared" si="78"/>
        <v>SkillDescDetail401050804</v>
      </c>
      <c r="D423" s="3">
        <v>401050804</v>
      </c>
      <c r="E423" s="3">
        <v>4010508</v>
      </c>
      <c r="F423" s="3">
        <v>4</v>
      </c>
      <c r="G423" s="3" t="s">
        <v>377</v>
      </c>
      <c r="H423" s="3">
        <f ca="1">ROUND(_xlfn.XLOOKUP($F423,$D$1:$D$5,$E$1:$E$5)*OFFSET(H423,5-F423,0)/0.05,0)*0.05</f>
        <v>1</v>
      </c>
      <c r="I423" s="3" t="s">
        <v>378</v>
      </c>
      <c r="J423" s="3"/>
      <c r="K423" s="3" t="s">
        <v>379</v>
      </c>
      <c r="L423" s="3"/>
      <c r="M423" s="3"/>
      <c r="N423" s="3"/>
      <c r="O423" s="3"/>
      <c r="P423" s="3"/>
      <c r="Q423" s="3" t="s">
        <v>380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t="shared" ca="1" si="75"/>
        <v>{"AtkPower":1}</v>
      </c>
      <c r="Z423" s="11" t="s">
        <v>381</v>
      </c>
      <c r="AA423" s="11" t="str">
        <f t="shared" si="69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76"/>
        <v/>
      </c>
      <c r="BQ423" s="11" t="str">
        <f t="shared" si="81"/>
        <v/>
      </c>
    </row>
    <row r="424" spans="2:69" x14ac:dyDescent="0.15">
      <c r="B424" s="1" t="str">
        <f t="shared" si="77"/>
        <v>SkillDescBrief4010508</v>
      </c>
      <c r="C424" s="1" t="str">
        <f t="shared" si="78"/>
        <v>SkillDescDetail401050805</v>
      </c>
      <c r="D424" s="3">
        <v>401050805</v>
      </c>
      <c r="E424" s="3">
        <v>4010508</v>
      </c>
      <c r="F424" s="3">
        <v>5</v>
      </c>
      <c r="G424" s="3" t="s">
        <v>377</v>
      </c>
      <c r="H424" s="3">
        <v>1.1000000000000001</v>
      </c>
      <c r="I424" s="3" t="s">
        <v>378</v>
      </c>
      <c r="J424" s="3"/>
      <c r="K424" s="3" t="s">
        <v>379</v>
      </c>
      <c r="L424" s="3"/>
      <c r="M424" s="3"/>
      <c r="N424" s="3"/>
      <c r="O424" s="3"/>
      <c r="P424" s="3"/>
      <c r="Q424" s="3" t="s">
        <v>380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75"/>
        <v>{"AtkPower":1.1}</v>
      </c>
      <c r="Z424" s="11" t="s">
        <v>381</v>
      </c>
      <c r="AA424" s="11" t="str">
        <f t="shared" si="69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76"/>
        <v/>
      </c>
      <c r="BQ424" s="11" t="str">
        <f t="shared" si="81"/>
        <v/>
      </c>
    </row>
    <row r="425" spans="2:69" x14ac:dyDescent="0.15">
      <c r="B425" s="1" t="str">
        <f t="shared" si="77"/>
        <v>SkillDescBrief// 榴弹</v>
      </c>
      <c r="C425" s="1" t="str">
        <f t="shared" si="78"/>
        <v>SkillDescDetail// 榴弹</v>
      </c>
      <c r="D425" s="7" t="s">
        <v>71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75"/>
        <v/>
      </c>
      <c r="Z425" s="10" t="s">
        <v>381</v>
      </c>
      <c r="AA425" s="10" t="str">
        <f t="shared" si="69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76"/>
        <v/>
      </c>
      <c r="BQ425" s="10" t="str">
        <f t="shared" si="81"/>
        <v/>
      </c>
    </row>
    <row r="426" spans="2:69" x14ac:dyDescent="0.15">
      <c r="B426" s="1" t="str">
        <f t="shared" si="77"/>
        <v>SkillDescBrief// 普攻</v>
      </c>
      <c r="C426" s="1" t="str">
        <f t="shared" si="78"/>
        <v>SkillDescDetail// 普攻</v>
      </c>
      <c r="D426" s="7" t="s">
        <v>33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75"/>
        <v/>
      </c>
      <c r="Z426" s="10" t="s">
        <v>381</v>
      </c>
      <c r="AA426" s="10" t="str">
        <f t="shared" si="69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76"/>
        <v/>
      </c>
      <c r="BQ426" s="10" t="str">
        <f t="shared" si="81"/>
        <v/>
      </c>
    </row>
    <row r="427" spans="2:69" x14ac:dyDescent="0.15">
      <c r="B427" s="1" t="str">
        <f t="shared" si="77"/>
        <v>SkillDescBrief4010601</v>
      </c>
      <c r="C427" s="1" t="str">
        <f t="shared" si="78"/>
        <v>SkillDescDetail401060101</v>
      </c>
      <c r="D427" s="3">
        <v>401060101</v>
      </c>
      <c r="E427" s="3">
        <v>4010601</v>
      </c>
      <c r="F427" s="3">
        <v>1</v>
      </c>
      <c r="G427" s="3" t="s">
        <v>377</v>
      </c>
      <c r="H427" s="3">
        <f ca="1">ROUND(_xlfn.XLOOKUP($F427,$D$1:$D$5,$E$1:$E$5)*OFFSET(H427,5-F427,0)/0.05,0)*0.05</f>
        <v>1.4500000000000002</v>
      </c>
      <c r="I427" s="3" t="s">
        <v>378</v>
      </c>
      <c r="J427" s="3"/>
      <c r="K427" s="3" t="s">
        <v>379</v>
      </c>
      <c r="L427" s="3"/>
      <c r="M427" s="3"/>
      <c r="N427" s="3"/>
      <c r="O427" s="3"/>
      <c r="P427" s="3"/>
      <c r="Q427" s="3" t="s">
        <v>380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t="shared" ca="1" si="75"/>
        <v>{"AtkPower":1.45}</v>
      </c>
      <c r="Z427" s="11" t="s">
        <v>468</v>
      </c>
      <c r="AA427" s="11" t="str">
        <f t="shared" ca="1" si="69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469</v>
      </c>
      <c r="AK427" s="11" t="str">
        <f>$B$6</f>
        <v>&lt;c=A6EC41&gt;</v>
      </c>
      <c r="AL427" s="11">
        <v>1</v>
      </c>
      <c r="AM427" s="11" t="s">
        <v>349</v>
      </c>
      <c r="AN427" s="11" t="s">
        <v>470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349</v>
      </c>
      <c r="AR427" s="11" t="s">
        <v>385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76"/>
        <v>发射榴弹攻击敌人</v>
      </c>
      <c r="BQ427" s="11" t="str">
        <f t="shared" ca="1" si="81"/>
        <v>投掷榴弹攻击敌人，对&lt;c=A6EC41&gt;1&lt;/c&gt;名敌人造成&lt;q=attr_atk&gt;&lt;c=A6EC41&gt;145%&lt;/c&gt;伤害</v>
      </c>
    </row>
    <row r="428" spans="2:69" x14ac:dyDescent="0.15">
      <c r="B428" s="1" t="str">
        <f t="shared" si="77"/>
        <v>SkillDescBrief4010601</v>
      </c>
      <c r="C428" s="1" t="str">
        <f t="shared" si="78"/>
        <v>SkillDescDetail401060102</v>
      </c>
      <c r="D428" s="3">
        <v>401060102</v>
      </c>
      <c r="E428" s="3">
        <v>4010601</v>
      </c>
      <c r="F428" s="3">
        <v>2</v>
      </c>
      <c r="G428" s="3" t="s">
        <v>377</v>
      </c>
      <c r="H428" s="3">
        <f ca="1">ROUND(_xlfn.XLOOKUP($F428,$D$1:$D$5,$E$1:$E$5)*OFFSET(H428,5-F428,0)/0.05,0)*0.05</f>
        <v>1.6</v>
      </c>
      <c r="I428" s="3" t="s">
        <v>378</v>
      </c>
      <c r="J428" s="3"/>
      <c r="K428" s="3" t="s">
        <v>379</v>
      </c>
      <c r="L428" s="3"/>
      <c r="M428" s="3"/>
      <c r="N428" s="3"/>
      <c r="O428" s="3"/>
      <c r="P428" s="3"/>
      <c r="Q428" s="3" t="s">
        <v>380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t="shared" ca="1" si="75"/>
        <v>{"AtkPower":1.6}</v>
      </c>
      <c r="Z428" s="11" t="s">
        <v>468</v>
      </c>
      <c r="AA428" s="11" t="str">
        <f t="shared" ca="1" si="69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386</v>
      </c>
      <c r="AG428" s="11"/>
      <c r="AH428" s="11"/>
      <c r="AI428" s="11"/>
      <c r="AJ428" s="11" t="s">
        <v>471</v>
      </c>
      <c r="AK428" s="11" t="str">
        <f t="shared" ref="AK428:AK431" si="82">$B$8&amp;$B$6</f>
        <v>&lt;q=attr_atk&gt;&lt;c=A6EC41&gt;</v>
      </c>
      <c r="AL428" s="11" t="str">
        <f t="shared" ref="AL428:AL431" ca="1" si="83">ROUND($H428*100,2)&amp;"%"</f>
        <v>160%</v>
      </c>
      <c r="AM428" s="11" t="s">
        <v>349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76"/>
        <v>发射榴弹攻击敌人</v>
      </c>
      <c r="BQ428" s="11" t="str">
        <f t="shared" ca="1" si="81"/>
        <v>2级：造成的伤害提升至&lt;q=attr_atk&gt;&lt;c=A6EC41&gt;160%&lt;/c&gt;</v>
      </c>
    </row>
    <row r="429" spans="2:69" x14ac:dyDescent="0.15">
      <c r="B429" s="1" t="str">
        <f t="shared" si="77"/>
        <v>SkillDescBrief4010601</v>
      </c>
      <c r="C429" s="1" t="str">
        <f t="shared" si="78"/>
        <v>SkillDescDetail401060103</v>
      </c>
      <c r="D429" s="3">
        <v>401060103</v>
      </c>
      <c r="E429" s="3">
        <v>4010601</v>
      </c>
      <c r="F429" s="3">
        <v>3</v>
      </c>
      <c r="G429" s="3" t="s">
        <v>377</v>
      </c>
      <c r="H429" s="3">
        <f ca="1">ROUND(_xlfn.XLOOKUP($F429,$D$1:$D$5,$E$1:$E$5)*OFFSET(H429,5-F429,0)/0.05,0)*0.05</f>
        <v>1.7000000000000002</v>
      </c>
      <c r="I429" s="3" t="s">
        <v>378</v>
      </c>
      <c r="J429" s="3"/>
      <c r="K429" s="3" t="s">
        <v>379</v>
      </c>
      <c r="L429" s="3"/>
      <c r="M429" s="3"/>
      <c r="N429" s="3"/>
      <c r="O429" s="3"/>
      <c r="P429" s="3"/>
      <c r="Q429" s="3" t="s">
        <v>380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t="shared" ca="1" si="75"/>
        <v>{"AtkPower":1.7}</v>
      </c>
      <c r="Z429" s="11" t="s">
        <v>468</v>
      </c>
      <c r="AA429" s="11" t="str">
        <f t="shared" ca="1" si="69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386</v>
      </c>
      <c r="AG429" s="11"/>
      <c r="AH429" s="11"/>
      <c r="AI429" s="11"/>
      <c r="AJ429" s="11" t="s">
        <v>471</v>
      </c>
      <c r="AK429" s="11" t="str">
        <f t="shared" si="82"/>
        <v>&lt;q=attr_atk&gt;&lt;c=A6EC41&gt;</v>
      </c>
      <c r="AL429" s="11" t="str">
        <f t="shared" ca="1" si="83"/>
        <v>170%</v>
      </c>
      <c r="AM429" s="11" t="s">
        <v>349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76"/>
        <v>发射榴弹攻击敌人</v>
      </c>
      <c r="BQ429" s="11" t="str">
        <f t="shared" ca="1" si="81"/>
        <v>3级：造成的伤害提升至&lt;q=attr_atk&gt;&lt;c=A6EC41&gt;170%&lt;/c&gt;</v>
      </c>
    </row>
    <row r="430" spans="2:69" x14ac:dyDescent="0.15">
      <c r="B430" s="1" t="str">
        <f t="shared" si="77"/>
        <v>SkillDescBrief4010601</v>
      </c>
      <c r="C430" s="1" t="str">
        <f t="shared" si="78"/>
        <v>SkillDescDetail401060104</v>
      </c>
      <c r="D430" s="3">
        <v>401060104</v>
      </c>
      <c r="E430" s="3">
        <v>4010601</v>
      </c>
      <c r="F430" s="3">
        <v>4</v>
      </c>
      <c r="G430" s="3" t="s">
        <v>377</v>
      </c>
      <c r="H430" s="3">
        <f ca="1">ROUND(_xlfn.XLOOKUP($F430,$D$1:$D$5,$E$1:$E$5)*OFFSET(H430,5-F430,0)/0.05,0)*0.05</f>
        <v>1.9000000000000001</v>
      </c>
      <c r="I430" s="3" t="s">
        <v>378</v>
      </c>
      <c r="J430" s="3"/>
      <c r="K430" s="3" t="s">
        <v>379</v>
      </c>
      <c r="L430" s="3"/>
      <c r="M430" s="3"/>
      <c r="N430" s="3"/>
      <c r="O430" s="3"/>
      <c r="P430" s="3"/>
      <c r="Q430" s="3" t="s">
        <v>380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t="shared" ca="1" si="75"/>
        <v>{"AtkPower":1.9}</v>
      </c>
      <c r="Z430" s="11" t="s">
        <v>468</v>
      </c>
      <c r="AA430" s="11" t="str">
        <f t="shared" ca="1" si="69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386</v>
      </c>
      <c r="AG430" s="11"/>
      <c r="AH430" s="11"/>
      <c r="AI430" s="11"/>
      <c r="AJ430" s="11" t="s">
        <v>471</v>
      </c>
      <c r="AK430" s="11" t="str">
        <f t="shared" si="82"/>
        <v>&lt;q=attr_atk&gt;&lt;c=A6EC41&gt;</v>
      </c>
      <c r="AL430" s="11" t="str">
        <f t="shared" ca="1" si="83"/>
        <v>190%</v>
      </c>
      <c r="AM430" s="11" t="s">
        <v>349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76"/>
        <v>发射榴弹攻击敌人</v>
      </c>
      <c r="BQ430" s="11" t="str">
        <f t="shared" ca="1" si="81"/>
        <v>4级：造成的伤害提升至&lt;q=attr_atk&gt;&lt;c=A6EC41&gt;190%&lt;/c&gt;</v>
      </c>
    </row>
    <row r="431" spans="2:69" x14ac:dyDescent="0.15">
      <c r="B431" s="1" t="str">
        <f t="shared" si="77"/>
        <v>SkillDescBrief4010601</v>
      </c>
      <c r="C431" s="1" t="str">
        <f t="shared" si="78"/>
        <v>SkillDescDetail401060105</v>
      </c>
      <c r="D431" s="3">
        <v>401060105</v>
      </c>
      <c r="E431" s="3">
        <v>4010601</v>
      </c>
      <c r="F431" s="3">
        <v>5</v>
      </c>
      <c r="G431" s="3" t="s">
        <v>377</v>
      </c>
      <c r="H431" s="3">
        <v>2.1</v>
      </c>
      <c r="I431" s="3" t="s">
        <v>378</v>
      </c>
      <c r="J431" s="3"/>
      <c r="K431" s="3" t="s">
        <v>379</v>
      </c>
      <c r="L431" s="3"/>
      <c r="M431" s="3"/>
      <c r="N431" s="3"/>
      <c r="O431" s="3"/>
      <c r="P431" s="3"/>
      <c r="Q431" s="3" t="s">
        <v>380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75"/>
        <v>{"AtkPower":2.1}</v>
      </c>
      <c r="Z431" s="11" t="s">
        <v>468</v>
      </c>
      <c r="AA431" s="11" t="str">
        <f t="shared" si="69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386</v>
      </c>
      <c r="AG431" s="11"/>
      <c r="AH431" s="11"/>
      <c r="AI431" s="11"/>
      <c r="AJ431" s="11" t="s">
        <v>471</v>
      </c>
      <c r="AK431" s="11" t="str">
        <f t="shared" si="82"/>
        <v>&lt;q=attr_atk&gt;&lt;c=A6EC41&gt;</v>
      </c>
      <c r="AL431" s="11" t="str">
        <f t="shared" si="83"/>
        <v>210%</v>
      </c>
      <c r="AM431" s="11" t="s">
        <v>349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76"/>
        <v>发射榴弹攻击敌人</v>
      </c>
      <c r="BQ431" s="11" t="str">
        <f t="shared" si="81"/>
        <v>5级：造成的伤害提升至&lt;q=attr_atk&gt;&lt;c=A6EC41&gt;210%&lt;/c&gt;</v>
      </c>
    </row>
    <row r="432" spans="2:69" x14ac:dyDescent="0.15">
      <c r="B432" s="1" t="str">
        <f t="shared" si="77"/>
        <v>SkillDescBrief// 大招</v>
      </c>
      <c r="C432" s="1" t="str">
        <f t="shared" si="78"/>
        <v>SkillDescDetail// 大招</v>
      </c>
      <c r="D432" s="7" t="s">
        <v>40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75"/>
        <v/>
      </c>
      <c r="Z432" s="10" t="s">
        <v>381</v>
      </c>
      <c r="AA432" s="10" t="str">
        <f t="shared" si="69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76"/>
        <v/>
      </c>
      <c r="BQ432" s="10" t="str">
        <f t="shared" si="81"/>
        <v/>
      </c>
    </row>
    <row r="433" spans="2:69" x14ac:dyDescent="0.15">
      <c r="B433" s="1" t="str">
        <f t="shared" si="77"/>
        <v>SkillDescBrief4010602</v>
      </c>
      <c r="C433" s="1" t="str">
        <f t="shared" si="78"/>
        <v>SkillDescDetail401060201</v>
      </c>
      <c r="D433" s="3">
        <v>401060201</v>
      </c>
      <c r="E433" s="3">
        <v>4010602</v>
      </c>
      <c r="F433" s="3">
        <v>1</v>
      </c>
      <c r="G433" s="3" t="s">
        <v>377</v>
      </c>
      <c r="H433" s="3">
        <f ca="1">ROUND(_xlfn.XLOOKUP($F433,$D$1:$D$5,$E$1:$E$5)*OFFSET(H433,5-F433,0)/0.05,0)*0.05</f>
        <v>4.2</v>
      </c>
      <c r="I433" s="3" t="s">
        <v>378</v>
      </c>
      <c r="J433" s="3"/>
      <c r="K433" s="3" t="s">
        <v>379</v>
      </c>
      <c r="L433" s="3"/>
      <c r="M433" s="3"/>
      <c r="N433" s="3"/>
      <c r="O433" s="3"/>
      <c r="P433" s="3"/>
      <c r="Q433" s="3" t="s">
        <v>380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t="shared" ca="1" si="75"/>
        <v>{"AtkPower":4.2}</v>
      </c>
      <c r="Z433" s="11" t="s">
        <v>472</v>
      </c>
      <c r="AA433" s="11" t="str">
        <f t="shared" ca="1" si="69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473</v>
      </c>
      <c r="AK433" s="11" t="str">
        <f>$B$6</f>
        <v>&lt;c=A6EC41&gt;</v>
      </c>
      <c r="AL433" s="11">
        <v>3</v>
      </c>
      <c r="AM433" s="11" t="s">
        <v>349</v>
      </c>
      <c r="AN433" s="11" t="s">
        <v>474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349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76"/>
        <v>释放轮胎炸弹攻击所有敌人</v>
      </c>
      <c r="BQ433" s="11" t="str">
        <f t="shared" ca="1" si="81"/>
        <v>释放轮胎炸弹，对&lt;c=A6EC41&gt;3&lt;/c&gt;个敌人造成伤害增加&lt;q=attr_atk&gt;&lt;c=A6EC41&gt;420%&lt;/c&gt;</v>
      </c>
    </row>
    <row r="434" spans="2:69" x14ac:dyDescent="0.15">
      <c r="B434" s="1" t="str">
        <f t="shared" si="77"/>
        <v>SkillDescBrief4010602</v>
      </c>
      <c r="C434" s="1" t="str">
        <f t="shared" si="78"/>
        <v>SkillDescDetail401060202</v>
      </c>
      <c r="D434" s="3">
        <v>401060202</v>
      </c>
      <c r="E434" s="3">
        <v>4010602</v>
      </c>
      <c r="F434" s="3">
        <v>2</v>
      </c>
      <c r="G434" s="3" t="s">
        <v>377</v>
      </c>
      <c r="H434" s="3">
        <f ca="1">ROUND(_xlfn.XLOOKUP($F434,$D$1:$D$5,$E$1:$E$5)*OFFSET(H434,5-F434,0)/0.05,0)*0.05</f>
        <v>4.5</v>
      </c>
      <c r="I434" s="3" t="s">
        <v>378</v>
      </c>
      <c r="J434" s="3"/>
      <c r="K434" s="3" t="s">
        <v>379</v>
      </c>
      <c r="L434" s="3"/>
      <c r="M434" s="3"/>
      <c r="N434" s="3"/>
      <c r="O434" s="3"/>
      <c r="P434" s="3"/>
      <c r="Q434" s="3" t="s">
        <v>380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t="shared" ca="1" si="75"/>
        <v>{"AtkPower":4.5}</v>
      </c>
      <c r="Z434" s="11" t="s">
        <v>472</v>
      </c>
      <c r="AA434" s="11" t="str">
        <f t="shared" ca="1" si="69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386</v>
      </c>
      <c r="AG434" s="11"/>
      <c r="AH434" s="11"/>
      <c r="AI434" s="11"/>
      <c r="AJ434" s="11" t="s">
        <v>387</v>
      </c>
      <c r="AK434" s="11" t="str">
        <f t="shared" ref="AK434:AK437" si="84">$B$8&amp;$B$6</f>
        <v>&lt;q=attr_atk&gt;&lt;c=A6EC41&gt;</v>
      </c>
      <c r="AL434" s="11" t="str">
        <f t="shared" ref="AL434:AL437" ca="1" si="85">ROUND($H434*100,2)&amp;"%"</f>
        <v>450%</v>
      </c>
      <c r="AM434" s="11" t="s">
        <v>349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76"/>
        <v>释放轮胎炸弹攻击所有敌人</v>
      </c>
      <c r="BQ434" s="11" t="str">
        <f t="shared" ca="1" si="81"/>
        <v>2级：伤害提升至&lt;q=attr_atk&gt;&lt;c=A6EC41&gt;450%&lt;/c&gt;</v>
      </c>
    </row>
    <row r="435" spans="2:69" x14ac:dyDescent="0.15">
      <c r="B435" s="1" t="str">
        <f t="shared" si="77"/>
        <v>SkillDescBrief4010602</v>
      </c>
      <c r="C435" s="1" t="str">
        <f t="shared" si="78"/>
        <v>SkillDescDetail401060203</v>
      </c>
      <c r="D435" s="3">
        <v>401060203</v>
      </c>
      <c r="E435" s="3">
        <v>4010602</v>
      </c>
      <c r="F435" s="3">
        <v>3</v>
      </c>
      <c r="G435" s="3" t="s">
        <v>377</v>
      </c>
      <c r="H435" s="3">
        <f ca="1">ROUND(_xlfn.XLOOKUP($F435,$D$1:$D$5,$E$1:$E$5)*OFFSET(H435,5-F435,0)/0.05,0)*0.05</f>
        <v>4.8000000000000007</v>
      </c>
      <c r="I435" s="3" t="s">
        <v>378</v>
      </c>
      <c r="J435" s="3"/>
      <c r="K435" s="3" t="s">
        <v>379</v>
      </c>
      <c r="L435" s="3"/>
      <c r="M435" s="3"/>
      <c r="N435" s="3"/>
      <c r="O435" s="3"/>
      <c r="P435" s="3"/>
      <c r="Q435" s="3" t="s">
        <v>380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t="shared" ca="1" si="75"/>
        <v>{"AtkPower":4.8}</v>
      </c>
      <c r="Z435" s="11" t="s">
        <v>472</v>
      </c>
      <c r="AA435" s="11" t="str">
        <f t="shared" ca="1" si="69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386</v>
      </c>
      <c r="AG435" s="11"/>
      <c r="AH435" s="11"/>
      <c r="AI435" s="11"/>
      <c r="AJ435" s="11" t="s">
        <v>387</v>
      </c>
      <c r="AK435" s="11" t="str">
        <f t="shared" si="84"/>
        <v>&lt;q=attr_atk&gt;&lt;c=A6EC41&gt;</v>
      </c>
      <c r="AL435" s="11" t="str">
        <f t="shared" ca="1" si="85"/>
        <v>480%</v>
      </c>
      <c r="AM435" s="11" t="s">
        <v>349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76"/>
        <v>释放轮胎炸弹攻击所有敌人</v>
      </c>
      <c r="BQ435" s="11" t="str">
        <f t="shared" ca="1" si="81"/>
        <v>3级：伤害提升至&lt;q=attr_atk&gt;&lt;c=A6EC41&gt;480%&lt;/c&gt;</v>
      </c>
    </row>
    <row r="436" spans="2:69" x14ac:dyDescent="0.15">
      <c r="B436" s="1" t="str">
        <f t="shared" si="77"/>
        <v>SkillDescBrief4010602</v>
      </c>
      <c r="C436" s="1" t="str">
        <f t="shared" si="78"/>
        <v>SkillDescDetail401060204</v>
      </c>
      <c r="D436" s="3">
        <v>401060204</v>
      </c>
      <c r="E436" s="3">
        <v>4010602</v>
      </c>
      <c r="F436" s="3">
        <v>4</v>
      </c>
      <c r="G436" s="3" t="s">
        <v>377</v>
      </c>
      <c r="H436" s="3">
        <f ca="1">ROUND(_xlfn.XLOOKUP($F436,$D$1:$D$5,$E$1:$E$5)*OFFSET(H436,5-F436,0)/0.05,0)*0.05</f>
        <v>5.4</v>
      </c>
      <c r="I436" s="3" t="s">
        <v>378</v>
      </c>
      <c r="J436" s="3"/>
      <c r="K436" s="3" t="s">
        <v>379</v>
      </c>
      <c r="L436" s="3"/>
      <c r="M436" s="3"/>
      <c r="N436" s="3"/>
      <c r="O436" s="3"/>
      <c r="P436" s="3"/>
      <c r="Q436" s="3" t="s">
        <v>380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t="shared" ca="1" si="75"/>
        <v>{"AtkPower":5.4}</v>
      </c>
      <c r="Z436" s="11" t="s">
        <v>472</v>
      </c>
      <c r="AA436" s="11" t="str">
        <f t="shared" ca="1" si="69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386</v>
      </c>
      <c r="AG436" s="11"/>
      <c r="AH436" s="11"/>
      <c r="AI436" s="11"/>
      <c r="AJ436" s="11" t="s">
        <v>387</v>
      </c>
      <c r="AK436" s="11" t="str">
        <f t="shared" si="84"/>
        <v>&lt;q=attr_atk&gt;&lt;c=A6EC41&gt;</v>
      </c>
      <c r="AL436" s="11" t="str">
        <f t="shared" ca="1" si="85"/>
        <v>540%</v>
      </c>
      <c r="AM436" s="11" t="s">
        <v>349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76"/>
        <v>释放轮胎炸弹攻击所有敌人</v>
      </c>
      <c r="BQ436" s="11" t="str">
        <f t="shared" ca="1" si="81"/>
        <v>4级：伤害提升至&lt;q=attr_atk&gt;&lt;c=A6EC41&gt;540%&lt;/c&gt;</v>
      </c>
    </row>
    <row r="437" spans="2:69" x14ac:dyDescent="0.15">
      <c r="B437" s="1" t="str">
        <f t="shared" si="77"/>
        <v>SkillDescBrief4010602</v>
      </c>
      <c r="C437" s="1" t="str">
        <f t="shared" si="78"/>
        <v>SkillDescDetail401060205</v>
      </c>
      <c r="D437" s="3">
        <v>401060205</v>
      </c>
      <c r="E437" s="3">
        <v>4010602</v>
      </c>
      <c r="F437" s="3">
        <v>5</v>
      </c>
      <c r="G437" s="3" t="s">
        <v>377</v>
      </c>
      <c r="H437" s="3">
        <v>6</v>
      </c>
      <c r="I437" s="3" t="s">
        <v>378</v>
      </c>
      <c r="J437" s="3"/>
      <c r="K437" s="3" t="s">
        <v>379</v>
      </c>
      <c r="L437" s="3"/>
      <c r="M437" s="3"/>
      <c r="N437" s="3"/>
      <c r="O437" s="3"/>
      <c r="P437" s="3"/>
      <c r="Q437" s="3" t="s">
        <v>380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75"/>
        <v>{"AtkPower":6}</v>
      </c>
      <c r="Z437" s="11" t="s">
        <v>472</v>
      </c>
      <c r="AA437" s="11" t="str">
        <f t="shared" si="69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386</v>
      </c>
      <c r="AG437" s="11"/>
      <c r="AH437" s="11"/>
      <c r="AI437" s="11"/>
      <c r="AJ437" s="11" t="s">
        <v>387</v>
      </c>
      <c r="AK437" s="11" t="str">
        <f t="shared" si="84"/>
        <v>&lt;q=attr_atk&gt;&lt;c=A6EC41&gt;</v>
      </c>
      <c r="AL437" s="11" t="str">
        <f t="shared" si="85"/>
        <v>600%</v>
      </c>
      <c r="AM437" s="11" t="s">
        <v>349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76"/>
        <v>释放轮胎炸弹攻击所有敌人</v>
      </c>
      <c r="BQ437" s="11" t="str">
        <f t="shared" si="81"/>
        <v>5级：伤害提升至&lt;q=attr_atk&gt;&lt;c=A6EC41&gt;600%&lt;/c&gt;</v>
      </c>
    </row>
    <row r="438" spans="2:69" x14ac:dyDescent="0.15">
      <c r="B438" s="1" t="str">
        <f t="shared" si="77"/>
        <v>SkillDescBrief// 经营被动</v>
      </c>
      <c r="C438" s="1" t="str">
        <f t="shared" si="78"/>
        <v>SkillDescDetail// 经营被动</v>
      </c>
      <c r="D438" s="7" t="s">
        <v>45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75"/>
        <v/>
      </c>
      <c r="Z438" s="10" t="s">
        <v>381</v>
      </c>
      <c r="AA438" s="10" t="str">
        <f t="shared" si="69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76"/>
        <v/>
      </c>
      <c r="BQ438" s="10" t="str">
        <f t="shared" si="81"/>
        <v/>
      </c>
    </row>
    <row r="439" spans="2:69" x14ac:dyDescent="0.15">
      <c r="B439" s="1" t="str">
        <f t="shared" si="77"/>
        <v>SkillDescBrief4010603</v>
      </c>
      <c r="C439" s="1" t="str">
        <f t="shared" si="78"/>
        <v>SkillDescDetail401060301</v>
      </c>
      <c r="D439" s="3">
        <v>401060301</v>
      </c>
      <c r="E439" s="3">
        <v>4010603</v>
      </c>
      <c r="F439" s="3">
        <v>1</v>
      </c>
      <c r="G439" s="3" t="s">
        <v>377</v>
      </c>
      <c r="H439" s="3"/>
      <c r="I439" s="3" t="s">
        <v>378</v>
      </c>
      <c r="J439" s="3"/>
      <c r="K439" s="3" t="s">
        <v>379</v>
      </c>
      <c r="L439" s="3"/>
      <c r="M439" s="3"/>
      <c r="N439" s="3"/>
      <c r="O439" s="3"/>
      <c r="P439" s="3"/>
      <c r="Q439" s="3" t="s">
        <v>380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75"/>
        <v>{}</v>
      </c>
      <c r="Z439" s="11" t="s">
        <v>396</v>
      </c>
      <c r="AA439" s="11" t="str">
        <f t="shared" si="69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397</v>
      </c>
      <c r="AK439" s="11" t="str">
        <f t="shared" ref="AK439:AK443" si="86">$B$6</f>
        <v>&lt;c=A6EC41&gt;</v>
      </c>
      <c r="AL439" s="11">
        <v>2</v>
      </c>
      <c r="AM439" s="11" t="s">
        <v>349</v>
      </c>
      <c r="AN439" s="11" t="s">
        <v>398</v>
      </c>
      <c r="AO439" s="11" t="s">
        <v>355</v>
      </c>
      <c r="AP439" s="11">
        <v>2</v>
      </c>
      <c r="AQ439" s="11" t="s">
        <v>349</v>
      </c>
      <c r="AR439" s="11" t="s">
        <v>399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76"/>
        <v>使产业收入提高，升级消耗减少</v>
      </c>
      <c r="BQ439" s="11" t="str">
        <f t="shared" si="81"/>
        <v>放置在产业中时，产业收入提高&lt;c=A6EC41&gt;2&lt;/c&gt;倍，产业升级消耗减少&lt;c=A6EC41&gt;2&lt;/c&gt;倍</v>
      </c>
    </row>
    <row r="440" spans="2:69" x14ac:dyDescent="0.15">
      <c r="B440" s="1" t="str">
        <f t="shared" si="77"/>
        <v>SkillDescBrief4010603</v>
      </c>
      <c r="C440" s="1" t="str">
        <f t="shared" si="78"/>
        <v>SkillDescDetail401060302</v>
      </c>
      <c r="D440" s="3">
        <v>401060302</v>
      </c>
      <c r="E440" s="3">
        <v>4010603</v>
      </c>
      <c r="F440" s="3">
        <v>2</v>
      </c>
      <c r="G440" s="3" t="s">
        <v>377</v>
      </c>
      <c r="H440" s="3"/>
      <c r="I440" s="3" t="s">
        <v>378</v>
      </c>
      <c r="J440" s="3"/>
      <c r="K440" s="3" t="s">
        <v>379</v>
      </c>
      <c r="L440" s="3"/>
      <c r="M440" s="3"/>
      <c r="N440" s="3"/>
      <c r="O440" s="3"/>
      <c r="P440" s="3"/>
      <c r="Q440" s="3" t="s">
        <v>380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75"/>
        <v>{}</v>
      </c>
      <c r="Z440" s="11" t="s">
        <v>396</v>
      </c>
      <c r="AA440" s="11" t="str">
        <f t="shared" si="69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386</v>
      </c>
      <c r="AG440" s="11"/>
      <c r="AH440" s="11"/>
      <c r="AI440" s="11"/>
      <c r="AJ440" s="11" t="s">
        <v>397</v>
      </c>
      <c r="AK440" s="11" t="str">
        <f t="shared" si="86"/>
        <v>&lt;c=A6EC41&gt;</v>
      </c>
      <c r="AL440" s="11">
        <f>AL439*4</f>
        <v>8</v>
      </c>
      <c r="AM440" s="11" t="s">
        <v>349</v>
      </c>
      <c r="AN440" s="11" t="s">
        <v>398</v>
      </c>
      <c r="AO440" s="11" t="s">
        <v>355</v>
      </c>
      <c r="AP440" s="11">
        <f>AP439*4</f>
        <v>8</v>
      </c>
      <c r="AQ440" s="11" t="s">
        <v>349</v>
      </c>
      <c r="AR440" s="11" t="s">
        <v>399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76"/>
        <v>使产业收入提高，升级消耗减少</v>
      </c>
      <c r="BQ440" s="11" t="str">
        <f t="shared" si="81"/>
        <v>2级：放置在产业中时，产业收入提高&lt;c=A6EC41&gt;8&lt;/c&gt;倍，产业升级消耗减少&lt;c=A6EC41&gt;8&lt;/c&gt;倍</v>
      </c>
    </row>
    <row r="441" spans="2:69" x14ac:dyDescent="0.15">
      <c r="B441" s="1" t="str">
        <f t="shared" si="77"/>
        <v>SkillDescBrief4010603</v>
      </c>
      <c r="C441" s="1" t="str">
        <f t="shared" si="78"/>
        <v>SkillDescDetail401060303</v>
      </c>
      <c r="D441" s="3">
        <v>401060303</v>
      </c>
      <c r="E441" s="3">
        <v>4010603</v>
      </c>
      <c r="F441" s="3">
        <v>3</v>
      </c>
      <c r="G441" s="3" t="s">
        <v>377</v>
      </c>
      <c r="H441" s="3"/>
      <c r="I441" s="3" t="s">
        <v>378</v>
      </c>
      <c r="J441" s="3"/>
      <c r="K441" s="3" t="s">
        <v>379</v>
      </c>
      <c r="L441" s="3"/>
      <c r="M441" s="3"/>
      <c r="N441" s="3"/>
      <c r="O441" s="3"/>
      <c r="P441" s="3"/>
      <c r="Q441" s="3" t="s">
        <v>380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75"/>
        <v>{}</v>
      </c>
      <c r="Z441" s="11" t="s">
        <v>396</v>
      </c>
      <c r="AA441" s="11" t="str">
        <f t="shared" si="69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386</v>
      </c>
      <c r="AG441" s="11"/>
      <c r="AH441" s="11"/>
      <c r="AI441" s="11"/>
      <c r="AJ441" s="11" t="s">
        <v>397</v>
      </c>
      <c r="AK441" s="11" t="str">
        <f t="shared" si="86"/>
        <v>&lt;c=A6EC41&gt;</v>
      </c>
      <c r="AL441" s="11">
        <f>AL440*4</f>
        <v>32</v>
      </c>
      <c r="AM441" s="11" t="s">
        <v>349</v>
      </c>
      <c r="AN441" s="11" t="s">
        <v>398</v>
      </c>
      <c r="AO441" s="11" t="s">
        <v>355</v>
      </c>
      <c r="AP441" s="11">
        <f>AP440*4</f>
        <v>32</v>
      </c>
      <c r="AQ441" s="11" t="s">
        <v>349</v>
      </c>
      <c r="AR441" s="11" t="s">
        <v>399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76"/>
        <v>使产业收入提高，升级消耗减少</v>
      </c>
      <c r="BQ441" s="11" t="str">
        <f t="shared" si="81"/>
        <v>3级：放置在产业中时，产业收入提高&lt;c=A6EC41&gt;32&lt;/c&gt;倍，产业升级消耗减少&lt;c=A6EC41&gt;32&lt;/c&gt;倍</v>
      </c>
    </row>
    <row r="442" spans="2:69" x14ac:dyDescent="0.15">
      <c r="B442" s="1" t="str">
        <f t="shared" si="77"/>
        <v>SkillDescBrief4010603</v>
      </c>
      <c r="C442" s="1" t="str">
        <f t="shared" si="78"/>
        <v>SkillDescDetail401060304</v>
      </c>
      <c r="D442" s="3">
        <v>401060304</v>
      </c>
      <c r="E442" s="3">
        <v>4010603</v>
      </c>
      <c r="F442" s="3">
        <v>4</v>
      </c>
      <c r="G442" s="3" t="s">
        <v>377</v>
      </c>
      <c r="H442" s="3"/>
      <c r="I442" s="3" t="s">
        <v>378</v>
      </c>
      <c r="J442" s="3"/>
      <c r="K442" s="3" t="s">
        <v>379</v>
      </c>
      <c r="L442" s="3"/>
      <c r="M442" s="3"/>
      <c r="N442" s="3"/>
      <c r="O442" s="3"/>
      <c r="P442" s="3"/>
      <c r="Q442" s="3" t="s">
        <v>380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75"/>
        <v>{}</v>
      </c>
      <c r="Z442" s="11" t="s">
        <v>396</v>
      </c>
      <c r="AA442" s="11" t="str">
        <f t="shared" ref="AA442:AA505" si="87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386</v>
      </c>
      <c r="AG442" s="11"/>
      <c r="AH442" s="11"/>
      <c r="AI442" s="11"/>
      <c r="AJ442" s="11" t="s">
        <v>397</v>
      </c>
      <c r="AK442" s="11" t="str">
        <f t="shared" si="86"/>
        <v>&lt;c=A6EC41&gt;</v>
      </c>
      <c r="AL442" s="11">
        <v>64</v>
      </c>
      <c r="AM442" s="11" t="s">
        <v>349</v>
      </c>
      <c r="AN442" s="11" t="s">
        <v>398</v>
      </c>
      <c r="AO442" s="11" t="s">
        <v>355</v>
      </c>
      <c r="AP442" s="11">
        <v>64</v>
      </c>
      <c r="AQ442" s="11" t="s">
        <v>349</v>
      </c>
      <c r="AR442" s="11" t="s">
        <v>399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76"/>
        <v>使产业收入提高，升级消耗减少</v>
      </c>
      <c r="BQ442" s="11" t="str">
        <f t="shared" si="81"/>
        <v>4级：放置在产业中时，产业收入提高&lt;c=A6EC41&gt;64&lt;/c&gt;倍，产业升级消耗减少&lt;c=A6EC41&gt;64&lt;/c&gt;倍</v>
      </c>
    </row>
    <row r="443" spans="2:69" x14ac:dyDescent="0.15">
      <c r="B443" s="1" t="str">
        <f t="shared" si="77"/>
        <v>SkillDescBrief4010603</v>
      </c>
      <c r="C443" s="1" t="str">
        <f t="shared" si="78"/>
        <v>SkillDescDetail401060305</v>
      </c>
      <c r="D443" s="3">
        <v>401060305</v>
      </c>
      <c r="E443" s="3">
        <v>4010603</v>
      </c>
      <c r="F443" s="3">
        <v>5</v>
      </c>
      <c r="G443" s="3" t="s">
        <v>377</v>
      </c>
      <c r="H443" s="3"/>
      <c r="I443" s="3" t="s">
        <v>378</v>
      </c>
      <c r="J443" s="3"/>
      <c r="K443" s="3" t="s">
        <v>379</v>
      </c>
      <c r="L443" s="3"/>
      <c r="M443" s="3"/>
      <c r="N443" s="3"/>
      <c r="O443" s="3"/>
      <c r="P443" s="3"/>
      <c r="Q443" s="3" t="s">
        <v>380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75"/>
        <v>{}</v>
      </c>
      <c r="Z443" s="11" t="s">
        <v>396</v>
      </c>
      <c r="AA443" s="11" t="str">
        <f t="shared" si="87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386</v>
      </c>
      <c r="AG443" s="11"/>
      <c r="AH443" s="11"/>
      <c r="AI443" s="11"/>
      <c r="AJ443" s="11" t="s">
        <v>397</v>
      </c>
      <c r="AK443" s="11" t="str">
        <f t="shared" si="86"/>
        <v>&lt;c=A6EC41&gt;</v>
      </c>
      <c r="AL443" s="11">
        <v>128</v>
      </c>
      <c r="AM443" s="11" t="s">
        <v>349</v>
      </c>
      <c r="AN443" s="11" t="s">
        <v>398</v>
      </c>
      <c r="AO443" s="11" t="s">
        <v>355</v>
      </c>
      <c r="AP443" s="11">
        <v>128</v>
      </c>
      <c r="AQ443" s="11" t="s">
        <v>349</v>
      </c>
      <c r="AR443" s="11" t="s">
        <v>399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76"/>
        <v>使产业收入提高，升级消耗减少</v>
      </c>
      <c r="BQ443" s="11" t="str">
        <f t="shared" si="81"/>
        <v>5级：放置在产业中时，产业收入提高&lt;c=A6EC41&gt;128&lt;/c&gt;倍，产业升级消耗减少&lt;c=A6EC41&gt;128&lt;/c&gt;倍</v>
      </c>
    </row>
    <row r="444" spans="2:69" x14ac:dyDescent="0.15">
      <c r="B444" s="1" t="str">
        <f t="shared" si="77"/>
        <v>SkillDescBrief// 战斗被动</v>
      </c>
      <c r="C444" s="1" t="str">
        <f t="shared" si="78"/>
        <v>SkillDescDetail// 战斗被动1</v>
      </c>
      <c r="D444" s="7" t="s">
        <v>46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75"/>
        <v/>
      </c>
      <c r="Z444" s="10" t="s">
        <v>381</v>
      </c>
      <c r="AA444" s="10" t="str">
        <f t="shared" si="87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76"/>
        <v/>
      </c>
      <c r="BQ444" s="10" t="str">
        <f t="shared" si="81"/>
        <v/>
      </c>
    </row>
    <row r="445" spans="2:69" x14ac:dyDescent="0.15">
      <c r="B445" s="1" t="str">
        <f t="shared" si="77"/>
        <v>SkillDescBrief4010604</v>
      </c>
      <c r="C445" s="1" t="str">
        <f t="shared" si="78"/>
        <v>SkillDescDetail401060401</v>
      </c>
      <c r="D445" s="3">
        <v>401060401</v>
      </c>
      <c r="E445" s="3">
        <v>4010604</v>
      </c>
      <c r="F445" s="3">
        <v>1</v>
      </c>
      <c r="G445" s="3" t="s">
        <v>377</v>
      </c>
      <c r="H445" s="3">
        <f ca="1">ROUND(_xlfn.XLOOKUP($F445,$D$1:$D$5,$E$1:$E$5)*OFFSET(H445,5-F445,0)/0.05,0)*0.05</f>
        <v>3.2</v>
      </c>
      <c r="I445" s="3" t="s">
        <v>378</v>
      </c>
      <c r="J445" s="3"/>
      <c r="K445" s="3" t="s">
        <v>379</v>
      </c>
      <c r="L445" s="3"/>
      <c r="M445" s="3"/>
      <c r="N445" s="3"/>
      <c r="O445" s="3"/>
      <c r="P445" s="3"/>
      <c r="Q445" s="3" t="s">
        <v>380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t="shared" ca="1" si="75"/>
        <v>{"AtkPower":3.2}</v>
      </c>
      <c r="Z445" s="11" t="s">
        <v>475</v>
      </c>
      <c r="AA445" s="11" t="str">
        <f t="shared" ca="1" si="87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476</v>
      </c>
      <c r="AK445" s="11" t="str">
        <f>$B$6</f>
        <v>&lt;c=A6EC41&gt;</v>
      </c>
      <c r="AL445" s="11">
        <v>1</v>
      </c>
      <c r="AM445" s="11" t="s">
        <v>349</v>
      </c>
      <c r="AN445" s="11" t="s">
        <v>477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349</v>
      </c>
      <c r="AR445" s="11" t="s">
        <v>478</v>
      </c>
      <c r="AS445" s="11" t="str">
        <f>$B$6</f>
        <v>&lt;c=A6EC41&gt;</v>
      </c>
      <c r="AT445" s="13" t="str">
        <f>"20%"</f>
        <v>20%</v>
      </c>
      <c r="AU445" s="11" t="s">
        <v>349</v>
      </c>
      <c r="AV445" s="11" t="s">
        <v>479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76"/>
        <v>每隔一段时间，发射强化榴弹</v>
      </c>
      <c r="BQ445" s="11" t="str">
        <f t="shared" ca="1" si="81"/>
        <v>每隔&lt;c=A6EC41&gt;1&lt;/c&gt;秒，下次榴弹伤害范围增加，且伤害提升&lt;q=attr_atk&gt;&lt;c=A6EC41&gt;320%&lt;/c&gt;，本次伤害附带&lt;c=A6EC41&gt;20%&lt;/c&gt;穿透</v>
      </c>
    </row>
    <row r="446" spans="2:69" x14ac:dyDescent="0.15">
      <c r="B446" s="1" t="str">
        <f t="shared" si="77"/>
        <v>SkillDescBrief4010604</v>
      </c>
      <c r="C446" s="1" t="str">
        <f t="shared" si="78"/>
        <v>SkillDescDetail401060402</v>
      </c>
      <c r="D446" s="3">
        <v>401060402</v>
      </c>
      <c r="E446" s="3">
        <v>4010604</v>
      </c>
      <c r="F446" s="3">
        <v>2</v>
      </c>
      <c r="G446" s="3" t="s">
        <v>377</v>
      </c>
      <c r="H446" s="3">
        <f ca="1">ROUND(_xlfn.XLOOKUP($F446,$D$1:$D$5,$E$1:$E$5)*OFFSET(H446,5-F446,0)/0.05,0)*0.05</f>
        <v>3.45</v>
      </c>
      <c r="I446" s="3" t="s">
        <v>378</v>
      </c>
      <c r="J446" s="3"/>
      <c r="K446" s="3" t="s">
        <v>379</v>
      </c>
      <c r="L446" s="3"/>
      <c r="M446" s="3"/>
      <c r="N446" s="3"/>
      <c r="O446" s="3"/>
      <c r="P446" s="3"/>
      <c r="Q446" s="3" t="s">
        <v>380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t="shared" ca="1" si="75"/>
        <v>{"AtkPower":3.45}</v>
      </c>
      <c r="Z446" s="11" t="s">
        <v>475</v>
      </c>
      <c r="AA446" s="11" t="str">
        <f t="shared" ca="1" si="87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386</v>
      </c>
      <c r="AG446" s="11"/>
      <c r="AH446" s="11"/>
      <c r="AI446" s="11"/>
      <c r="AJ446" s="11" t="s">
        <v>353</v>
      </c>
      <c r="AK446" s="11" t="str">
        <f t="shared" ref="AK446:AK449" si="88">$B$8&amp;$B$6</f>
        <v>&lt;q=attr_atk&gt;&lt;c=A6EC41&gt;</v>
      </c>
      <c r="AL446" s="11" t="str">
        <f t="shared" ref="AL446:AL449" ca="1" si="89">ROUND($H446*100,2)&amp;"%"</f>
        <v>345%</v>
      </c>
      <c r="AM446" s="11" t="s">
        <v>349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76"/>
        <v>每隔一段时间，发射强化榴弹</v>
      </c>
      <c r="BQ446" s="11" t="str">
        <f t="shared" ca="1" si="81"/>
        <v>2级：造成的伤害提升&lt;q=attr_atk&gt;&lt;c=A6EC41&gt;345%&lt;/c&gt;</v>
      </c>
    </row>
    <row r="447" spans="2:69" x14ac:dyDescent="0.15">
      <c r="B447" s="1" t="str">
        <f t="shared" si="77"/>
        <v>SkillDescBrief4010604</v>
      </c>
      <c r="C447" s="1" t="str">
        <f t="shared" si="78"/>
        <v>SkillDescDetail401060403</v>
      </c>
      <c r="D447" s="3">
        <v>401060403</v>
      </c>
      <c r="E447" s="3">
        <v>4010604</v>
      </c>
      <c r="F447" s="3">
        <v>3</v>
      </c>
      <c r="G447" s="3" t="s">
        <v>377</v>
      </c>
      <c r="H447" s="3">
        <f ca="1">ROUND(_xlfn.XLOOKUP($F447,$D$1:$D$5,$E$1:$E$5)*OFFSET(H447,5-F447,0)/0.05,0)*0.05</f>
        <v>3.7</v>
      </c>
      <c r="I447" s="3" t="s">
        <v>378</v>
      </c>
      <c r="J447" s="3"/>
      <c r="K447" s="3" t="s">
        <v>379</v>
      </c>
      <c r="L447" s="3"/>
      <c r="M447" s="3"/>
      <c r="N447" s="3"/>
      <c r="O447" s="3"/>
      <c r="P447" s="3"/>
      <c r="Q447" s="3" t="s">
        <v>380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t="shared" ca="1" si="75"/>
        <v>{"AtkPower":3.7}</v>
      </c>
      <c r="Z447" s="11" t="s">
        <v>475</v>
      </c>
      <c r="AA447" s="11" t="str">
        <f t="shared" ca="1" si="87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386</v>
      </c>
      <c r="AG447" s="11"/>
      <c r="AH447" s="11"/>
      <c r="AI447" s="11"/>
      <c r="AJ447" s="11" t="s">
        <v>353</v>
      </c>
      <c r="AK447" s="11" t="str">
        <f t="shared" si="88"/>
        <v>&lt;q=attr_atk&gt;&lt;c=A6EC41&gt;</v>
      </c>
      <c r="AL447" s="11" t="str">
        <f t="shared" ca="1" si="89"/>
        <v>370%</v>
      </c>
      <c r="AM447" s="11" t="s">
        <v>349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76"/>
        <v>每隔一段时间，发射强化榴弹</v>
      </c>
      <c r="BQ447" s="11" t="str">
        <f t="shared" ca="1" si="81"/>
        <v>3级：造成的伤害提升&lt;q=attr_atk&gt;&lt;c=A6EC41&gt;370%&lt;/c&gt;</v>
      </c>
    </row>
    <row r="448" spans="2:69" x14ac:dyDescent="0.15">
      <c r="B448" s="1" t="str">
        <f t="shared" si="77"/>
        <v>SkillDescBrief4010604</v>
      </c>
      <c r="C448" s="1" t="str">
        <f t="shared" si="78"/>
        <v>SkillDescDetail401060404</v>
      </c>
      <c r="D448" s="3">
        <v>401060404</v>
      </c>
      <c r="E448" s="3">
        <v>4010604</v>
      </c>
      <c r="F448" s="3">
        <v>4</v>
      </c>
      <c r="G448" s="3" t="s">
        <v>377</v>
      </c>
      <c r="H448" s="3">
        <f ca="1">ROUND(_xlfn.XLOOKUP($F448,$D$1:$D$5,$E$1:$E$5)*OFFSET(H448,5-F448,0)/0.05,0)*0.05</f>
        <v>4.1500000000000004</v>
      </c>
      <c r="I448" s="3" t="s">
        <v>378</v>
      </c>
      <c r="J448" s="3"/>
      <c r="K448" s="3" t="s">
        <v>379</v>
      </c>
      <c r="L448" s="3"/>
      <c r="M448" s="3"/>
      <c r="N448" s="3"/>
      <c r="O448" s="3"/>
      <c r="P448" s="3"/>
      <c r="Q448" s="3" t="s">
        <v>380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t="shared" ca="1" si="75"/>
        <v>{"AtkPower":4.15}</v>
      </c>
      <c r="Z448" s="11" t="s">
        <v>475</v>
      </c>
      <c r="AA448" s="11" t="str">
        <f t="shared" ca="1" si="87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386</v>
      </c>
      <c r="AG448" s="11"/>
      <c r="AH448" s="11"/>
      <c r="AI448" s="11"/>
      <c r="AJ448" s="11" t="s">
        <v>353</v>
      </c>
      <c r="AK448" s="11" t="str">
        <f t="shared" si="88"/>
        <v>&lt;q=attr_atk&gt;&lt;c=A6EC41&gt;</v>
      </c>
      <c r="AL448" s="11" t="str">
        <f t="shared" ca="1" si="89"/>
        <v>415%</v>
      </c>
      <c r="AM448" s="11" t="s">
        <v>349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76"/>
        <v>每隔一段时间，发射强化榴弹</v>
      </c>
      <c r="BQ448" s="11" t="str">
        <f t="shared" ca="1" si="81"/>
        <v>4级：造成的伤害提升&lt;q=attr_atk&gt;&lt;c=A6EC41&gt;415%&lt;/c&gt;</v>
      </c>
    </row>
    <row r="449" spans="2:69" x14ac:dyDescent="0.15">
      <c r="B449" s="1" t="str">
        <f t="shared" si="77"/>
        <v>SkillDescBrief4010604</v>
      </c>
      <c r="C449" s="1" t="str">
        <f t="shared" si="78"/>
        <v>SkillDescDetail401060405</v>
      </c>
      <c r="D449" s="3">
        <v>401060405</v>
      </c>
      <c r="E449" s="3">
        <v>4010604</v>
      </c>
      <c r="F449" s="3">
        <v>5</v>
      </c>
      <c r="G449" s="3" t="s">
        <v>377</v>
      </c>
      <c r="H449" s="3">
        <v>4.5999999999999996</v>
      </c>
      <c r="I449" s="3" t="s">
        <v>378</v>
      </c>
      <c r="J449" s="3"/>
      <c r="K449" s="3" t="s">
        <v>379</v>
      </c>
      <c r="L449" s="3"/>
      <c r="M449" s="3"/>
      <c r="N449" s="3"/>
      <c r="O449" s="3"/>
      <c r="P449" s="3"/>
      <c r="Q449" s="3" t="s">
        <v>380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75"/>
        <v>{"AtkPower":4.6}</v>
      </c>
      <c r="Z449" s="11" t="s">
        <v>475</v>
      </c>
      <c r="AA449" s="11" t="str">
        <f t="shared" si="87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386</v>
      </c>
      <c r="AG449" s="11"/>
      <c r="AH449" s="11"/>
      <c r="AI449" s="11"/>
      <c r="AJ449" s="11" t="s">
        <v>353</v>
      </c>
      <c r="AK449" s="11" t="str">
        <f t="shared" si="88"/>
        <v>&lt;q=attr_atk&gt;&lt;c=A6EC41&gt;</v>
      </c>
      <c r="AL449" s="11" t="str">
        <f t="shared" si="89"/>
        <v>460%</v>
      </c>
      <c r="AM449" s="11" t="s">
        <v>349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76"/>
        <v>每隔一段时间，发射强化榴弹</v>
      </c>
      <c r="BQ449" s="11" t="str">
        <f t="shared" si="81"/>
        <v>5级：造成的伤害提升&lt;q=attr_atk&gt;&lt;c=A6EC41&gt;460%&lt;/c&gt;</v>
      </c>
    </row>
    <row r="450" spans="2:69" x14ac:dyDescent="0.15">
      <c r="B450" s="1" t="str">
        <f t="shared" si="77"/>
        <v>SkillDescBrief// 战斗被动</v>
      </c>
      <c r="C450" s="1" t="str">
        <f t="shared" si="78"/>
        <v>SkillDescDetail// 战斗被动2</v>
      </c>
      <c r="D450" s="7" t="s">
        <v>47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75"/>
        <v/>
      </c>
      <c r="Z450" s="10" t="s">
        <v>381</v>
      </c>
      <c r="AA450" s="10" t="str">
        <f t="shared" si="87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76"/>
        <v/>
      </c>
      <c r="BQ450" s="10" t="str">
        <f t="shared" si="81"/>
        <v/>
      </c>
    </row>
    <row r="451" spans="2:69" x14ac:dyDescent="0.15">
      <c r="B451" s="1" t="str">
        <f t="shared" si="77"/>
        <v>SkillDescBrief4010605</v>
      </c>
      <c r="C451" s="1" t="str">
        <f t="shared" si="78"/>
        <v>SkillDescDetail401060501</v>
      </c>
      <c r="D451" s="3">
        <v>401060501</v>
      </c>
      <c r="E451" s="3">
        <v>4010605</v>
      </c>
      <c r="F451" s="3">
        <v>1</v>
      </c>
      <c r="G451" s="3" t="s">
        <v>377</v>
      </c>
      <c r="H451" s="3"/>
      <c r="I451" s="3" t="s">
        <v>378</v>
      </c>
      <c r="J451" s="3"/>
      <c r="K451" s="3" t="s">
        <v>379</v>
      </c>
      <c r="L451" s="3"/>
      <c r="M451" s="3"/>
      <c r="N451" s="3"/>
      <c r="O451" s="3"/>
      <c r="P451" s="3"/>
      <c r="Q451" s="3" t="s">
        <v>380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75"/>
        <v>{}</v>
      </c>
      <c r="Z451" s="11" t="s">
        <v>381</v>
      </c>
      <c r="AA451" s="11" t="str">
        <f t="shared" si="87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76"/>
        <v/>
      </c>
      <c r="BQ451" s="11" t="str">
        <f t="shared" si="81"/>
        <v/>
      </c>
    </row>
    <row r="452" spans="2:69" x14ac:dyDescent="0.15">
      <c r="B452" s="1" t="str">
        <f t="shared" si="77"/>
        <v>SkillDescBrief4010605</v>
      </c>
      <c r="C452" s="1" t="str">
        <f t="shared" si="78"/>
        <v>SkillDescDetail401060502</v>
      </c>
      <c r="D452" s="3">
        <v>401060502</v>
      </c>
      <c r="E452" s="3">
        <v>4010605</v>
      </c>
      <c r="F452" s="3">
        <v>2</v>
      </c>
      <c r="G452" s="3" t="s">
        <v>377</v>
      </c>
      <c r="H452" s="3"/>
      <c r="I452" s="3" t="s">
        <v>378</v>
      </c>
      <c r="J452" s="3"/>
      <c r="K452" s="3" t="s">
        <v>379</v>
      </c>
      <c r="L452" s="3"/>
      <c r="M452" s="3"/>
      <c r="N452" s="3"/>
      <c r="O452" s="3"/>
      <c r="P452" s="3"/>
      <c r="Q452" s="3" t="s">
        <v>380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75"/>
        <v>{}</v>
      </c>
      <c r="Z452" s="11" t="s">
        <v>381</v>
      </c>
      <c r="AA452" s="11" t="str">
        <f t="shared" si="87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76"/>
        <v/>
      </c>
      <c r="BQ452" s="11" t="str">
        <f t="shared" si="81"/>
        <v/>
      </c>
    </row>
    <row r="453" spans="2:69" x14ac:dyDescent="0.15">
      <c r="B453" s="1" t="str">
        <f t="shared" si="77"/>
        <v>SkillDescBrief4010605</v>
      </c>
      <c r="C453" s="1" t="str">
        <f t="shared" si="78"/>
        <v>SkillDescDetail401060503</v>
      </c>
      <c r="D453" s="3">
        <v>401060503</v>
      </c>
      <c r="E453" s="3">
        <v>4010605</v>
      </c>
      <c r="F453" s="3">
        <v>3</v>
      </c>
      <c r="G453" s="3" t="s">
        <v>377</v>
      </c>
      <c r="H453" s="3"/>
      <c r="I453" s="3" t="s">
        <v>378</v>
      </c>
      <c r="J453" s="3"/>
      <c r="K453" s="3" t="s">
        <v>379</v>
      </c>
      <c r="L453" s="3"/>
      <c r="M453" s="3"/>
      <c r="N453" s="3"/>
      <c r="O453" s="3"/>
      <c r="P453" s="3"/>
      <c r="Q453" s="3" t="s">
        <v>380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75"/>
        <v>{}</v>
      </c>
      <c r="Z453" s="11" t="s">
        <v>381</v>
      </c>
      <c r="AA453" s="11" t="str">
        <f t="shared" si="87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76"/>
        <v/>
      </c>
      <c r="BQ453" s="11" t="str">
        <f t="shared" si="81"/>
        <v/>
      </c>
    </row>
    <row r="454" spans="2:69" x14ac:dyDescent="0.15">
      <c r="B454" s="1" t="str">
        <f t="shared" si="77"/>
        <v>SkillDescBrief4010605</v>
      </c>
      <c r="C454" s="1" t="str">
        <f t="shared" si="78"/>
        <v>SkillDescDetail401060504</v>
      </c>
      <c r="D454" s="3">
        <v>401060504</v>
      </c>
      <c r="E454" s="3">
        <v>4010605</v>
      </c>
      <c r="F454" s="3">
        <v>4</v>
      </c>
      <c r="G454" s="3" t="s">
        <v>377</v>
      </c>
      <c r="H454" s="3"/>
      <c r="I454" s="3" t="s">
        <v>378</v>
      </c>
      <c r="J454" s="3"/>
      <c r="K454" s="3" t="s">
        <v>379</v>
      </c>
      <c r="L454" s="3"/>
      <c r="M454" s="3"/>
      <c r="N454" s="3"/>
      <c r="O454" s="3"/>
      <c r="P454" s="3"/>
      <c r="Q454" s="3" t="s">
        <v>380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75"/>
        <v>{}</v>
      </c>
      <c r="Z454" s="11" t="s">
        <v>381</v>
      </c>
      <c r="AA454" s="11" t="str">
        <f t="shared" si="87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76"/>
        <v/>
      </c>
      <c r="BQ454" s="11" t="str">
        <f t="shared" si="81"/>
        <v/>
      </c>
    </row>
    <row r="455" spans="2:69" x14ac:dyDescent="0.15">
      <c r="B455" s="1" t="str">
        <f t="shared" si="77"/>
        <v>SkillDescBrief4010605</v>
      </c>
      <c r="C455" s="1" t="str">
        <f t="shared" si="78"/>
        <v>SkillDescDetail401060505</v>
      </c>
      <c r="D455" s="3">
        <v>401060505</v>
      </c>
      <c r="E455" s="3">
        <v>4010605</v>
      </c>
      <c r="F455" s="3">
        <v>5</v>
      </c>
      <c r="G455" s="3" t="s">
        <v>377</v>
      </c>
      <c r="H455" s="3"/>
      <c r="I455" s="3" t="s">
        <v>378</v>
      </c>
      <c r="J455" s="3"/>
      <c r="K455" s="3" t="s">
        <v>379</v>
      </c>
      <c r="L455" s="3"/>
      <c r="M455" s="3"/>
      <c r="N455" s="3"/>
      <c r="O455" s="3"/>
      <c r="P455" s="3"/>
      <c r="Q455" s="3" t="s">
        <v>380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75"/>
        <v>{}</v>
      </c>
      <c r="Z455" s="11" t="s">
        <v>381</v>
      </c>
      <c r="AA455" s="11" t="str">
        <f t="shared" si="87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76"/>
        <v/>
      </c>
      <c r="BQ455" s="11" t="str">
        <f t="shared" si="81"/>
        <v/>
      </c>
    </row>
    <row r="456" spans="2:69" x14ac:dyDescent="0.15">
      <c r="B456" s="1" t="str">
        <f t="shared" si="77"/>
        <v>SkillDescBrief// 战斗被动</v>
      </c>
      <c r="C456" s="1" t="str">
        <f t="shared" si="78"/>
        <v>SkillDescDetail// 战斗被动3</v>
      </c>
      <c r="D456" s="7" t="s">
        <v>48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75"/>
        <v/>
      </c>
      <c r="Z456" s="10" t="s">
        <v>381</v>
      </c>
      <c r="AA456" s="10" t="str">
        <f t="shared" si="87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76"/>
        <v/>
      </c>
      <c r="BQ456" s="10" t="str">
        <f t="shared" si="81"/>
        <v/>
      </c>
    </row>
    <row r="457" spans="2:69" x14ac:dyDescent="0.15">
      <c r="B457" s="1" t="str">
        <f t="shared" si="77"/>
        <v>SkillDescBrief4010606</v>
      </c>
      <c r="C457" s="1" t="str">
        <f t="shared" si="78"/>
        <v>SkillDescDetail401060601</v>
      </c>
      <c r="D457" s="3">
        <v>401060601</v>
      </c>
      <c r="E457" s="3">
        <v>4010606</v>
      </c>
      <c r="F457" s="3">
        <v>1</v>
      </c>
      <c r="G457" s="3" t="s">
        <v>377</v>
      </c>
      <c r="H457" s="3"/>
      <c r="I457" s="3" t="s">
        <v>378</v>
      </c>
      <c r="J457" s="3"/>
      <c r="K457" s="3" t="s">
        <v>379</v>
      </c>
      <c r="L457" s="3"/>
      <c r="M457" s="3"/>
      <c r="N457" s="3"/>
      <c r="O457" s="3"/>
      <c r="P457" s="3"/>
      <c r="Q457" s="3" t="s">
        <v>380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75"/>
        <v>{}</v>
      </c>
      <c r="Z457" s="11" t="s">
        <v>381</v>
      </c>
      <c r="AA457" s="11" t="str">
        <f t="shared" si="87"/>
        <v/>
      </c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76"/>
        <v/>
      </c>
      <c r="BQ457" s="11" t="str">
        <f t="shared" si="81"/>
        <v/>
      </c>
    </row>
    <row r="458" spans="2:69" x14ac:dyDescent="0.15">
      <c r="B458" s="1" t="str">
        <f t="shared" si="77"/>
        <v>SkillDescBrief4010606</v>
      </c>
      <c r="C458" s="1" t="str">
        <f t="shared" si="78"/>
        <v>SkillDescDetail401060602</v>
      </c>
      <c r="D458" s="3">
        <v>401060602</v>
      </c>
      <c r="E458" s="3">
        <v>4010606</v>
      </c>
      <c r="F458" s="3">
        <v>2</v>
      </c>
      <c r="G458" s="3" t="s">
        <v>377</v>
      </c>
      <c r="H458" s="3"/>
      <c r="I458" s="3" t="s">
        <v>378</v>
      </c>
      <c r="J458" s="3"/>
      <c r="K458" s="3" t="s">
        <v>379</v>
      </c>
      <c r="L458" s="3"/>
      <c r="M458" s="3"/>
      <c r="N458" s="3"/>
      <c r="O458" s="3"/>
      <c r="P458" s="3"/>
      <c r="Q458" s="3" t="s">
        <v>380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90">IF(E458="","",$A$3&amp;_xlfn.TEXTJOIN($C$1,1,S458:X458)&amp;$A$4)</f>
        <v>{}</v>
      </c>
      <c r="Z458" s="11" t="s">
        <v>381</v>
      </c>
      <c r="AA458" s="11" t="str">
        <f t="shared" si="87"/>
        <v/>
      </c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521" si="91">Z458</f>
        <v/>
      </c>
      <c r="BQ458" s="11" t="str">
        <f t="shared" si="81"/>
        <v/>
      </c>
    </row>
    <row r="459" spans="2:69" x14ac:dyDescent="0.15">
      <c r="B459" s="1" t="str">
        <f t="shared" ref="B459:B522" si="92">$C$3&amp;LEFT($D459,7)</f>
        <v>SkillDescBrief4010606</v>
      </c>
      <c r="C459" s="1" t="str">
        <f t="shared" ref="C459:C522" si="93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377</v>
      </c>
      <c r="H459" s="3"/>
      <c r="I459" s="3" t="s">
        <v>378</v>
      </c>
      <c r="J459" s="3"/>
      <c r="K459" s="3" t="s">
        <v>379</v>
      </c>
      <c r="L459" s="3"/>
      <c r="M459" s="3"/>
      <c r="N459" s="3"/>
      <c r="O459" s="3"/>
      <c r="P459" s="3"/>
      <c r="Q459" s="3" t="s">
        <v>380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90"/>
        <v>{}</v>
      </c>
      <c r="Z459" s="11" t="s">
        <v>381</v>
      </c>
      <c r="AA459" s="11" t="str">
        <f t="shared" si="87"/>
        <v/>
      </c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91"/>
        <v/>
      </c>
      <c r="BQ459" s="11" t="str">
        <f t="shared" si="81"/>
        <v/>
      </c>
    </row>
    <row r="460" spans="2:69" x14ac:dyDescent="0.15">
      <c r="B460" s="1" t="str">
        <f t="shared" si="92"/>
        <v>SkillDescBrief4010606</v>
      </c>
      <c r="C460" s="1" t="str">
        <f t="shared" si="93"/>
        <v>SkillDescDetail401060604</v>
      </c>
      <c r="D460" s="3">
        <v>401060604</v>
      </c>
      <c r="E460" s="3">
        <v>4010606</v>
      </c>
      <c r="F460" s="3">
        <v>4</v>
      </c>
      <c r="G460" s="3" t="s">
        <v>377</v>
      </c>
      <c r="H460" s="3"/>
      <c r="I460" s="3" t="s">
        <v>378</v>
      </c>
      <c r="J460" s="3"/>
      <c r="K460" s="3" t="s">
        <v>379</v>
      </c>
      <c r="L460" s="3"/>
      <c r="M460" s="3"/>
      <c r="N460" s="3"/>
      <c r="O460" s="3"/>
      <c r="P460" s="3"/>
      <c r="Q460" s="3" t="s">
        <v>380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90"/>
        <v>{}</v>
      </c>
      <c r="Z460" s="11" t="s">
        <v>381</v>
      </c>
      <c r="AA460" s="11" t="str">
        <f t="shared" si="87"/>
        <v/>
      </c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91"/>
        <v/>
      </c>
      <c r="BQ460" s="11" t="str">
        <f t="shared" si="81"/>
        <v/>
      </c>
    </row>
    <row r="461" spans="2:69" x14ac:dyDescent="0.15">
      <c r="B461" s="1" t="str">
        <f t="shared" si="92"/>
        <v>SkillDescBrief4010606</v>
      </c>
      <c r="C461" s="1" t="str">
        <f t="shared" si="93"/>
        <v>SkillDescDetail401060605</v>
      </c>
      <c r="D461" s="3">
        <v>401060605</v>
      </c>
      <c r="E461" s="3">
        <v>4010606</v>
      </c>
      <c r="F461" s="3">
        <v>5</v>
      </c>
      <c r="G461" s="3" t="s">
        <v>377</v>
      </c>
      <c r="H461" s="3"/>
      <c r="I461" s="3" t="s">
        <v>378</v>
      </c>
      <c r="J461" s="3"/>
      <c r="K461" s="3" t="s">
        <v>379</v>
      </c>
      <c r="L461" s="3"/>
      <c r="M461" s="3"/>
      <c r="N461" s="3"/>
      <c r="O461" s="3"/>
      <c r="P461" s="3"/>
      <c r="Q461" s="3" t="s">
        <v>380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90"/>
        <v>{}</v>
      </c>
      <c r="Z461" s="11" t="s">
        <v>381</v>
      </c>
      <c r="AA461" s="11" t="str">
        <f t="shared" si="87"/>
        <v/>
      </c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91"/>
        <v/>
      </c>
      <c r="BQ461" s="11" t="str">
        <f t="shared" si="81"/>
        <v/>
      </c>
    </row>
    <row r="462" spans="2:69" x14ac:dyDescent="0.15">
      <c r="B462" s="1" t="str">
        <f t="shared" si="92"/>
        <v>SkillDescBrief// 战斗被动</v>
      </c>
      <c r="C462" s="1" t="str">
        <f t="shared" si="93"/>
        <v>SkillDescDetail// 战斗被动4</v>
      </c>
      <c r="D462" s="7" t="s">
        <v>49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90"/>
        <v/>
      </c>
      <c r="Z462" s="10" t="s">
        <v>381</v>
      </c>
      <c r="AA462" s="10" t="str">
        <f t="shared" si="87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si="91"/>
        <v/>
      </c>
      <c r="BQ462" s="10" t="str">
        <f t="shared" si="81"/>
        <v/>
      </c>
    </row>
    <row r="463" spans="2:69" x14ac:dyDescent="0.15">
      <c r="B463" s="1" t="str">
        <f t="shared" si="92"/>
        <v>SkillDescBrief4010607</v>
      </c>
      <c r="C463" s="1" t="str">
        <f t="shared" si="93"/>
        <v>SkillDescDetail401060701</v>
      </c>
      <c r="D463" s="3">
        <v>401060701</v>
      </c>
      <c r="E463" s="3">
        <v>4010607</v>
      </c>
      <c r="F463" s="3">
        <v>1</v>
      </c>
      <c r="G463" s="3" t="s">
        <v>377</v>
      </c>
      <c r="H463" s="3"/>
      <c r="I463" s="3" t="s">
        <v>378</v>
      </c>
      <c r="J463" s="3"/>
      <c r="K463" s="3" t="s">
        <v>379</v>
      </c>
      <c r="L463" s="3"/>
      <c r="M463" s="3"/>
      <c r="N463" s="3"/>
      <c r="O463" s="3"/>
      <c r="P463" s="3"/>
      <c r="Q463" s="3" t="s">
        <v>380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90"/>
        <v>{}</v>
      </c>
      <c r="Z463" s="11" t="s">
        <v>480</v>
      </c>
      <c r="AA463" s="11" t="str">
        <f t="shared" si="87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481</v>
      </c>
      <c r="AK463" s="11" t="str">
        <f>$B$6</f>
        <v>&lt;c=A6EC41&gt;</v>
      </c>
      <c r="AL463" s="11">
        <v>130</v>
      </c>
      <c r="AM463" s="11" t="s">
        <v>349</v>
      </c>
      <c r="AN463" s="11" t="s">
        <v>482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91"/>
        <v>击杀敌人可以额外获得能量</v>
      </c>
      <c r="BQ463" s="11" t="str">
        <f t="shared" si="81"/>
        <v>击杀敌人，获得&lt;c=A6EC41&gt;130&lt;/c&gt;点能量</v>
      </c>
    </row>
    <row r="464" spans="2:69" x14ac:dyDescent="0.15">
      <c r="B464" s="1" t="str">
        <f t="shared" si="92"/>
        <v>SkillDescBrief4010607</v>
      </c>
      <c r="C464" s="1" t="str">
        <f t="shared" si="93"/>
        <v>SkillDescDetail401060702</v>
      </c>
      <c r="D464" s="3">
        <v>401060702</v>
      </c>
      <c r="E464" s="3">
        <v>4010607</v>
      </c>
      <c r="F464" s="3">
        <v>2</v>
      </c>
      <c r="G464" s="3" t="s">
        <v>377</v>
      </c>
      <c r="H464" s="3"/>
      <c r="I464" s="3" t="s">
        <v>378</v>
      </c>
      <c r="J464" s="3"/>
      <c r="K464" s="3" t="s">
        <v>379</v>
      </c>
      <c r="L464" s="3"/>
      <c r="M464" s="3"/>
      <c r="N464" s="3"/>
      <c r="O464" s="3"/>
      <c r="P464" s="3"/>
      <c r="Q464" s="3" t="s">
        <v>380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90"/>
        <v>{}</v>
      </c>
      <c r="Z464" s="11" t="str">
        <f t="shared" ref="Z464:Z467" si="94">_xlfn.TEXTJOIN("",1,AA464:BN464)</f>
        <v/>
      </c>
      <c r="AA464" s="11" t="str">
        <f t="shared" si="87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91"/>
        <v/>
      </c>
      <c r="BQ464" s="11" t="str">
        <f t="shared" si="81"/>
        <v/>
      </c>
    </row>
    <row r="465" spans="2:69" x14ac:dyDescent="0.15">
      <c r="B465" s="1" t="str">
        <f t="shared" si="92"/>
        <v>SkillDescBrief4010607</v>
      </c>
      <c r="C465" s="1" t="str">
        <f t="shared" si="93"/>
        <v>SkillDescDetail401060703</v>
      </c>
      <c r="D465" s="3">
        <v>401060703</v>
      </c>
      <c r="E465" s="3">
        <v>4010607</v>
      </c>
      <c r="F465" s="3">
        <v>3</v>
      </c>
      <c r="G465" s="3" t="s">
        <v>377</v>
      </c>
      <c r="H465" s="3"/>
      <c r="I465" s="3" t="s">
        <v>378</v>
      </c>
      <c r="J465" s="3"/>
      <c r="K465" s="3" t="s">
        <v>379</v>
      </c>
      <c r="L465" s="3"/>
      <c r="M465" s="3"/>
      <c r="N465" s="3"/>
      <c r="O465" s="3"/>
      <c r="P465" s="3"/>
      <c r="Q465" s="3" t="s">
        <v>380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90"/>
        <v>{}</v>
      </c>
      <c r="Z465" s="11" t="str">
        <f t="shared" si="94"/>
        <v/>
      </c>
      <c r="AA465" s="11" t="str">
        <f t="shared" si="87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91"/>
        <v/>
      </c>
      <c r="BQ465" s="11" t="str">
        <f t="shared" si="81"/>
        <v/>
      </c>
    </row>
    <row r="466" spans="2:69" x14ac:dyDescent="0.15">
      <c r="B466" s="1" t="str">
        <f t="shared" si="92"/>
        <v>SkillDescBrief4010607</v>
      </c>
      <c r="C466" s="1" t="str">
        <f t="shared" si="93"/>
        <v>SkillDescDetail401060704</v>
      </c>
      <c r="D466" s="3">
        <v>401060704</v>
      </c>
      <c r="E466" s="3">
        <v>4010607</v>
      </c>
      <c r="F466" s="3">
        <v>4</v>
      </c>
      <c r="G466" s="3" t="s">
        <v>377</v>
      </c>
      <c r="H466" s="3"/>
      <c r="I466" s="3" t="s">
        <v>378</v>
      </c>
      <c r="J466" s="3"/>
      <c r="K466" s="3" t="s">
        <v>379</v>
      </c>
      <c r="L466" s="3"/>
      <c r="M466" s="3"/>
      <c r="N466" s="3"/>
      <c r="O466" s="3"/>
      <c r="P466" s="3"/>
      <c r="Q466" s="3" t="s">
        <v>380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90"/>
        <v>{}</v>
      </c>
      <c r="Z466" s="11" t="str">
        <f t="shared" si="94"/>
        <v/>
      </c>
      <c r="AA466" s="11" t="str">
        <f t="shared" si="87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91"/>
        <v/>
      </c>
      <c r="BQ466" s="11" t="str">
        <f t="shared" si="81"/>
        <v/>
      </c>
    </row>
    <row r="467" spans="2:69" x14ac:dyDescent="0.15">
      <c r="B467" s="1" t="str">
        <f t="shared" si="92"/>
        <v>SkillDescBrief4010607</v>
      </c>
      <c r="C467" s="1" t="str">
        <f t="shared" si="93"/>
        <v>SkillDescDetail401060705</v>
      </c>
      <c r="D467" s="3">
        <v>401060705</v>
      </c>
      <c r="E467" s="3">
        <v>4010607</v>
      </c>
      <c r="F467" s="3">
        <v>5</v>
      </c>
      <c r="G467" s="3" t="s">
        <v>377</v>
      </c>
      <c r="H467" s="3"/>
      <c r="I467" s="3" t="s">
        <v>378</v>
      </c>
      <c r="J467" s="3"/>
      <c r="K467" s="3" t="s">
        <v>379</v>
      </c>
      <c r="L467" s="3"/>
      <c r="M467" s="3"/>
      <c r="N467" s="3"/>
      <c r="O467" s="3"/>
      <c r="P467" s="3"/>
      <c r="Q467" s="3" t="s">
        <v>380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90"/>
        <v>{}</v>
      </c>
      <c r="Z467" s="11" t="str">
        <f t="shared" si="94"/>
        <v/>
      </c>
      <c r="AA467" s="11" t="str">
        <f t="shared" si="87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91"/>
        <v/>
      </c>
      <c r="BQ467" s="11" t="str">
        <f t="shared" si="81"/>
        <v/>
      </c>
    </row>
    <row r="468" spans="2:69" x14ac:dyDescent="0.15">
      <c r="B468" s="1" t="str">
        <f t="shared" si="92"/>
        <v>SkillDescBrief// 普攻-强</v>
      </c>
      <c r="C468" s="1" t="str">
        <f t="shared" si="93"/>
        <v>SkillDescDetail// 普攻-强化攻击</v>
      </c>
      <c r="D468" s="7" t="s">
        <v>74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90"/>
        <v/>
      </c>
      <c r="Z468" s="10" t="s">
        <v>381</v>
      </c>
      <c r="AA468" s="10" t="str">
        <f t="shared" si="87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91"/>
        <v/>
      </c>
      <c r="BQ468" s="10" t="str">
        <f t="shared" si="81"/>
        <v/>
      </c>
    </row>
    <row r="469" spans="2:69" x14ac:dyDescent="0.15">
      <c r="B469" s="1" t="str">
        <f t="shared" si="92"/>
        <v>SkillDescBrief4010608</v>
      </c>
      <c r="C469" s="1" t="str">
        <f t="shared" si="93"/>
        <v>SkillDescDetail401060801</v>
      </c>
      <c r="D469" s="3">
        <v>401060801</v>
      </c>
      <c r="E469" s="3">
        <v>4010608</v>
      </c>
      <c r="F469" s="3">
        <v>1</v>
      </c>
      <c r="G469" s="3" t="s">
        <v>377</v>
      </c>
      <c r="H469" s="3">
        <f ca="1">ROUND(_xlfn.XLOOKUP($F469,$D$1:$D$5,$E$1:$E$5)*OFFSET(H469,5-F469,0)/0.05,0)*0.05</f>
        <v>3.2</v>
      </c>
      <c r="I469" s="3" t="s">
        <v>378</v>
      </c>
      <c r="J469" s="3"/>
      <c r="K469" s="3" t="s">
        <v>379</v>
      </c>
      <c r="L469" s="3"/>
      <c r="M469" s="3"/>
      <c r="N469" s="3"/>
      <c r="O469" s="3"/>
      <c r="P469" s="3"/>
      <c r="Q469" s="3" t="s">
        <v>380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t="shared" ca="1" si="90"/>
        <v>{"AtkPower":3.2}</v>
      </c>
      <c r="Z469" s="11" t="s">
        <v>381</v>
      </c>
      <c r="AA469" s="11" t="str">
        <f t="shared" si="87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91"/>
        <v/>
      </c>
      <c r="BQ469" s="11" t="str">
        <f t="shared" si="81"/>
        <v/>
      </c>
    </row>
    <row r="470" spans="2:69" x14ac:dyDescent="0.15">
      <c r="B470" s="1" t="str">
        <f t="shared" si="92"/>
        <v>SkillDescBrief4010608</v>
      </c>
      <c r="C470" s="1" t="str">
        <f t="shared" si="93"/>
        <v>SkillDescDetail401060802</v>
      </c>
      <c r="D470" s="3">
        <v>401060802</v>
      </c>
      <c r="E470" s="3">
        <v>4010608</v>
      </c>
      <c r="F470" s="3">
        <v>2</v>
      </c>
      <c r="G470" s="3" t="s">
        <v>377</v>
      </c>
      <c r="H470" s="3">
        <f ca="1">ROUND(_xlfn.XLOOKUP($F470,$D$1:$D$5,$E$1:$E$5)*OFFSET(H470,5-F470,0)/0.05,0)*0.05</f>
        <v>3.45</v>
      </c>
      <c r="I470" s="3" t="s">
        <v>378</v>
      </c>
      <c r="J470" s="3"/>
      <c r="K470" s="3" t="s">
        <v>379</v>
      </c>
      <c r="L470" s="3"/>
      <c r="M470" s="3"/>
      <c r="N470" s="3"/>
      <c r="O470" s="3"/>
      <c r="P470" s="3"/>
      <c r="Q470" s="3" t="s">
        <v>380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t="shared" ca="1" si="90"/>
        <v>{"AtkPower":3.45}</v>
      </c>
      <c r="Z470" s="11" t="s">
        <v>381</v>
      </c>
      <c r="AA470" s="11" t="str">
        <f t="shared" si="87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91"/>
        <v/>
      </c>
      <c r="BQ470" s="11" t="str">
        <f t="shared" si="81"/>
        <v/>
      </c>
    </row>
    <row r="471" spans="2:69" x14ac:dyDescent="0.15">
      <c r="B471" s="1" t="str">
        <f t="shared" si="92"/>
        <v>SkillDescBrief4010608</v>
      </c>
      <c r="C471" s="1" t="str">
        <f t="shared" si="93"/>
        <v>SkillDescDetail401060803</v>
      </c>
      <c r="D471" s="3">
        <v>401060803</v>
      </c>
      <c r="E471" s="3">
        <v>4010608</v>
      </c>
      <c r="F471" s="3">
        <v>3</v>
      </c>
      <c r="G471" s="3" t="s">
        <v>377</v>
      </c>
      <c r="H471" s="3">
        <f ca="1">ROUND(_xlfn.XLOOKUP($F471,$D$1:$D$5,$E$1:$E$5)*OFFSET(H471,5-F471,0)/0.05,0)*0.05</f>
        <v>3.7</v>
      </c>
      <c r="I471" s="3" t="s">
        <v>378</v>
      </c>
      <c r="J471" s="3"/>
      <c r="K471" s="3" t="s">
        <v>379</v>
      </c>
      <c r="L471" s="3"/>
      <c r="M471" s="3"/>
      <c r="N471" s="3"/>
      <c r="O471" s="3"/>
      <c r="P471" s="3"/>
      <c r="Q471" s="3" t="s">
        <v>380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t="shared" ca="1" si="90"/>
        <v>{"AtkPower":3.7}</v>
      </c>
      <c r="Z471" s="11" t="s">
        <v>381</v>
      </c>
      <c r="AA471" s="11" t="str">
        <f t="shared" si="87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91"/>
        <v/>
      </c>
      <c r="BQ471" s="11" t="str">
        <f t="shared" si="81"/>
        <v/>
      </c>
    </row>
    <row r="472" spans="2:69" x14ac:dyDescent="0.15">
      <c r="B472" s="1" t="str">
        <f t="shared" si="92"/>
        <v>SkillDescBrief4010608</v>
      </c>
      <c r="C472" s="1" t="str">
        <f t="shared" si="93"/>
        <v>SkillDescDetail401060804</v>
      </c>
      <c r="D472" s="3">
        <v>401060804</v>
      </c>
      <c r="E472" s="3">
        <v>4010608</v>
      </c>
      <c r="F472" s="3">
        <v>4</v>
      </c>
      <c r="G472" s="3" t="s">
        <v>377</v>
      </c>
      <c r="H472" s="3">
        <f ca="1">ROUND(_xlfn.XLOOKUP($F472,$D$1:$D$5,$E$1:$E$5)*OFFSET(H472,5-F472,0)/0.05,0)*0.05</f>
        <v>4.1500000000000004</v>
      </c>
      <c r="I472" s="3" t="s">
        <v>378</v>
      </c>
      <c r="J472" s="3"/>
      <c r="K472" s="3" t="s">
        <v>379</v>
      </c>
      <c r="L472" s="3"/>
      <c r="M472" s="3"/>
      <c r="N472" s="3"/>
      <c r="O472" s="3"/>
      <c r="P472" s="3"/>
      <c r="Q472" s="3" t="s">
        <v>380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t="shared" ca="1" si="90"/>
        <v>{"AtkPower":4.15}</v>
      </c>
      <c r="Z472" s="11" t="s">
        <v>381</v>
      </c>
      <c r="AA472" s="11" t="str">
        <f t="shared" si="87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91"/>
        <v/>
      </c>
      <c r="BQ472" s="11" t="str">
        <f t="shared" si="81"/>
        <v/>
      </c>
    </row>
    <row r="473" spans="2:69" x14ac:dyDescent="0.15">
      <c r="B473" s="1" t="str">
        <f t="shared" si="92"/>
        <v>SkillDescBrief4010608</v>
      </c>
      <c r="C473" s="1" t="str">
        <f t="shared" si="93"/>
        <v>SkillDescDetail401060805</v>
      </c>
      <c r="D473" s="3">
        <v>401060805</v>
      </c>
      <c r="E473" s="3">
        <v>4010608</v>
      </c>
      <c r="F473" s="3">
        <v>5</v>
      </c>
      <c r="G473" s="3" t="s">
        <v>377</v>
      </c>
      <c r="H473" s="3">
        <v>4.5999999999999996</v>
      </c>
      <c r="I473" s="3" t="s">
        <v>378</v>
      </c>
      <c r="J473" s="3"/>
      <c r="K473" s="3" t="s">
        <v>379</v>
      </c>
      <c r="L473" s="3"/>
      <c r="M473" s="3"/>
      <c r="N473" s="3"/>
      <c r="O473" s="3"/>
      <c r="P473" s="3"/>
      <c r="Q473" s="3" t="s">
        <v>380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90"/>
        <v>{"AtkPower":4.6}</v>
      </c>
      <c r="Z473" s="11" t="s">
        <v>381</v>
      </c>
      <c r="AA473" s="11" t="str">
        <f t="shared" si="87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91"/>
        <v/>
      </c>
      <c r="BQ473" s="11" t="str">
        <f t="shared" si="81"/>
        <v/>
      </c>
    </row>
    <row r="474" spans="2:69" x14ac:dyDescent="0.15">
      <c r="B474" s="1" t="str">
        <f t="shared" si="92"/>
        <v>SkillDescBrief// 机枪</v>
      </c>
      <c r="C474" s="1" t="str">
        <f t="shared" si="93"/>
        <v>SkillDescDetail// 机枪</v>
      </c>
      <c r="D474" s="7" t="s">
        <v>75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90"/>
        <v/>
      </c>
      <c r="Z474" s="10" t="s">
        <v>381</v>
      </c>
      <c r="AA474" s="10" t="str">
        <f t="shared" si="87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91"/>
        <v/>
      </c>
      <c r="BQ474" s="10" t="str">
        <f t="shared" si="81"/>
        <v/>
      </c>
    </row>
    <row r="475" spans="2:69" x14ac:dyDescent="0.15">
      <c r="B475" s="1" t="str">
        <f t="shared" si="92"/>
        <v>SkillDescBrief// 普攻</v>
      </c>
      <c r="C475" s="1" t="str">
        <f t="shared" si="93"/>
        <v>SkillDescDetail// 普攻</v>
      </c>
      <c r="D475" s="7" t="s">
        <v>33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90"/>
        <v/>
      </c>
      <c r="Z475" s="10" t="s">
        <v>381</v>
      </c>
      <c r="AA475" s="10" t="str">
        <f t="shared" si="87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91"/>
        <v/>
      </c>
      <c r="BQ475" s="10" t="str">
        <f t="shared" si="81"/>
        <v/>
      </c>
    </row>
    <row r="476" spans="2:69" x14ac:dyDescent="0.15">
      <c r="B476" s="1" t="str">
        <f t="shared" si="92"/>
        <v>SkillDescBrief4010701</v>
      </c>
      <c r="C476" s="1" t="str">
        <f t="shared" si="93"/>
        <v>SkillDescDetail401070101</v>
      </c>
      <c r="D476" s="3">
        <v>401070101</v>
      </c>
      <c r="E476" s="3">
        <v>4010701</v>
      </c>
      <c r="F476" s="3">
        <v>1</v>
      </c>
      <c r="G476" s="3" t="s">
        <v>377</v>
      </c>
      <c r="H476" s="3">
        <f ca="1">ROUND(_xlfn.XLOOKUP($F476,$D$1:$D$5,$E$1:$E$5)*OFFSET(H476,5-F476,0)/0.05,0)*0.05</f>
        <v>1.2000000000000002</v>
      </c>
      <c r="I476" s="3" t="s">
        <v>378</v>
      </c>
      <c r="J476" s="3"/>
      <c r="K476" s="3" t="s">
        <v>379</v>
      </c>
      <c r="L476" s="3"/>
      <c r="M476" s="3"/>
      <c r="N476" s="3"/>
      <c r="O476" s="3"/>
      <c r="P476" s="3"/>
      <c r="Q476" s="3" t="s">
        <v>380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t="shared" ca="1" si="90"/>
        <v>{"AtkPower":1.2}</v>
      </c>
      <c r="Z476" s="11" t="s">
        <v>483</v>
      </c>
      <c r="AA476" s="11" t="str">
        <f t="shared" ca="1" si="87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484</v>
      </c>
      <c r="AK476" s="11" t="str">
        <f>$B$6</f>
        <v>&lt;c=A6EC41&gt;</v>
      </c>
      <c r="AL476" s="11">
        <v>1</v>
      </c>
      <c r="AM476" s="11" t="s">
        <v>349</v>
      </c>
      <c r="AN476" s="11" t="s">
        <v>485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349</v>
      </c>
      <c r="AR476" s="11" t="s">
        <v>486</v>
      </c>
      <c r="AS476" s="11" t="str">
        <f>$B$6</f>
        <v>&lt;c=A6EC41&gt;</v>
      </c>
      <c r="AT476" s="11">
        <v>6</v>
      </c>
      <c r="AU476" s="11" t="s">
        <v>349</v>
      </c>
      <c r="AV476" s="11" t="s">
        <v>487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91"/>
        <v>使用机枪进行高速射击，机枪过热后需要冷却</v>
      </c>
      <c r="BQ476" s="11" t="str">
        <f t="shared" ca="1" si="81"/>
        <v>使用机枪高速射击，对&lt;c=A6EC41&gt;1&lt;/c&gt;个敌人在1.5秒内持续造成共计&lt;q=attr_atk&gt;&lt;c=A6EC41&gt;120%&lt;/c&gt;伤害，持续射击&lt;c=A6EC41&gt;6&lt;/c&gt;秒后会导致机枪过热，过热后需要冷却</v>
      </c>
    </row>
    <row r="477" spans="2:69" x14ac:dyDescent="0.15">
      <c r="B477" s="1" t="str">
        <f t="shared" si="92"/>
        <v>SkillDescBrief4010701</v>
      </c>
      <c r="C477" s="1" t="str">
        <f t="shared" si="93"/>
        <v>SkillDescDetail401070102</v>
      </c>
      <c r="D477" s="3">
        <v>401070102</v>
      </c>
      <c r="E477" s="3">
        <v>4010701</v>
      </c>
      <c r="F477" s="3">
        <v>2</v>
      </c>
      <c r="G477" s="3" t="s">
        <v>377</v>
      </c>
      <c r="H477" s="3">
        <f ca="1">ROUND(_xlfn.XLOOKUP($F477,$D$1:$D$5,$E$1:$E$5)*OFFSET(H477,5-F477,0)/0.05,0)*0.05</f>
        <v>1.3</v>
      </c>
      <c r="I477" s="3" t="s">
        <v>378</v>
      </c>
      <c r="J477" s="3"/>
      <c r="K477" s="3" t="s">
        <v>379</v>
      </c>
      <c r="L477" s="3"/>
      <c r="M477" s="3"/>
      <c r="N477" s="3"/>
      <c r="O477" s="3"/>
      <c r="P477" s="3"/>
      <c r="Q477" s="3" t="s">
        <v>380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t="shared" ca="1" si="90"/>
        <v>{"AtkPower":1.3}</v>
      </c>
      <c r="Z477" s="11" t="s">
        <v>483</v>
      </c>
      <c r="AA477" s="11" t="str">
        <f t="shared" ca="1" si="87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386</v>
      </c>
      <c r="AG477" s="11"/>
      <c r="AH477" s="11"/>
      <c r="AI477" s="11"/>
      <c r="AJ477" s="11" t="s">
        <v>353</v>
      </c>
      <c r="AK477" s="11" t="str">
        <f t="shared" ref="AK477:AK480" si="95">$B$8&amp;$B$6</f>
        <v>&lt;q=attr_atk&gt;&lt;c=A6EC41&gt;</v>
      </c>
      <c r="AL477" s="11" t="str">
        <f t="shared" ref="AL477:AL480" ca="1" si="96">ROUND($H477*100,2)&amp;"%"</f>
        <v>130%</v>
      </c>
      <c r="AM477" s="11" t="s">
        <v>349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91"/>
        <v>使用机枪进行高速射击，机枪过热后需要冷却</v>
      </c>
      <c r="BQ477" s="11" t="str">
        <f t="shared" ca="1" si="81"/>
        <v>2级：造成的伤害提升&lt;q=attr_atk&gt;&lt;c=A6EC41&gt;130%&lt;/c&gt;</v>
      </c>
    </row>
    <row r="478" spans="2:69" x14ac:dyDescent="0.15">
      <c r="B478" s="1" t="str">
        <f t="shared" si="92"/>
        <v>SkillDescBrief4010701</v>
      </c>
      <c r="C478" s="1" t="str">
        <f t="shared" si="93"/>
        <v>SkillDescDetail401070103</v>
      </c>
      <c r="D478" s="3">
        <v>401070103</v>
      </c>
      <c r="E478" s="3">
        <v>4010701</v>
      </c>
      <c r="F478" s="3">
        <v>3</v>
      </c>
      <c r="G478" s="3" t="s">
        <v>377</v>
      </c>
      <c r="H478" s="3">
        <f ca="1">ROUND(_xlfn.XLOOKUP($F478,$D$1:$D$5,$E$1:$E$5)*OFFSET(H478,5-F478,0)/0.05,0)*0.05</f>
        <v>1.35</v>
      </c>
      <c r="I478" s="3" t="s">
        <v>378</v>
      </c>
      <c r="J478" s="3"/>
      <c r="K478" s="3" t="s">
        <v>379</v>
      </c>
      <c r="L478" s="3"/>
      <c r="M478" s="3"/>
      <c r="N478" s="3"/>
      <c r="O478" s="3"/>
      <c r="P478" s="3"/>
      <c r="Q478" s="3" t="s">
        <v>380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t="shared" ca="1" si="90"/>
        <v>{"AtkPower":1.35}</v>
      </c>
      <c r="Z478" s="11" t="s">
        <v>483</v>
      </c>
      <c r="AA478" s="11" t="str">
        <f t="shared" ca="1" si="87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386</v>
      </c>
      <c r="AG478" s="11"/>
      <c r="AH478" s="11"/>
      <c r="AI478" s="11"/>
      <c r="AJ478" s="11" t="s">
        <v>353</v>
      </c>
      <c r="AK478" s="11" t="str">
        <f t="shared" si="95"/>
        <v>&lt;q=attr_atk&gt;&lt;c=A6EC41&gt;</v>
      </c>
      <c r="AL478" s="11" t="str">
        <f t="shared" ca="1" si="96"/>
        <v>135%</v>
      </c>
      <c r="AM478" s="11" t="s">
        <v>349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91"/>
        <v>使用机枪进行高速射击，机枪过热后需要冷却</v>
      </c>
      <c r="BQ478" s="11" t="str">
        <f t="shared" ca="1" si="81"/>
        <v>3级：造成的伤害提升&lt;q=attr_atk&gt;&lt;c=A6EC41&gt;135%&lt;/c&gt;</v>
      </c>
    </row>
    <row r="479" spans="2:69" x14ac:dyDescent="0.15">
      <c r="B479" s="1" t="str">
        <f t="shared" si="92"/>
        <v>SkillDescBrief4010701</v>
      </c>
      <c r="C479" s="1" t="str">
        <f t="shared" si="93"/>
        <v>SkillDescDetail401070104</v>
      </c>
      <c r="D479" s="3">
        <v>401070104</v>
      </c>
      <c r="E479" s="3">
        <v>4010701</v>
      </c>
      <c r="F479" s="3">
        <v>4</v>
      </c>
      <c r="G479" s="3" t="s">
        <v>377</v>
      </c>
      <c r="H479" s="3">
        <f ca="1">ROUND(_xlfn.XLOOKUP($F479,$D$1:$D$5,$E$1:$E$5)*OFFSET(H479,5-F479,0)/0.05,0)*0.05</f>
        <v>1.55</v>
      </c>
      <c r="I479" s="3" t="s">
        <v>378</v>
      </c>
      <c r="J479" s="3"/>
      <c r="K479" s="3" t="s">
        <v>379</v>
      </c>
      <c r="L479" s="3"/>
      <c r="M479" s="3"/>
      <c r="N479" s="3"/>
      <c r="O479" s="3"/>
      <c r="P479" s="3"/>
      <c r="Q479" s="3" t="s">
        <v>380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t="shared" ca="1" si="90"/>
        <v>{"AtkPower":1.55}</v>
      </c>
      <c r="Z479" s="11" t="s">
        <v>483</v>
      </c>
      <c r="AA479" s="11" t="str">
        <f t="shared" ca="1" si="87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386</v>
      </c>
      <c r="AG479" s="11"/>
      <c r="AH479" s="11"/>
      <c r="AI479" s="11"/>
      <c r="AJ479" s="11" t="s">
        <v>353</v>
      </c>
      <c r="AK479" s="11" t="str">
        <f t="shared" si="95"/>
        <v>&lt;q=attr_atk&gt;&lt;c=A6EC41&gt;</v>
      </c>
      <c r="AL479" s="11" t="str">
        <f t="shared" ca="1" si="96"/>
        <v>155%</v>
      </c>
      <c r="AM479" s="11" t="s">
        <v>349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91"/>
        <v>使用机枪进行高速射击，机枪过热后需要冷却</v>
      </c>
      <c r="BQ479" s="11" t="str">
        <f t="shared" ca="1" si="81"/>
        <v>4级：造成的伤害提升&lt;q=attr_atk&gt;&lt;c=A6EC41&gt;155%&lt;/c&gt;</v>
      </c>
    </row>
    <row r="480" spans="2:69" x14ac:dyDescent="0.15">
      <c r="B480" s="1" t="str">
        <f t="shared" si="92"/>
        <v>SkillDescBrief4010701</v>
      </c>
      <c r="C480" s="1" t="str">
        <f t="shared" si="93"/>
        <v>SkillDescDetail401070105</v>
      </c>
      <c r="D480" s="3">
        <v>401070105</v>
      </c>
      <c r="E480" s="3">
        <v>4010701</v>
      </c>
      <c r="F480" s="3">
        <v>5</v>
      </c>
      <c r="G480" s="3" t="s">
        <v>377</v>
      </c>
      <c r="H480" s="3">
        <v>1.7</v>
      </c>
      <c r="I480" s="3" t="s">
        <v>378</v>
      </c>
      <c r="J480" s="3"/>
      <c r="K480" s="3" t="s">
        <v>379</v>
      </c>
      <c r="L480" s="3"/>
      <c r="M480" s="3"/>
      <c r="N480" s="3"/>
      <c r="O480" s="3"/>
      <c r="P480" s="3"/>
      <c r="Q480" s="3" t="s">
        <v>380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90"/>
        <v>{"AtkPower":1.7}</v>
      </c>
      <c r="Z480" s="11" t="s">
        <v>483</v>
      </c>
      <c r="AA480" s="11" t="str">
        <f t="shared" si="87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386</v>
      </c>
      <c r="AG480" s="11"/>
      <c r="AH480" s="11"/>
      <c r="AI480" s="11"/>
      <c r="AJ480" s="11" t="s">
        <v>353</v>
      </c>
      <c r="AK480" s="11" t="str">
        <f t="shared" si="95"/>
        <v>&lt;q=attr_atk&gt;&lt;c=A6EC41&gt;</v>
      </c>
      <c r="AL480" s="11" t="str">
        <f t="shared" si="96"/>
        <v>170%</v>
      </c>
      <c r="AM480" s="11" t="s">
        <v>349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91"/>
        <v>使用机枪进行高速射击，机枪过热后需要冷却</v>
      </c>
      <c r="BQ480" s="11" t="str">
        <f t="shared" si="81"/>
        <v>5级：造成的伤害提升&lt;q=attr_atk&gt;&lt;c=A6EC41&gt;170%&lt;/c&gt;</v>
      </c>
    </row>
    <row r="481" spans="2:69" x14ac:dyDescent="0.15">
      <c r="B481" s="1" t="str">
        <f t="shared" si="92"/>
        <v>SkillDescBrief// 大招</v>
      </c>
      <c r="C481" s="1" t="str">
        <f t="shared" si="93"/>
        <v>SkillDescDetail// 大招</v>
      </c>
      <c r="D481" s="7" t="s">
        <v>40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90"/>
        <v/>
      </c>
      <c r="Z481" s="10" t="s">
        <v>381</v>
      </c>
      <c r="AA481" s="10" t="str">
        <f t="shared" si="87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91"/>
        <v/>
      </c>
      <c r="BQ481" s="10" t="str">
        <f t="shared" ref="BQ481:BQ544" si="97">AA481</f>
        <v/>
      </c>
    </row>
    <row r="482" spans="2:69" x14ac:dyDescent="0.15">
      <c r="B482" s="1" t="str">
        <f t="shared" si="92"/>
        <v>SkillDescBrief4010702</v>
      </c>
      <c r="C482" s="1" t="str">
        <f t="shared" si="93"/>
        <v>SkillDescDetail401070201</v>
      </c>
      <c r="D482" s="3">
        <v>401070201</v>
      </c>
      <c r="E482" s="3">
        <v>4010702</v>
      </c>
      <c r="F482" s="3">
        <v>1</v>
      </c>
      <c r="G482" s="3" t="s">
        <v>377</v>
      </c>
      <c r="H482" s="3">
        <v>0.15</v>
      </c>
      <c r="I482" s="3" t="s">
        <v>378</v>
      </c>
      <c r="J482" s="3"/>
      <c r="K482" s="3" t="s">
        <v>379</v>
      </c>
      <c r="L482" s="3"/>
      <c r="M482" s="3"/>
      <c r="N482" s="3"/>
      <c r="O482" s="3"/>
      <c r="P482" s="3"/>
      <c r="Q482" s="3" t="s">
        <v>380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90"/>
        <v>{"AtkPower":0.15}</v>
      </c>
      <c r="Z482" s="11" t="s">
        <v>488</v>
      </c>
      <c r="AA482" s="11" t="str">
        <f t="shared" si="87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489</v>
      </c>
      <c r="AK482" s="11" t="str">
        <f>$B$6</f>
        <v>&lt;c=A6EC41&gt;</v>
      </c>
      <c r="AL482" s="11">
        <v>1</v>
      </c>
      <c r="AM482" s="11" t="s">
        <v>349</v>
      </c>
      <c r="AN482" s="11" t="s">
        <v>490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349</v>
      </c>
      <c r="AR482" s="11" t="s">
        <v>385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91"/>
        <v>为机枪装填强力子弹，造成高额伤害</v>
      </c>
      <c r="BQ482" s="11" t="str">
        <f t="shared" si="97"/>
        <v>为机枪装填强力子弹，&lt;c=A6EC41&gt;4&lt;/c&gt;秒内对&lt;c=A6EC41&gt;1&lt;/c&gt;个敌人造成共计&lt;q=attr_atk&gt;&lt;c=A6EC41&gt;405%&lt;/c&gt;伤害</v>
      </c>
    </row>
    <row r="483" spans="2:69" x14ac:dyDescent="0.15">
      <c r="B483" s="1" t="str">
        <f t="shared" si="92"/>
        <v>SkillDescBrief4010702</v>
      </c>
      <c r="C483" s="1" t="str">
        <f t="shared" si="93"/>
        <v>SkillDescDetail401070202</v>
      </c>
      <c r="D483" s="3">
        <v>401070202</v>
      </c>
      <c r="E483" s="3">
        <v>4010702</v>
      </c>
      <c r="F483" s="3">
        <v>2</v>
      </c>
      <c r="G483" s="3" t="s">
        <v>377</v>
      </c>
      <c r="H483" s="3">
        <v>0.2</v>
      </c>
      <c r="I483" s="3" t="s">
        <v>378</v>
      </c>
      <c r="J483" s="3"/>
      <c r="K483" s="3" t="s">
        <v>379</v>
      </c>
      <c r="L483" s="3"/>
      <c r="M483" s="3"/>
      <c r="N483" s="3"/>
      <c r="O483" s="3"/>
      <c r="P483" s="3"/>
      <c r="Q483" s="3" t="s">
        <v>380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90"/>
        <v>{"AtkPower":0.2}</v>
      </c>
      <c r="Z483" s="11" t="s">
        <v>488</v>
      </c>
      <c r="AA483" s="11" t="str">
        <f t="shared" si="87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386</v>
      </c>
      <c r="AG483" s="11"/>
      <c r="AH483" s="11"/>
      <c r="AI483" s="11"/>
      <c r="AJ483" s="11" t="s">
        <v>353</v>
      </c>
      <c r="AK483" s="11" t="str">
        <f t="shared" ref="AK483:AK486" si="98">$B$8&amp;$B$6</f>
        <v>&lt;q=attr_atk&gt;&lt;c=A6EC41&gt;</v>
      </c>
      <c r="AL483" s="11" t="str">
        <f t="shared" ref="AL483:AL486" si="99">ROUND($H483*100,2)*27&amp;"%"</f>
        <v>540%</v>
      </c>
      <c r="AM483" s="11" t="s">
        <v>349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91"/>
        <v>为机枪装填强力子弹，造成高额伤害</v>
      </c>
      <c r="BQ483" s="11" t="str">
        <f t="shared" si="97"/>
        <v>2级：造成的伤害提升&lt;q=attr_atk&gt;&lt;c=A6EC41&gt;540%&lt;/c&gt;</v>
      </c>
    </row>
    <row r="484" spans="2:69" x14ac:dyDescent="0.15">
      <c r="B484" s="1" t="str">
        <f t="shared" si="92"/>
        <v>SkillDescBrief4010702</v>
      </c>
      <c r="C484" s="1" t="str">
        <f t="shared" si="93"/>
        <v>SkillDescDetail401070203</v>
      </c>
      <c r="D484" s="3">
        <v>401070203</v>
      </c>
      <c r="E484" s="3">
        <v>4010702</v>
      </c>
      <c r="F484" s="3">
        <v>3</v>
      </c>
      <c r="G484" s="3" t="s">
        <v>377</v>
      </c>
      <c r="H484" s="3">
        <v>0.25</v>
      </c>
      <c r="I484" s="3" t="s">
        <v>378</v>
      </c>
      <c r="J484" s="3"/>
      <c r="K484" s="3" t="s">
        <v>379</v>
      </c>
      <c r="L484" s="3"/>
      <c r="M484" s="3"/>
      <c r="N484" s="3"/>
      <c r="O484" s="3"/>
      <c r="P484" s="3"/>
      <c r="Q484" s="3" t="s">
        <v>380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90"/>
        <v>{"AtkPower":0.25}</v>
      </c>
      <c r="Z484" s="11" t="s">
        <v>488</v>
      </c>
      <c r="AA484" s="11" t="str">
        <f t="shared" si="87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386</v>
      </c>
      <c r="AG484" s="11"/>
      <c r="AH484" s="11"/>
      <c r="AI484" s="11"/>
      <c r="AJ484" s="11" t="s">
        <v>353</v>
      </c>
      <c r="AK484" s="11" t="str">
        <f t="shared" si="98"/>
        <v>&lt;q=attr_atk&gt;&lt;c=A6EC41&gt;</v>
      </c>
      <c r="AL484" s="11" t="str">
        <f t="shared" si="99"/>
        <v>675%</v>
      </c>
      <c r="AM484" s="11" t="s">
        <v>349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91"/>
        <v>为机枪装填强力子弹，造成高额伤害</v>
      </c>
      <c r="BQ484" s="11" t="str">
        <f t="shared" si="97"/>
        <v>3级：造成的伤害提升&lt;q=attr_atk&gt;&lt;c=A6EC41&gt;675%&lt;/c&gt;</v>
      </c>
    </row>
    <row r="485" spans="2:69" x14ac:dyDescent="0.15">
      <c r="B485" s="1" t="str">
        <f t="shared" si="92"/>
        <v>SkillDescBrief4010702</v>
      </c>
      <c r="C485" s="1" t="str">
        <f t="shared" si="93"/>
        <v>SkillDescDetail401070204</v>
      </c>
      <c r="D485" s="3">
        <v>401070204</v>
      </c>
      <c r="E485" s="3">
        <v>4010702</v>
      </c>
      <c r="F485" s="3">
        <v>4</v>
      </c>
      <c r="G485" s="3" t="s">
        <v>377</v>
      </c>
      <c r="H485" s="3">
        <f ca="1">ROUND(_xlfn.XLOOKUP($F485,$D$1:$D$5,$E$1:$E$5)*OFFSET(H485,5-F485,0)/0.05,0)*0.05</f>
        <v>0.30000000000000004</v>
      </c>
      <c r="I485" s="3" t="s">
        <v>378</v>
      </c>
      <c r="J485" s="3"/>
      <c r="K485" s="3" t="s">
        <v>379</v>
      </c>
      <c r="L485" s="3"/>
      <c r="M485" s="3"/>
      <c r="N485" s="3"/>
      <c r="O485" s="3"/>
      <c r="P485" s="3"/>
      <c r="Q485" s="3" t="s">
        <v>380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t="shared" ca="1" si="90"/>
        <v>{"AtkPower":0.3}</v>
      </c>
      <c r="Z485" s="11" t="s">
        <v>488</v>
      </c>
      <c r="AA485" s="11" t="str">
        <f t="shared" ca="1" si="87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386</v>
      </c>
      <c r="AG485" s="11"/>
      <c r="AH485" s="11"/>
      <c r="AI485" s="11"/>
      <c r="AJ485" s="11" t="s">
        <v>353</v>
      </c>
      <c r="AK485" s="11" t="str">
        <f t="shared" si="98"/>
        <v>&lt;q=attr_atk&gt;&lt;c=A6EC41&gt;</v>
      </c>
      <c r="AL485" s="11" t="str">
        <f t="shared" ca="1" si="99"/>
        <v>810%</v>
      </c>
      <c r="AM485" s="11" t="s">
        <v>349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91"/>
        <v>为机枪装填强力子弹，造成高额伤害</v>
      </c>
      <c r="BQ485" s="11" t="str">
        <f t="shared" ca="1" si="97"/>
        <v>4级：造成的伤害提升&lt;q=attr_atk&gt;&lt;c=A6EC41&gt;810%&lt;/c&gt;</v>
      </c>
    </row>
    <row r="486" spans="2:69" x14ac:dyDescent="0.15">
      <c r="B486" s="1" t="str">
        <f t="shared" si="92"/>
        <v>SkillDescBrief4010702</v>
      </c>
      <c r="C486" s="1" t="str">
        <f t="shared" si="93"/>
        <v>SkillDescDetail401070205</v>
      </c>
      <c r="D486" s="3">
        <v>401070205</v>
      </c>
      <c r="E486" s="3">
        <v>4010702</v>
      </c>
      <c r="F486" s="3">
        <v>5</v>
      </c>
      <c r="G486" s="3" t="s">
        <v>377</v>
      </c>
      <c r="H486" s="3">
        <v>0.35</v>
      </c>
      <c r="I486" s="3" t="s">
        <v>378</v>
      </c>
      <c r="J486" s="3"/>
      <c r="K486" s="3" t="s">
        <v>379</v>
      </c>
      <c r="L486" s="3"/>
      <c r="M486" s="3"/>
      <c r="N486" s="3"/>
      <c r="O486" s="3"/>
      <c r="P486" s="3"/>
      <c r="Q486" s="3" t="s">
        <v>380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90"/>
        <v>{"AtkPower":0.35}</v>
      </c>
      <c r="Z486" s="11" t="s">
        <v>488</v>
      </c>
      <c r="AA486" s="11" t="str">
        <f t="shared" si="87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386</v>
      </c>
      <c r="AG486" s="11"/>
      <c r="AH486" s="11"/>
      <c r="AI486" s="11"/>
      <c r="AJ486" s="11" t="s">
        <v>353</v>
      </c>
      <c r="AK486" s="11" t="str">
        <f t="shared" si="98"/>
        <v>&lt;q=attr_atk&gt;&lt;c=A6EC41&gt;</v>
      </c>
      <c r="AL486" s="11" t="str">
        <f t="shared" si="99"/>
        <v>945%</v>
      </c>
      <c r="AM486" s="11" t="s">
        <v>349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91"/>
        <v>为机枪装填强力子弹，造成高额伤害</v>
      </c>
      <c r="BQ486" s="11" t="str">
        <f t="shared" si="97"/>
        <v>5级：造成的伤害提升&lt;q=attr_atk&gt;&lt;c=A6EC41&gt;945%&lt;/c&gt;</v>
      </c>
    </row>
    <row r="487" spans="2:69" x14ac:dyDescent="0.15">
      <c r="B487" s="1" t="str">
        <f t="shared" si="92"/>
        <v>SkillDescBrief// 经营被动</v>
      </c>
      <c r="C487" s="1" t="str">
        <f t="shared" si="93"/>
        <v>SkillDescDetail// 经营被动</v>
      </c>
      <c r="D487" s="7" t="s">
        <v>45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90"/>
        <v/>
      </c>
      <c r="Z487" s="10" t="s">
        <v>381</v>
      </c>
      <c r="AA487" s="10" t="str">
        <f t="shared" si="87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91"/>
        <v/>
      </c>
      <c r="BQ487" s="10" t="str">
        <f t="shared" si="97"/>
        <v/>
      </c>
    </row>
    <row r="488" spans="2:69" x14ac:dyDescent="0.15">
      <c r="B488" s="1" t="str">
        <f t="shared" si="92"/>
        <v>SkillDescBrief4010703</v>
      </c>
      <c r="C488" s="1" t="str">
        <f t="shared" si="93"/>
        <v>SkillDescDetail401070301</v>
      </c>
      <c r="D488" s="3">
        <v>401070301</v>
      </c>
      <c r="E488" s="3">
        <v>4010703</v>
      </c>
      <c r="F488" s="3">
        <v>1</v>
      </c>
      <c r="G488" s="3" t="s">
        <v>377</v>
      </c>
      <c r="H488" s="3"/>
      <c r="I488" s="3" t="s">
        <v>378</v>
      </c>
      <c r="J488" s="3"/>
      <c r="K488" s="3" t="s">
        <v>379</v>
      </c>
      <c r="L488" s="3"/>
      <c r="M488" s="3"/>
      <c r="N488" s="3"/>
      <c r="O488" s="3"/>
      <c r="P488" s="3"/>
      <c r="Q488" s="3" t="s">
        <v>380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90"/>
        <v>{}</v>
      </c>
      <c r="Z488" s="11" t="s">
        <v>396</v>
      </c>
      <c r="AA488" s="11" t="str">
        <f t="shared" si="87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397</v>
      </c>
      <c r="AK488" s="11" t="str">
        <f t="shared" ref="AK488:AK492" si="100">$B$6</f>
        <v>&lt;c=A6EC41&gt;</v>
      </c>
      <c r="AL488" s="11">
        <v>2</v>
      </c>
      <c r="AM488" s="11" t="s">
        <v>349</v>
      </c>
      <c r="AN488" s="11" t="s">
        <v>398</v>
      </c>
      <c r="AO488" s="11" t="s">
        <v>355</v>
      </c>
      <c r="AP488" s="11">
        <v>2</v>
      </c>
      <c r="AQ488" s="11" t="s">
        <v>349</v>
      </c>
      <c r="AR488" s="11" t="s">
        <v>399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91"/>
        <v>使产业收入提高，升级消耗减少</v>
      </c>
      <c r="BQ488" s="11" t="str">
        <f t="shared" si="97"/>
        <v>放置在产业中时，产业收入提高&lt;c=A6EC41&gt;2&lt;/c&gt;倍，产业升级消耗减少&lt;c=A6EC41&gt;2&lt;/c&gt;倍</v>
      </c>
    </row>
    <row r="489" spans="2:69" x14ac:dyDescent="0.15">
      <c r="B489" s="1" t="str">
        <f t="shared" si="92"/>
        <v>SkillDescBrief4010703</v>
      </c>
      <c r="C489" s="1" t="str">
        <f t="shared" si="93"/>
        <v>SkillDescDetail401070302</v>
      </c>
      <c r="D489" s="3">
        <v>401070302</v>
      </c>
      <c r="E489" s="3">
        <v>4010703</v>
      </c>
      <c r="F489" s="3">
        <v>2</v>
      </c>
      <c r="G489" s="3" t="s">
        <v>377</v>
      </c>
      <c r="H489" s="3"/>
      <c r="I489" s="3" t="s">
        <v>378</v>
      </c>
      <c r="J489" s="3"/>
      <c r="K489" s="3" t="s">
        <v>379</v>
      </c>
      <c r="L489" s="3"/>
      <c r="M489" s="3"/>
      <c r="N489" s="3"/>
      <c r="O489" s="3"/>
      <c r="P489" s="3"/>
      <c r="Q489" s="3" t="s">
        <v>380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90"/>
        <v>{}</v>
      </c>
      <c r="Z489" s="11" t="s">
        <v>396</v>
      </c>
      <c r="AA489" s="11" t="str">
        <f t="shared" si="87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386</v>
      </c>
      <c r="AG489" s="11"/>
      <c r="AH489" s="11"/>
      <c r="AI489" s="11"/>
      <c r="AJ489" s="11" t="s">
        <v>397</v>
      </c>
      <c r="AK489" s="11" t="str">
        <f t="shared" si="100"/>
        <v>&lt;c=A6EC41&gt;</v>
      </c>
      <c r="AL489" s="11">
        <f>AL488*4</f>
        <v>8</v>
      </c>
      <c r="AM489" s="11" t="s">
        <v>349</v>
      </c>
      <c r="AN489" s="11" t="s">
        <v>398</v>
      </c>
      <c r="AO489" s="11" t="s">
        <v>355</v>
      </c>
      <c r="AP489" s="11">
        <f>AP488*4</f>
        <v>8</v>
      </c>
      <c r="AQ489" s="11" t="s">
        <v>349</v>
      </c>
      <c r="AR489" s="11" t="s">
        <v>399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91"/>
        <v>使产业收入提高，升级消耗减少</v>
      </c>
      <c r="BQ489" s="11" t="str">
        <f t="shared" si="97"/>
        <v>2级：放置在产业中时，产业收入提高&lt;c=A6EC41&gt;8&lt;/c&gt;倍，产业升级消耗减少&lt;c=A6EC41&gt;8&lt;/c&gt;倍</v>
      </c>
    </row>
    <row r="490" spans="2:69" x14ac:dyDescent="0.15">
      <c r="B490" s="1" t="str">
        <f t="shared" si="92"/>
        <v>SkillDescBrief4010703</v>
      </c>
      <c r="C490" s="1" t="str">
        <f t="shared" si="93"/>
        <v>SkillDescDetail401070303</v>
      </c>
      <c r="D490" s="3">
        <v>401070303</v>
      </c>
      <c r="E490" s="3">
        <v>4010703</v>
      </c>
      <c r="F490" s="3">
        <v>3</v>
      </c>
      <c r="G490" s="3" t="s">
        <v>377</v>
      </c>
      <c r="H490" s="3"/>
      <c r="I490" s="3" t="s">
        <v>378</v>
      </c>
      <c r="J490" s="3"/>
      <c r="K490" s="3" t="s">
        <v>379</v>
      </c>
      <c r="L490" s="3"/>
      <c r="M490" s="3"/>
      <c r="N490" s="3"/>
      <c r="O490" s="3"/>
      <c r="P490" s="3"/>
      <c r="Q490" s="3" t="s">
        <v>380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90"/>
        <v>{}</v>
      </c>
      <c r="Z490" s="11" t="s">
        <v>396</v>
      </c>
      <c r="AA490" s="11" t="str">
        <f t="shared" si="87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386</v>
      </c>
      <c r="AG490" s="11"/>
      <c r="AH490" s="11"/>
      <c r="AI490" s="11"/>
      <c r="AJ490" s="11" t="s">
        <v>397</v>
      </c>
      <c r="AK490" s="11" t="str">
        <f t="shared" si="100"/>
        <v>&lt;c=A6EC41&gt;</v>
      </c>
      <c r="AL490" s="11">
        <f>AL489*4</f>
        <v>32</v>
      </c>
      <c r="AM490" s="11" t="s">
        <v>349</v>
      </c>
      <c r="AN490" s="11" t="s">
        <v>398</v>
      </c>
      <c r="AO490" s="11" t="s">
        <v>355</v>
      </c>
      <c r="AP490" s="11">
        <f>AP489*4</f>
        <v>32</v>
      </c>
      <c r="AQ490" s="11" t="s">
        <v>349</v>
      </c>
      <c r="AR490" s="11" t="s">
        <v>399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91"/>
        <v>使产业收入提高，升级消耗减少</v>
      </c>
      <c r="BQ490" s="11" t="str">
        <f t="shared" si="97"/>
        <v>3级：放置在产业中时，产业收入提高&lt;c=A6EC41&gt;32&lt;/c&gt;倍，产业升级消耗减少&lt;c=A6EC41&gt;32&lt;/c&gt;倍</v>
      </c>
    </row>
    <row r="491" spans="2:69" x14ac:dyDescent="0.15">
      <c r="B491" s="1" t="str">
        <f t="shared" si="92"/>
        <v>SkillDescBrief4010703</v>
      </c>
      <c r="C491" s="1" t="str">
        <f t="shared" si="93"/>
        <v>SkillDescDetail401070304</v>
      </c>
      <c r="D491" s="3">
        <v>401070304</v>
      </c>
      <c r="E491" s="3">
        <v>4010703</v>
      </c>
      <c r="F491" s="3">
        <v>4</v>
      </c>
      <c r="G491" s="3" t="s">
        <v>377</v>
      </c>
      <c r="H491" s="3"/>
      <c r="I491" s="3" t="s">
        <v>378</v>
      </c>
      <c r="J491" s="3"/>
      <c r="K491" s="3" t="s">
        <v>379</v>
      </c>
      <c r="L491" s="3"/>
      <c r="M491" s="3"/>
      <c r="N491" s="3"/>
      <c r="O491" s="3"/>
      <c r="P491" s="3"/>
      <c r="Q491" s="3" t="s">
        <v>380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90"/>
        <v>{}</v>
      </c>
      <c r="Z491" s="11" t="s">
        <v>396</v>
      </c>
      <c r="AA491" s="11" t="str">
        <f t="shared" si="87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386</v>
      </c>
      <c r="AG491" s="11"/>
      <c r="AH491" s="11"/>
      <c r="AI491" s="11"/>
      <c r="AJ491" s="11" t="s">
        <v>397</v>
      </c>
      <c r="AK491" s="11" t="str">
        <f t="shared" si="100"/>
        <v>&lt;c=A6EC41&gt;</v>
      </c>
      <c r="AL491" s="11">
        <v>64</v>
      </c>
      <c r="AM491" s="11" t="s">
        <v>349</v>
      </c>
      <c r="AN491" s="11" t="s">
        <v>398</v>
      </c>
      <c r="AO491" s="11" t="s">
        <v>355</v>
      </c>
      <c r="AP491" s="11">
        <v>64</v>
      </c>
      <c r="AQ491" s="11" t="s">
        <v>349</v>
      </c>
      <c r="AR491" s="11" t="s">
        <v>399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91"/>
        <v>使产业收入提高，升级消耗减少</v>
      </c>
      <c r="BQ491" s="11" t="str">
        <f t="shared" si="97"/>
        <v>4级：放置在产业中时，产业收入提高&lt;c=A6EC41&gt;64&lt;/c&gt;倍，产业升级消耗减少&lt;c=A6EC41&gt;64&lt;/c&gt;倍</v>
      </c>
    </row>
    <row r="492" spans="2:69" x14ac:dyDescent="0.15">
      <c r="B492" s="1" t="str">
        <f t="shared" si="92"/>
        <v>SkillDescBrief4010703</v>
      </c>
      <c r="C492" s="1" t="str">
        <f t="shared" si="93"/>
        <v>SkillDescDetail401070305</v>
      </c>
      <c r="D492" s="3">
        <v>401070305</v>
      </c>
      <c r="E492" s="3">
        <v>4010703</v>
      </c>
      <c r="F492" s="3">
        <v>5</v>
      </c>
      <c r="G492" s="3" t="s">
        <v>377</v>
      </c>
      <c r="H492" s="3"/>
      <c r="I492" s="3" t="s">
        <v>378</v>
      </c>
      <c r="J492" s="3"/>
      <c r="K492" s="3" t="s">
        <v>379</v>
      </c>
      <c r="L492" s="3"/>
      <c r="M492" s="3"/>
      <c r="N492" s="3"/>
      <c r="O492" s="3"/>
      <c r="P492" s="3"/>
      <c r="Q492" s="3" t="s">
        <v>380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90"/>
        <v>{}</v>
      </c>
      <c r="Z492" s="11" t="s">
        <v>396</v>
      </c>
      <c r="AA492" s="11" t="str">
        <f t="shared" si="87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386</v>
      </c>
      <c r="AG492" s="11"/>
      <c r="AH492" s="11"/>
      <c r="AI492" s="11"/>
      <c r="AJ492" s="11" t="s">
        <v>397</v>
      </c>
      <c r="AK492" s="11" t="str">
        <f t="shared" si="100"/>
        <v>&lt;c=A6EC41&gt;</v>
      </c>
      <c r="AL492" s="11">
        <v>128</v>
      </c>
      <c r="AM492" s="11" t="s">
        <v>349</v>
      </c>
      <c r="AN492" s="11" t="s">
        <v>398</v>
      </c>
      <c r="AO492" s="11" t="s">
        <v>355</v>
      </c>
      <c r="AP492" s="11">
        <v>128</v>
      </c>
      <c r="AQ492" s="11" t="s">
        <v>349</v>
      </c>
      <c r="AR492" s="11" t="s">
        <v>399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91"/>
        <v>使产业收入提高，升级消耗减少</v>
      </c>
      <c r="BQ492" s="11" t="str">
        <f t="shared" si="97"/>
        <v>5级：放置在产业中时，产业收入提高&lt;c=A6EC41&gt;128&lt;/c&gt;倍，产业升级消耗减少&lt;c=A6EC41&gt;128&lt;/c&gt;倍</v>
      </c>
    </row>
    <row r="493" spans="2:69" x14ac:dyDescent="0.15">
      <c r="B493" s="1" t="str">
        <f t="shared" si="92"/>
        <v>SkillDescBrief// 战斗被动</v>
      </c>
      <c r="C493" s="1" t="str">
        <f t="shared" si="93"/>
        <v>SkillDescDetail// 战斗被动1</v>
      </c>
      <c r="D493" s="7" t="s">
        <v>46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90"/>
        <v/>
      </c>
      <c r="Z493" s="10" t="s">
        <v>381</v>
      </c>
      <c r="AA493" s="10" t="str">
        <f t="shared" si="87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91"/>
        <v/>
      </c>
      <c r="BQ493" s="10" t="str">
        <f t="shared" si="97"/>
        <v/>
      </c>
    </row>
    <row r="494" spans="2:69" x14ac:dyDescent="0.15">
      <c r="B494" s="1" t="str">
        <f t="shared" si="92"/>
        <v>SkillDescBrief4010704</v>
      </c>
      <c r="C494" s="1" t="str">
        <f t="shared" si="93"/>
        <v>SkillDescDetail401070401</v>
      </c>
      <c r="D494" s="3">
        <v>401070401</v>
      </c>
      <c r="E494" s="3">
        <v>4010704</v>
      </c>
      <c r="F494" s="3">
        <v>1</v>
      </c>
      <c r="G494" s="3" t="s">
        <v>377</v>
      </c>
      <c r="H494" s="3">
        <v>0.06</v>
      </c>
      <c r="I494" s="3" t="s">
        <v>378</v>
      </c>
      <c r="J494" s="3"/>
      <c r="K494" s="3" t="s">
        <v>379</v>
      </c>
      <c r="L494" s="3"/>
      <c r="M494" s="3"/>
      <c r="N494" s="3"/>
      <c r="O494" s="3"/>
      <c r="P494" s="3"/>
      <c r="Q494" s="3" t="s">
        <v>380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90"/>
        <v>{"AtkPower":0.06}</v>
      </c>
      <c r="Z494" s="11" t="s">
        <v>491</v>
      </c>
      <c r="AA494" s="11" t="str">
        <f t="shared" si="87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492</v>
      </c>
      <c r="AK494" s="11" t="str">
        <f t="shared" ref="AK494:AK498" si="101">$B$8&amp;$B$6</f>
        <v>&lt;q=attr_atk&gt;&lt;c=A6EC41&gt;</v>
      </c>
      <c r="AL494" s="11" t="str">
        <f t="shared" ref="AL494:AL498" si="102">ROUND($H494*100,2)&amp;"%"</f>
        <v>6%</v>
      </c>
      <c r="AM494" s="11" t="s">
        <v>349</v>
      </c>
      <c r="AN494" s="11" t="s">
        <v>493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91"/>
        <v>射击附带额外伤害,枪管不再过热</v>
      </c>
      <c r="BQ494" s="11" t="str">
        <f t="shared" si="97"/>
        <v>射击附带额外&lt;q=attr_atk&gt;&lt;c=A6EC41&gt;6%&lt;/c&gt;伤害,枪管不再过热</v>
      </c>
    </row>
    <row r="495" spans="2:69" x14ac:dyDescent="0.15">
      <c r="B495" s="1" t="str">
        <f t="shared" si="92"/>
        <v>SkillDescBrief4010704</v>
      </c>
      <c r="C495" s="1" t="str">
        <f t="shared" si="93"/>
        <v>SkillDescDetail401070402</v>
      </c>
      <c r="D495" s="3">
        <v>401070402</v>
      </c>
      <c r="E495" s="3">
        <v>4010704</v>
      </c>
      <c r="F495" s="3">
        <v>2</v>
      </c>
      <c r="G495" s="3" t="s">
        <v>377</v>
      </c>
      <c r="H495" s="3">
        <v>6.5000000000000002E-2</v>
      </c>
      <c r="I495" s="3" t="s">
        <v>378</v>
      </c>
      <c r="J495" s="3"/>
      <c r="K495" s="3" t="s">
        <v>379</v>
      </c>
      <c r="L495" s="3"/>
      <c r="M495" s="3"/>
      <c r="N495" s="3"/>
      <c r="O495" s="3"/>
      <c r="P495" s="3"/>
      <c r="Q495" s="3" t="s">
        <v>380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90"/>
        <v>{"AtkPower":0.065}</v>
      </c>
      <c r="Z495" s="11" t="s">
        <v>491</v>
      </c>
      <c r="AA495" s="11" t="str">
        <f t="shared" si="87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386</v>
      </c>
      <c r="AG495" s="11"/>
      <c r="AH495" s="11"/>
      <c r="AI495" s="11"/>
      <c r="AJ495" s="11" t="s">
        <v>353</v>
      </c>
      <c r="AK495" s="11" t="str">
        <f t="shared" si="101"/>
        <v>&lt;q=attr_atk&gt;&lt;c=A6EC41&gt;</v>
      </c>
      <c r="AL495" s="11" t="str">
        <f t="shared" si="102"/>
        <v>6.5%</v>
      </c>
      <c r="AM495" s="11" t="s">
        <v>349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91"/>
        <v>射击附带额外伤害,枪管不再过热</v>
      </c>
      <c r="BQ495" s="11" t="str">
        <f t="shared" si="97"/>
        <v>2级：造成的伤害提升&lt;q=attr_atk&gt;&lt;c=A6EC41&gt;6.5%&lt;/c&gt;</v>
      </c>
    </row>
    <row r="496" spans="2:69" x14ac:dyDescent="0.15">
      <c r="B496" s="1" t="str">
        <f t="shared" si="92"/>
        <v>SkillDescBrief4010704</v>
      </c>
      <c r="C496" s="1" t="str">
        <f t="shared" si="93"/>
        <v>SkillDescDetail401070403</v>
      </c>
      <c r="D496" s="3">
        <v>401070403</v>
      </c>
      <c r="E496" s="3">
        <v>4010704</v>
      </c>
      <c r="F496" s="3">
        <v>3</v>
      </c>
      <c r="G496" s="3" t="s">
        <v>377</v>
      </c>
      <c r="H496" s="3">
        <v>7.0000000000000007E-2</v>
      </c>
      <c r="I496" s="3" t="s">
        <v>378</v>
      </c>
      <c r="J496" s="3"/>
      <c r="K496" s="3" t="s">
        <v>379</v>
      </c>
      <c r="L496" s="3"/>
      <c r="M496" s="3"/>
      <c r="N496" s="3"/>
      <c r="O496" s="3"/>
      <c r="P496" s="3"/>
      <c r="Q496" s="3" t="s">
        <v>380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90"/>
        <v>{"AtkPower":0.07}</v>
      </c>
      <c r="Z496" s="11" t="s">
        <v>491</v>
      </c>
      <c r="AA496" s="11" t="str">
        <f t="shared" si="87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386</v>
      </c>
      <c r="AG496" s="11"/>
      <c r="AH496" s="11"/>
      <c r="AI496" s="11"/>
      <c r="AJ496" s="11" t="s">
        <v>353</v>
      </c>
      <c r="AK496" s="11" t="str">
        <f t="shared" si="101"/>
        <v>&lt;q=attr_atk&gt;&lt;c=A6EC41&gt;</v>
      </c>
      <c r="AL496" s="11" t="str">
        <f t="shared" si="102"/>
        <v>7%</v>
      </c>
      <c r="AM496" s="11" t="s">
        <v>349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91"/>
        <v>射击附带额外伤害,枪管不再过热</v>
      </c>
      <c r="BQ496" s="11" t="str">
        <f t="shared" si="97"/>
        <v>3级：造成的伤害提升&lt;q=attr_atk&gt;&lt;c=A6EC41&gt;7%&lt;/c&gt;</v>
      </c>
    </row>
    <row r="497" spans="2:69" x14ac:dyDescent="0.15">
      <c r="B497" s="1" t="str">
        <f t="shared" si="92"/>
        <v>SkillDescBrief4010704</v>
      </c>
      <c r="C497" s="1" t="str">
        <f t="shared" si="93"/>
        <v>SkillDescDetail401070404</v>
      </c>
      <c r="D497" s="3">
        <v>401070404</v>
      </c>
      <c r="E497" s="3">
        <v>4010704</v>
      </c>
      <c r="F497" s="3">
        <v>4</v>
      </c>
      <c r="G497" s="3" t="s">
        <v>377</v>
      </c>
      <c r="H497" s="3">
        <v>7.4999999999999997E-2</v>
      </c>
      <c r="I497" s="3" t="s">
        <v>378</v>
      </c>
      <c r="J497" s="3"/>
      <c r="K497" s="3" t="s">
        <v>379</v>
      </c>
      <c r="L497" s="3"/>
      <c r="M497" s="3"/>
      <c r="N497" s="3"/>
      <c r="O497" s="3"/>
      <c r="P497" s="3"/>
      <c r="Q497" s="3" t="s">
        <v>380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90"/>
        <v>{"AtkPower":0.075}</v>
      </c>
      <c r="Z497" s="11" t="s">
        <v>491</v>
      </c>
      <c r="AA497" s="11" t="str">
        <f t="shared" si="87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386</v>
      </c>
      <c r="AG497" s="11"/>
      <c r="AH497" s="11"/>
      <c r="AI497" s="11"/>
      <c r="AJ497" s="11" t="s">
        <v>353</v>
      </c>
      <c r="AK497" s="11" t="str">
        <f t="shared" si="101"/>
        <v>&lt;q=attr_atk&gt;&lt;c=A6EC41&gt;</v>
      </c>
      <c r="AL497" s="11" t="str">
        <f t="shared" si="102"/>
        <v>7.5%</v>
      </c>
      <c r="AM497" s="11" t="s">
        <v>349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91"/>
        <v>射击附带额外伤害,枪管不再过热</v>
      </c>
      <c r="BQ497" s="11" t="str">
        <f t="shared" si="97"/>
        <v>4级：造成的伤害提升&lt;q=attr_atk&gt;&lt;c=A6EC41&gt;7.5%&lt;/c&gt;</v>
      </c>
    </row>
    <row r="498" spans="2:69" x14ac:dyDescent="0.15">
      <c r="B498" s="1" t="str">
        <f t="shared" si="92"/>
        <v>SkillDescBrief4010704</v>
      </c>
      <c r="C498" s="1" t="str">
        <f t="shared" si="93"/>
        <v>SkillDescDetail401070405</v>
      </c>
      <c r="D498" s="3">
        <v>401070405</v>
      </c>
      <c r="E498" s="3">
        <v>4010704</v>
      </c>
      <c r="F498" s="3">
        <v>5</v>
      </c>
      <c r="G498" s="3" t="s">
        <v>377</v>
      </c>
      <c r="H498" s="3">
        <v>0.08</v>
      </c>
      <c r="I498" s="3" t="s">
        <v>378</v>
      </c>
      <c r="J498" s="3"/>
      <c r="K498" s="3" t="s">
        <v>379</v>
      </c>
      <c r="L498" s="3"/>
      <c r="M498" s="3"/>
      <c r="N498" s="3"/>
      <c r="O498" s="3"/>
      <c r="P498" s="3"/>
      <c r="Q498" s="3" t="s">
        <v>380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90"/>
        <v>{"AtkPower":0.08}</v>
      </c>
      <c r="Z498" s="11" t="s">
        <v>491</v>
      </c>
      <c r="AA498" s="11" t="str">
        <f t="shared" si="87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386</v>
      </c>
      <c r="AG498" s="11"/>
      <c r="AH498" s="11"/>
      <c r="AI498" s="11"/>
      <c r="AJ498" s="11" t="s">
        <v>353</v>
      </c>
      <c r="AK498" s="11" t="str">
        <f t="shared" si="101"/>
        <v>&lt;q=attr_atk&gt;&lt;c=A6EC41&gt;</v>
      </c>
      <c r="AL498" s="11" t="str">
        <f t="shared" si="102"/>
        <v>8%</v>
      </c>
      <c r="AM498" s="11" t="s">
        <v>349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91"/>
        <v>射击附带额外伤害,枪管不再过热</v>
      </c>
      <c r="BQ498" s="11" t="str">
        <f t="shared" si="97"/>
        <v>5级：造成的伤害提升&lt;q=attr_atk&gt;&lt;c=A6EC41&gt;8%&lt;/c&gt;</v>
      </c>
    </row>
    <row r="499" spans="2:69" x14ac:dyDescent="0.15">
      <c r="B499" s="1" t="str">
        <f t="shared" si="92"/>
        <v>SkillDescBrief// 战斗被动</v>
      </c>
      <c r="C499" s="1" t="str">
        <f t="shared" si="93"/>
        <v>SkillDescDetail// 战斗被动2</v>
      </c>
      <c r="D499" s="7" t="s">
        <v>47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90"/>
        <v/>
      </c>
      <c r="Z499" s="10" t="s">
        <v>381</v>
      </c>
      <c r="AA499" s="10" t="str">
        <f t="shared" si="87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91"/>
        <v/>
      </c>
      <c r="BQ499" s="10" t="str">
        <f t="shared" si="97"/>
        <v/>
      </c>
    </row>
    <row r="500" spans="2:69" x14ac:dyDescent="0.15">
      <c r="B500" s="1" t="str">
        <f t="shared" si="92"/>
        <v>SkillDescBrief4010705</v>
      </c>
      <c r="C500" s="1" t="str">
        <f t="shared" si="93"/>
        <v>SkillDescDetail401070501</v>
      </c>
      <c r="D500" s="3">
        <v>401070501</v>
      </c>
      <c r="E500" s="3">
        <v>4010705</v>
      </c>
      <c r="F500" s="3">
        <v>1</v>
      </c>
      <c r="G500" s="3" t="s">
        <v>377</v>
      </c>
      <c r="H500" s="3"/>
      <c r="I500" s="3" t="s">
        <v>378</v>
      </c>
      <c r="J500" s="3"/>
      <c r="K500" s="3" t="s">
        <v>379</v>
      </c>
      <c r="L500" s="3"/>
      <c r="M500" s="3"/>
      <c r="N500" s="3"/>
      <c r="O500" s="3"/>
      <c r="P500" s="3"/>
      <c r="Q500" s="3" t="s">
        <v>380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90"/>
        <v>{}</v>
      </c>
      <c r="Z500" s="11" t="s">
        <v>381</v>
      </c>
      <c r="AA500" s="11" t="str">
        <f t="shared" si="87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91"/>
        <v/>
      </c>
      <c r="BQ500" s="11" t="str">
        <f t="shared" si="97"/>
        <v/>
      </c>
    </row>
    <row r="501" spans="2:69" x14ac:dyDescent="0.15">
      <c r="B501" s="1" t="str">
        <f t="shared" si="92"/>
        <v>SkillDescBrief4010705</v>
      </c>
      <c r="C501" s="1" t="str">
        <f t="shared" si="93"/>
        <v>SkillDescDetail401070502</v>
      </c>
      <c r="D501" s="3">
        <v>401070502</v>
      </c>
      <c r="E501" s="3">
        <v>4010705</v>
      </c>
      <c r="F501" s="3">
        <v>2</v>
      </c>
      <c r="G501" s="3" t="s">
        <v>377</v>
      </c>
      <c r="H501" s="3"/>
      <c r="I501" s="3" t="s">
        <v>378</v>
      </c>
      <c r="J501" s="3"/>
      <c r="K501" s="3" t="s">
        <v>379</v>
      </c>
      <c r="L501" s="3"/>
      <c r="M501" s="3"/>
      <c r="N501" s="3"/>
      <c r="O501" s="3"/>
      <c r="P501" s="3"/>
      <c r="Q501" s="3" t="s">
        <v>380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90"/>
        <v>{}</v>
      </c>
      <c r="Z501" s="11" t="s">
        <v>381</v>
      </c>
      <c r="AA501" s="11" t="str">
        <f t="shared" si="87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91"/>
        <v/>
      </c>
      <c r="BQ501" s="11" t="str">
        <f t="shared" si="97"/>
        <v/>
      </c>
    </row>
    <row r="502" spans="2:69" x14ac:dyDescent="0.15">
      <c r="B502" s="1" t="str">
        <f t="shared" si="92"/>
        <v>SkillDescBrief4010705</v>
      </c>
      <c r="C502" s="1" t="str">
        <f t="shared" si="93"/>
        <v>SkillDescDetail401070503</v>
      </c>
      <c r="D502" s="3">
        <v>401070503</v>
      </c>
      <c r="E502" s="3">
        <v>4010705</v>
      </c>
      <c r="F502" s="3">
        <v>3</v>
      </c>
      <c r="G502" s="3" t="s">
        <v>377</v>
      </c>
      <c r="H502" s="3"/>
      <c r="I502" s="3" t="s">
        <v>378</v>
      </c>
      <c r="J502" s="3"/>
      <c r="K502" s="3" t="s">
        <v>379</v>
      </c>
      <c r="L502" s="3"/>
      <c r="M502" s="3"/>
      <c r="N502" s="3"/>
      <c r="O502" s="3"/>
      <c r="P502" s="3"/>
      <c r="Q502" s="3" t="s">
        <v>380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90"/>
        <v>{}</v>
      </c>
      <c r="Z502" s="11" t="s">
        <v>381</v>
      </c>
      <c r="AA502" s="11" t="str">
        <f t="shared" si="87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91"/>
        <v/>
      </c>
      <c r="BQ502" s="11" t="str">
        <f t="shared" si="97"/>
        <v/>
      </c>
    </row>
    <row r="503" spans="2:69" x14ac:dyDescent="0.15">
      <c r="B503" s="1" t="str">
        <f t="shared" si="92"/>
        <v>SkillDescBrief4010705</v>
      </c>
      <c r="C503" s="1" t="str">
        <f t="shared" si="93"/>
        <v>SkillDescDetail401070504</v>
      </c>
      <c r="D503" s="3">
        <v>401070504</v>
      </c>
      <c r="E503" s="3">
        <v>4010705</v>
      </c>
      <c r="F503" s="3">
        <v>4</v>
      </c>
      <c r="G503" s="3" t="s">
        <v>377</v>
      </c>
      <c r="H503" s="3"/>
      <c r="I503" s="3" t="s">
        <v>378</v>
      </c>
      <c r="J503" s="3"/>
      <c r="K503" s="3" t="s">
        <v>379</v>
      </c>
      <c r="L503" s="3"/>
      <c r="M503" s="3"/>
      <c r="N503" s="3"/>
      <c r="O503" s="3"/>
      <c r="P503" s="3"/>
      <c r="Q503" s="3" t="s">
        <v>380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90"/>
        <v>{}</v>
      </c>
      <c r="Z503" s="11" t="s">
        <v>381</v>
      </c>
      <c r="AA503" s="11" t="str">
        <f t="shared" si="87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91"/>
        <v/>
      </c>
      <c r="BQ503" s="11" t="str">
        <f t="shared" si="97"/>
        <v/>
      </c>
    </row>
    <row r="504" spans="2:69" x14ac:dyDescent="0.15">
      <c r="B504" s="1" t="str">
        <f t="shared" si="92"/>
        <v>SkillDescBrief4010705</v>
      </c>
      <c r="C504" s="1" t="str">
        <f t="shared" si="93"/>
        <v>SkillDescDetail401070505</v>
      </c>
      <c r="D504" s="3">
        <v>401070505</v>
      </c>
      <c r="E504" s="3">
        <v>4010705</v>
      </c>
      <c r="F504" s="3">
        <v>5</v>
      </c>
      <c r="G504" s="3" t="s">
        <v>377</v>
      </c>
      <c r="H504" s="3"/>
      <c r="I504" s="3" t="s">
        <v>378</v>
      </c>
      <c r="J504" s="3"/>
      <c r="K504" s="3" t="s">
        <v>379</v>
      </c>
      <c r="L504" s="3"/>
      <c r="M504" s="3"/>
      <c r="N504" s="3"/>
      <c r="O504" s="3"/>
      <c r="P504" s="3"/>
      <c r="Q504" s="3" t="s">
        <v>380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90"/>
        <v>{}</v>
      </c>
      <c r="Z504" s="11" t="s">
        <v>381</v>
      </c>
      <c r="AA504" s="11" t="str">
        <f t="shared" si="87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91"/>
        <v/>
      </c>
      <c r="BQ504" s="11" t="str">
        <f t="shared" si="97"/>
        <v/>
      </c>
    </row>
    <row r="505" spans="2:69" x14ac:dyDescent="0.15">
      <c r="B505" s="1" t="str">
        <f t="shared" si="92"/>
        <v>SkillDescBrief// 战斗被动</v>
      </c>
      <c r="C505" s="1" t="str">
        <f t="shared" si="93"/>
        <v>SkillDescDetail// 战斗被动3</v>
      </c>
      <c r="D505" s="7" t="s">
        <v>48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90"/>
        <v/>
      </c>
      <c r="Z505" s="10" t="s">
        <v>381</v>
      </c>
      <c r="AA505" s="10" t="str">
        <f t="shared" si="87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91"/>
        <v/>
      </c>
      <c r="BQ505" s="10" t="str">
        <f t="shared" si="97"/>
        <v/>
      </c>
    </row>
    <row r="506" spans="2:69" x14ac:dyDescent="0.15">
      <c r="B506" s="1" t="str">
        <f t="shared" si="92"/>
        <v>SkillDescBrief4010706</v>
      </c>
      <c r="C506" s="1" t="str">
        <f t="shared" si="93"/>
        <v>SkillDescDetail401070601</v>
      </c>
      <c r="D506" s="3">
        <v>401070601</v>
      </c>
      <c r="E506" s="3">
        <v>4010706</v>
      </c>
      <c r="F506" s="3">
        <v>1</v>
      </c>
      <c r="G506" s="3" t="s">
        <v>377</v>
      </c>
      <c r="H506" s="3"/>
      <c r="I506" s="3" t="s">
        <v>378</v>
      </c>
      <c r="J506" s="3"/>
      <c r="K506" s="3" t="s">
        <v>379</v>
      </c>
      <c r="L506" s="3"/>
      <c r="M506" s="3"/>
      <c r="N506" s="3"/>
      <c r="O506" s="3"/>
      <c r="P506" s="3"/>
      <c r="Q506" s="3" t="s">
        <v>380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90"/>
        <v>{}</v>
      </c>
      <c r="Z506" s="11" t="s">
        <v>381</v>
      </c>
      <c r="AA506" s="11" t="str">
        <f t="shared" ref="AA506:AA569" si="103">_xlfn.TEXTJOIN("",1,AB506:BO506)</f>
        <v/>
      </c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91"/>
        <v/>
      </c>
      <c r="BQ506" s="11" t="str">
        <f t="shared" si="97"/>
        <v/>
      </c>
    </row>
    <row r="507" spans="2:69" x14ac:dyDescent="0.15">
      <c r="B507" s="1" t="str">
        <f t="shared" si="92"/>
        <v>SkillDescBrief4010706</v>
      </c>
      <c r="C507" s="1" t="str">
        <f t="shared" si="93"/>
        <v>SkillDescDetail401070602</v>
      </c>
      <c r="D507" s="3">
        <v>401070602</v>
      </c>
      <c r="E507" s="3">
        <v>4010706</v>
      </c>
      <c r="F507" s="3">
        <v>2</v>
      </c>
      <c r="G507" s="3" t="s">
        <v>377</v>
      </c>
      <c r="H507" s="3"/>
      <c r="I507" s="3" t="s">
        <v>378</v>
      </c>
      <c r="J507" s="3"/>
      <c r="K507" s="3" t="s">
        <v>379</v>
      </c>
      <c r="L507" s="3"/>
      <c r="M507" s="3"/>
      <c r="N507" s="3"/>
      <c r="O507" s="3"/>
      <c r="P507" s="3"/>
      <c r="Q507" s="3" t="s">
        <v>380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90"/>
        <v>{}</v>
      </c>
      <c r="Z507" s="11" t="s">
        <v>381</v>
      </c>
      <c r="AA507" s="11" t="str">
        <f t="shared" si="103"/>
        <v/>
      </c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91"/>
        <v/>
      </c>
      <c r="BQ507" s="11" t="str">
        <f t="shared" si="97"/>
        <v/>
      </c>
    </row>
    <row r="508" spans="2:69" x14ac:dyDescent="0.15">
      <c r="B508" s="1" t="str">
        <f t="shared" si="92"/>
        <v>SkillDescBrief4010706</v>
      </c>
      <c r="C508" s="1" t="str">
        <f t="shared" si="93"/>
        <v>SkillDescDetail401070603</v>
      </c>
      <c r="D508" s="3">
        <v>401070603</v>
      </c>
      <c r="E508" s="3">
        <v>4010706</v>
      </c>
      <c r="F508" s="3">
        <v>3</v>
      </c>
      <c r="G508" s="3" t="s">
        <v>377</v>
      </c>
      <c r="H508" s="3"/>
      <c r="I508" s="3" t="s">
        <v>378</v>
      </c>
      <c r="J508" s="3"/>
      <c r="K508" s="3" t="s">
        <v>379</v>
      </c>
      <c r="L508" s="3"/>
      <c r="M508" s="3"/>
      <c r="N508" s="3"/>
      <c r="O508" s="3"/>
      <c r="P508" s="3"/>
      <c r="Q508" s="3" t="s">
        <v>380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90"/>
        <v>{}</v>
      </c>
      <c r="Z508" s="11" t="s">
        <v>381</v>
      </c>
      <c r="AA508" s="11" t="str">
        <f t="shared" si="103"/>
        <v/>
      </c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91"/>
        <v/>
      </c>
      <c r="BQ508" s="11" t="str">
        <f t="shared" si="97"/>
        <v/>
      </c>
    </row>
    <row r="509" spans="2:69" x14ac:dyDescent="0.15">
      <c r="B509" s="1" t="str">
        <f t="shared" si="92"/>
        <v>SkillDescBrief4010706</v>
      </c>
      <c r="C509" s="1" t="str">
        <f t="shared" si="93"/>
        <v>SkillDescDetail401070604</v>
      </c>
      <c r="D509" s="3">
        <v>401070604</v>
      </c>
      <c r="E509" s="3">
        <v>4010706</v>
      </c>
      <c r="F509" s="3">
        <v>4</v>
      </c>
      <c r="G509" s="3" t="s">
        <v>377</v>
      </c>
      <c r="H509" s="3"/>
      <c r="I509" s="3" t="s">
        <v>378</v>
      </c>
      <c r="J509" s="3"/>
      <c r="K509" s="3" t="s">
        <v>379</v>
      </c>
      <c r="L509" s="3"/>
      <c r="M509" s="3"/>
      <c r="N509" s="3"/>
      <c r="O509" s="3"/>
      <c r="P509" s="3"/>
      <c r="Q509" s="3" t="s">
        <v>380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90"/>
        <v>{}</v>
      </c>
      <c r="Z509" s="11" t="s">
        <v>381</v>
      </c>
      <c r="AA509" s="11" t="str">
        <f t="shared" si="103"/>
        <v/>
      </c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91"/>
        <v/>
      </c>
      <c r="BQ509" s="11" t="str">
        <f t="shared" si="97"/>
        <v/>
      </c>
    </row>
    <row r="510" spans="2:69" x14ac:dyDescent="0.15">
      <c r="B510" s="1" t="str">
        <f t="shared" si="92"/>
        <v>SkillDescBrief4010706</v>
      </c>
      <c r="C510" s="1" t="str">
        <f t="shared" si="93"/>
        <v>SkillDescDetail401070605</v>
      </c>
      <c r="D510" s="3">
        <v>401070605</v>
      </c>
      <c r="E510" s="3">
        <v>4010706</v>
      </c>
      <c r="F510" s="3">
        <v>5</v>
      </c>
      <c r="G510" s="3" t="s">
        <v>377</v>
      </c>
      <c r="H510" s="3"/>
      <c r="I510" s="3" t="s">
        <v>378</v>
      </c>
      <c r="J510" s="3"/>
      <c r="K510" s="3" t="s">
        <v>379</v>
      </c>
      <c r="L510" s="3"/>
      <c r="M510" s="3"/>
      <c r="N510" s="3"/>
      <c r="O510" s="3"/>
      <c r="P510" s="3"/>
      <c r="Q510" s="3" t="s">
        <v>380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90"/>
        <v>{}</v>
      </c>
      <c r="Z510" s="11" t="s">
        <v>381</v>
      </c>
      <c r="AA510" s="11" t="str">
        <f t="shared" si="103"/>
        <v/>
      </c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91"/>
        <v/>
      </c>
      <c r="BQ510" s="11" t="str">
        <f t="shared" si="97"/>
        <v/>
      </c>
    </row>
    <row r="511" spans="2:69" x14ac:dyDescent="0.15">
      <c r="B511" s="1" t="str">
        <f t="shared" si="92"/>
        <v>SkillDescBrief// 战斗被动</v>
      </c>
      <c r="C511" s="1" t="str">
        <f t="shared" si="93"/>
        <v>SkillDescDetail// 战斗被动4</v>
      </c>
      <c r="D511" s="7" t="s">
        <v>49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90"/>
        <v/>
      </c>
      <c r="Z511" s="10" t="s">
        <v>381</v>
      </c>
      <c r="AA511" s="10" t="str">
        <f t="shared" si="103"/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91"/>
        <v/>
      </c>
      <c r="BQ511" s="10" t="str">
        <f t="shared" si="97"/>
        <v/>
      </c>
    </row>
    <row r="512" spans="2:69" x14ac:dyDescent="0.15">
      <c r="B512" s="1" t="str">
        <f t="shared" si="92"/>
        <v>SkillDescBrief4010707</v>
      </c>
      <c r="C512" s="1" t="str">
        <f t="shared" si="93"/>
        <v>SkillDescDetail401070701</v>
      </c>
      <c r="D512" s="3">
        <v>401070701</v>
      </c>
      <c r="E512" s="3">
        <v>4010707</v>
      </c>
      <c r="F512" s="3">
        <v>1</v>
      </c>
      <c r="G512" s="3" t="s">
        <v>377</v>
      </c>
      <c r="H512" s="3"/>
      <c r="I512" s="3" t="s">
        <v>378</v>
      </c>
      <c r="J512" s="3"/>
      <c r="K512" s="3" t="s">
        <v>379</v>
      </c>
      <c r="L512" s="3"/>
      <c r="M512" s="3"/>
      <c r="N512" s="3"/>
      <c r="O512" s="3"/>
      <c r="P512" s="3"/>
      <c r="Q512" s="3" t="s">
        <v>380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90"/>
        <v>{}</v>
      </c>
      <c r="Z512" s="11" t="s">
        <v>494</v>
      </c>
      <c r="AA512" s="11" t="str">
        <f t="shared" si="103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495</v>
      </c>
      <c r="AK512" s="11" t="str">
        <f>$B$6</f>
        <v>&lt;c=A6EC41&gt;</v>
      </c>
      <c r="AL512" s="11">
        <v>400</v>
      </c>
      <c r="AM512" s="11" t="s">
        <v>349</v>
      </c>
      <c r="AN512" s="11" t="s">
        <v>407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91"/>
        <v>初始获得能量</v>
      </c>
      <c r="BQ512" s="11" t="str">
        <f t="shared" si="97"/>
        <v>初始额外获得&lt;c=A6EC41&gt;400&lt;/c&gt;能量</v>
      </c>
    </row>
    <row r="513" spans="2:69" x14ac:dyDescent="0.15">
      <c r="B513" s="1" t="str">
        <f t="shared" si="92"/>
        <v>SkillDescBrief4010707</v>
      </c>
      <c r="C513" s="1" t="str">
        <f t="shared" si="93"/>
        <v>SkillDescDetail401070702</v>
      </c>
      <c r="D513" s="3">
        <v>401070702</v>
      </c>
      <c r="E513" s="3">
        <v>4010707</v>
      </c>
      <c r="F513" s="3">
        <v>2</v>
      </c>
      <c r="G513" s="3" t="s">
        <v>377</v>
      </c>
      <c r="H513" s="3"/>
      <c r="I513" s="3" t="s">
        <v>378</v>
      </c>
      <c r="J513" s="3"/>
      <c r="K513" s="3" t="s">
        <v>379</v>
      </c>
      <c r="L513" s="3"/>
      <c r="M513" s="3"/>
      <c r="N513" s="3"/>
      <c r="O513" s="3"/>
      <c r="P513" s="3"/>
      <c r="Q513" s="3" t="s">
        <v>380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90"/>
        <v>{}</v>
      </c>
      <c r="Z513" s="11" t="s">
        <v>381</v>
      </c>
      <c r="AA513" s="11" t="str">
        <f t="shared" si="103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91"/>
        <v/>
      </c>
      <c r="BQ513" s="11" t="str">
        <f t="shared" si="97"/>
        <v/>
      </c>
    </row>
    <row r="514" spans="2:69" x14ac:dyDescent="0.15">
      <c r="B514" s="1" t="str">
        <f t="shared" si="92"/>
        <v>SkillDescBrief4010707</v>
      </c>
      <c r="C514" s="1" t="str">
        <f t="shared" si="93"/>
        <v>SkillDescDetail401070703</v>
      </c>
      <c r="D514" s="3">
        <v>401070703</v>
      </c>
      <c r="E514" s="3">
        <v>4010707</v>
      </c>
      <c r="F514" s="3">
        <v>3</v>
      </c>
      <c r="G514" s="3" t="s">
        <v>377</v>
      </c>
      <c r="H514" s="3"/>
      <c r="I514" s="3" t="s">
        <v>378</v>
      </c>
      <c r="J514" s="3"/>
      <c r="K514" s="3" t="s">
        <v>379</v>
      </c>
      <c r="L514" s="3"/>
      <c r="M514" s="3"/>
      <c r="N514" s="3"/>
      <c r="O514" s="3"/>
      <c r="P514" s="3"/>
      <c r="Q514" s="3" t="s">
        <v>380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90"/>
        <v>{}</v>
      </c>
      <c r="Z514" s="11" t="s">
        <v>381</v>
      </c>
      <c r="AA514" s="11" t="str">
        <f t="shared" si="103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91"/>
        <v/>
      </c>
      <c r="BQ514" s="11" t="str">
        <f t="shared" si="97"/>
        <v/>
      </c>
    </row>
    <row r="515" spans="2:69" x14ac:dyDescent="0.15">
      <c r="B515" s="1" t="str">
        <f t="shared" si="92"/>
        <v>SkillDescBrief4010707</v>
      </c>
      <c r="C515" s="1" t="str">
        <f t="shared" si="93"/>
        <v>SkillDescDetail401070704</v>
      </c>
      <c r="D515" s="3">
        <v>401070704</v>
      </c>
      <c r="E515" s="3">
        <v>4010707</v>
      </c>
      <c r="F515" s="3">
        <v>4</v>
      </c>
      <c r="G515" s="3" t="s">
        <v>377</v>
      </c>
      <c r="H515" s="3"/>
      <c r="I515" s="3" t="s">
        <v>378</v>
      </c>
      <c r="J515" s="3"/>
      <c r="K515" s="3" t="s">
        <v>379</v>
      </c>
      <c r="L515" s="3"/>
      <c r="M515" s="3"/>
      <c r="N515" s="3"/>
      <c r="O515" s="3"/>
      <c r="P515" s="3"/>
      <c r="Q515" s="3" t="s">
        <v>380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90"/>
        <v>{}</v>
      </c>
      <c r="Z515" s="11" t="s">
        <v>381</v>
      </c>
      <c r="AA515" s="11" t="str">
        <f t="shared" si="103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91"/>
        <v/>
      </c>
      <c r="BQ515" s="11" t="str">
        <f t="shared" si="97"/>
        <v/>
      </c>
    </row>
    <row r="516" spans="2:69" x14ac:dyDescent="0.15">
      <c r="B516" s="1" t="str">
        <f t="shared" si="92"/>
        <v>SkillDescBrief4010707</v>
      </c>
      <c r="C516" s="1" t="str">
        <f t="shared" si="93"/>
        <v>SkillDescDetail401070705</v>
      </c>
      <c r="D516" s="3">
        <v>401070705</v>
      </c>
      <c r="E516" s="3">
        <v>4010707</v>
      </c>
      <c r="F516" s="3">
        <v>5</v>
      </c>
      <c r="G516" s="3" t="s">
        <v>377</v>
      </c>
      <c r="H516" s="3"/>
      <c r="I516" s="3" t="s">
        <v>378</v>
      </c>
      <c r="J516" s="3"/>
      <c r="K516" s="3" t="s">
        <v>379</v>
      </c>
      <c r="L516" s="3"/>
      <c r="M516" s="3"/>
      <c r="N516" s="3"/>
      <c r="O516" s="3"/>
      <c r="P516" s="3"/>
      <c r="Q516" s="3" t="s">
        <v>380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90"/>
        <v>{}</v>
      </c>
      <c r="Z516" s="11" t="s">
        <v>381</v>
      </c>
      <c r="AA516" s="11" t="str">
        <f t="shared" si="103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91"/>
        <v/>
      </c>
      <c r="BQ516" s="11" t="str">
        <f t="shared" si="97"/>
        <v/>
      </c>
    </row>
    <row r="517" spans="2:69" x14ac:dyDescent="0.15">
      <c r="B517" s="1" t="str">
        <f t="shared" si="92"/>
        <v>SkillDescBrief// 过热</v>
      </c>
      <c r="C517" s="1" t="str">
        <f t="shared" si="93"/>
        <v>SkillDescDetail// 过热</v>
      </c>
      <c r="D517" s="7" t="s">
        <v>78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90"/>
        <v/>
      </c>
      <c r="Z517" s="10" t="s">
        <v>381</v>
      </c>
      <c r="AA517" s="10" t="str">
        <f t="shared" si="103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91"/>
        <v/>
      </c>
      <c r="BQ517" s="10" t="str">
        <f t="shared" si="97"/>
        <v/>
      </c>
    </row>
    <row r="518" spans="2:69" x14ac:dyDescent="0.15">
      <c r="B518" s="1" t="str">
        <f t="shared" si="92"/>
        <v>SkillDescBrief4010708</v>
      </c>
      <c r="C518" s="1" t="str">
        <f t="shared" si="93"/>
        <v>SkillDescDetail401070801</v>
      </c>
      <c r="D518" s="3">
        <v>401070801</v>
      </c>
      <c r="E518" s="3">
        <v>4010708</v>
      </c>
      <c r="F518" s="3">
        <v>1</v>
      </c>
      <c r="G518" s="3" t="s">
        <v>377</v>
      </c>
      <c r="H518" s="3"/>
      <c r="I518" s="3" t="s">
        <v>378</v>
      </c>
      <c r="J518" s="3"/>
      <c r="K518" s="3" t="s">
        <v>379</v>
      </c>
      <c r="L518" s="3"/>
      <c r="M518" s="3"/>
      <c r="N518" s="3"/>
      <c r="O518" s="3"/>
      <c r="P518" s="3"/>
      <c r="Q518" s="3" t="s">
        <v>380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90"/>
        <v>{}</v>
      </c>
      <c r="Z518" s="11" t="s">
        <v>381</v>
      </c>
      <c r="AA518" s="11" t="str">
        <f t="shared" si="103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91"/>
        <v/>
      </c>
      <c r="BQ518" s="11" t="str">
        <f t="shared" si="97"/>
        <v/>
      </c>
    </row>
    <row r="519" spans="2:69" x14ac:dyDescent="0.15">
      <c r="B519" s="1" t="str">
        <f t="shared" si="92"/>
        <v>SkillDescBrief4010708</v>
      </c>
      <c r="C519" s="1" t="str">
        <f t="shared" si="93"/>
        <v>SkillDescDetail401070802</v>
      </c>
      <c r="D519" s="3">
        <v>401070802</v>
      </c>
      <c r="E519" s="3">
        <v>4010708</v>
      </c>
      <c r="F519" s="3">
        <v>2</v>
      </c>
      <c r="G519" s="3" t="s">
        <v>377</v>
      </c>
      <c r="H519" s="3"/>
      <c r="I519" s="3" t="s">
        <v>378</v>
      </c>
      <c r="J519" s="3"/>
      <c r="K519" s="3" t="s">
        <v>379</v>
      </c>
      <c r="L519" s="3"/>
      <c r="M519" s="3"/>
      <c r="N519" s="3"/>
      <c r="O519" s="3"/>
      <c r="P519" s="3"/>
      <c r="Q519" s="3" t="s">
        <v>380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90"/>
        <v>{}</v>
      </c>
      <c r="Z519" s="11" t="s">
        <v>381</v>
      </c>
      <c r="AA519" s="11" t="str">
        <f t="shared" si="103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91"/>
        <v/>
      </c>
      <c r="BQ519" s="11" t="str">
        <f t="shared" si="97"/>
        <v/>
      </c>
    </row>
    <row r="520" spans="2:69" x14ac:dyDescent="0.15">
      <c r="B520" s="1" t="str">
        <f t="shared" si="92"/>
        <v>SkillDescBrief4010708</v>
      </c>
      <c r="C520" s="1" t="str">
        <f t="shared" si="93"/>
        <v>SkillDescDetail401070803</v>
      </c>
      <c r="D520" s="3">
        <v>401070803</v>
      </c>
      <c r="E520" s="3">
        <v>4010708</v>
      </c>
      <c r="F520" s="3">
        <v>3</v>
      </c>
      <c r="G520" s="3" t="s">
        <v>377</v>
      </c>
      <c r="H520" s="3"/>
      <c r="I520" s="3" t="s">
        <v>378</v>
      </c>
      <c r="J520" s="3"/>
      <c r="K520" s="3" t="s">
        <v>379</v>
      </c>
      <c r="L520" s="3"/>
      <c r="M520" s="3"/>
      <c r="N520" s="3"/>
      <c r="O520" s="3"/>
      <c r="P520" s="3"/>
      <c r="Q520" s="3" t="s">
        <v>380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90"/>
        <v>{}</v>
      </c>
      <c r="Z520" s="11" t="s">
        <v>381</v>
      </c>
      <c r="AA520" s="11" t="str">
        <f t="shared" si="103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91"/>
        <v/>
      </c>
      <c r="BQ520" s="11" t="str">
        <f t="shared" si="97"/>
        <v/>
      </c>
    </row>
    <row r="521" spans="2:69" x14ac:dyDescent="0.15">
      <c r="B521" s="1" t="str">
        <f t="shared" si="92"/>
        <v>SkillDescBrief4010708</v>
      </c>
      <c r="C521" s="1" t="str">
        <f t="shared" si="93"/>
        <v>SkillDescDetail401070804</v>
      </c>
      <c r="D521" s="3">
        <v>401070804</v>
      </c>
      <c r="E521" s="3">
        <v>4010708</v>
      </c>
      <c r="F521" s="3">
        <v>4</v>
      </c>
      <c r="G521" s="3" t="s">
        <v>377</v>
      </c>
      <c r="H521" s="3"/>
      <c r="I521" s="3" t="s">
        <v>378</v>
      </c>
      <c r="J521" s="3"/>
      <c r="K521" s="3" t="s">
        <v>379</v>
      </c>
      <c r="L521" s="3"/>
      <c r="M521" s="3"/>
      <c r="N521" s="3"/>
      <c r="O521" s="3"/>
      <c r="P521" s="3"/>
      <c r="Q521" s="3" t="s">
        <v>380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90"/>
        <v>{}</v>
      </c>
      <c r="Z521" s="11" t="s">
        <v>381</v>
      </c>
      <c r="AA521" s="11" t="str">
        <f t="shared" si="103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91"/>
        <v/>
      </c>
      <c r="BQ521" s="11" t="str">
        <f t="shared" si="97"/>
        <v/>
      </c>
    </row>
    <row r="522" spans="2:69" x14ac:dyDescent="0.15">
      <c r="B522" s="1" t="str">
        <f t="shared" si="92"/>
        <v>SkillDescBrief4010708</v>
      </c>
      <c r="C522" s="1" t="str">
        <f t="shared" si="93"/>
        <v>SkillDescDetail401070805</v>
      </c>
      <c r="D522" s="3">
        <v>401070805</v>
      </c>
      <c r="E522" s="3">
        <v>4010708</v>
      </c>
      <c r="F522" s="3">
        <v>5</v>
      </c>
      <c r="G522" s="3" t="s">
        <v>377</v>
      </c>
      <c r="H522" s="3"/>
      <c r="I522" s="3" t="s">
        <v>378</v>
      </c>
      <c r="J522" s="3"/>
      <c r="K522" s="3" t="s">
        <v>379</v>
      </c>
      <c r="L522" s="3"/>
      <c r="M522" s="3"/>
      <c r="N522" s="3"/>
      <c r="O522" s="3"/>
      <c r="P522" s="3"/>
      <c r="Q522" s="3" t="s">
        <v>380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04">IF(E522="","",$A$3&amp;_xlfn.TEXTJOIN($C$1,1,S522:X522)&amp;$A$4)</f>
        <v>{}</v>
      </c>
      <c r="Z522" s="11" t="s">
        <v>381</v>
      </c>
      <c r="AA522" s="11" t="str">
        <f t="shared" si="103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05">Z522</f>
        <v/>
      </c>
      <c r="BQ522" s="11" t="str">
        <f t="shared" si="97"/>
        <v/>
      </c>
    </row>
    <row r="523" spans="2:69" x14ac:dyDescent="0.15">
      <c r="B523" s="1" t="str">
        <f t="shared" ref="B523:B586" si="106">$C$3&amp;LEFT($D523,7)</f>
        <v>SkillDescBrief// 过热-触</v>
      </c>
      <c r="C523" s="1" t="str">
        <f t="shared" ref="C523:C586" si="107">$C$4&amp;$D523</f>
        <v>SkillDescDetail// 过热-触发器</v>
      </c>
      <c r="D523" s="7" t="s">
        <v>79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04"/>
        <v/>
      </c>
      <c r="Z523" s="10" t="s">
        <v>381</v>
      </c>
      <c r="AA523" s="10" t="str">
        <f t="shared" si="103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05"/>
        <v/>
      </c>
      <c r="BQ523" s="10" t="str">
        <f t="shared" si="97"/>
        <v/>
      </c>
    </row>
    <row r="524" spans="2:69" x14ac:dyDescent="0.15">
      <c r="B524" s="1" t="str">
        <f t="shared" si="106"/>
        <v>SkillDescBrief4010709</v>
      </c>
      <c r="C524" s="1" t="str">
        <f t="shared" si="107"/>
        <v>SkillDescDetail401070901</v>
      </c>
      <c r="D524" s="3">
        <v>401070901</v>
      </c>
      <c r="E524" s="3">
        <v>4010709</v>
      </c>
      <c r="F524" s="3">
        <v>1</v>
      </c>
      <c r="G524" s="3" t="s">
        <v>377</v>
      </c>
      <c r="H524" s="3"/>
      <c r="I524" s="3" t="s">
        <v>378</v>
      </c>
      <c r="J524" s="3"/>
      <c r="K524" s="3" t="s">
        <v>379</v>
      </c>
      <c r="L524" s="3"/>
      <c r="M524" s="3"/>
      <c r="N524" s="3"/>
      <c r="O524" s="3"/>
      <c r="P524" s="3"/>
      <c r="Q524" s="3" t="s">
        <v>380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04"/>
        <v>{}</v>
      </c>
      <c r="Z524" s="11" t="s">
        <v>381</v>
      </c>
      <c r="AA524" s="11" t="str">
        <f t="shared" si="103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05"/>
        <v/>
      </c>
      <c r="BQ524" s="11" t="str">
        <f t="shared" si="97"/>
        <v/>
      </c>
    </row>
    <row r="525" spans="2:69" x14ac:dyDescent="0.15">
      <c r="B525" s="1" t="str">
        <f t="shared" si="106"/>
        <v>SkillDescBrief4010709</v>
      </c>
      <c r="C525" s="1" t="str">
        <f t="shared" si="107"/>
        <v>SkillDescDetail401070902</v>
      </c>
      <c r="D525" s="3">
        <v>401070902</v>
      </c>
      <c r="E525" s="3">
        <v>4010709</v>
      </c>
      <c r="F525" s="3">
        <v>2</v>
      </c>
      <c r="G525" s="3" t="s">
        <v>377</v>
      </c>
      <c r="H525" s="3"/>
      <c r="I525" s="3" t="s">
        <v>378</v>
      </c>
      <c r="J525" s="3"/>
      <c r="K525" s="3" t="s">
        <v>379</v>
      </c>
      <c r="L525" s="3"/>
      <c r="M525" s="3"/>
      <c r="N525" s="3"/>
      <c r="O525" s="3"/>
      <c r="P525" s="3"/>
      <c r="Q525" s="3" t="s">
        <v>380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04"/>
        <v>{}</v>
      </c>
      <c r="Z525" s="11" t="s">
        <v>381</v>
      </c>
      <c r="AA525" s="11" t="str">
        <f t="shared" si="103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05"/>
        <v/>
      </c>
      <c r="BQ525" s="11" t="str">
        <f t="shared" si="97"/>
        <v/>
      </c>
    </row>
    <row r="526" spans="2:69" x14ac:dyDescent="0.15">
      <c r="B526" s="1" t="str">
        <f t="shared" si="106"/>
        <v>SkillDescBrief4010709</v>
      </c>
      <c r="C526" s="1" t="str">
        <f t="shared" si="107"/>
        <v>SkillDescDetail401070903</v>
      </c>
      <c r="D526" s="3">
        <v>401070903</v>
      </c>
      <c r="E526" s="3">
        <v>4010709</v>
      </c>
      <c r="F526" s="3">
        <v>3</v>
      </c>
      <c r="G526" s="3" t="s">
        <v>377</v>
      </c>
      <c r="H526" s="3"/>
      <c r="I526" s="3" t="s">
        <v>378</v>
      </c>
      <c r="J526" s="3"/>
      <c r="K526" s="3" t="s">
        <v>379</v>
      </c>
      <c r="L526" s="3"/>
      <c r="M526" s="3"/>
      <c r="N526" s="3"/>
      <c r="O526" s="3"/>
      <c r="P526" s="3"/>
      <c r="Q526" s="3" t="s">
        <v>380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04"/>
        <v>{}</v>
      </c>
      <c r="Z526" s="11" t="s">
        <v>381</v>
      </c>
      <c r="AA526" s="11" t="str">
        <f t="shared" si="103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05"/>
        <v/>
      </c>
      <c r="BQ526" s="11" t="str">
        <f t="shared" si="97"/>
        <v/>
      </c>
    </row>
    <row r="527" spans="2:69" x14ac:dyDescent="0.15">
      <c r="B527" s="1" t="str">
        <f t="shared" si="106"/>
        <v>SkillDescBrief4010709</v>
      </c>
      <c r="C527" s="1" t="str">
        <f t="shared" si="107"/>
        <v>SkillDescDetail401070904</v>
      </c>
      <c r="D527" s="3">
        <v>401070904</v>
      </c>
      <c r="E527" s="3">
        <v>4010709</v>
      </c>
      <c r="F527" s="3">
        <v>4</v>
      </c>
      <c r="G527" s="3" t="s">
        <v>377</v>
      </c>
      <c r="H527" s="3"/>
      <c r="I527" s="3" t="s">
        <v>378</v>
      </c>
      <c r="J527" s="3"/>
      <c r="K527" s="3" t="s">
        <v>379</v>
      </c>
      <c r="L527" s="3"/>
      <c r="M527" s="3"/>
      <c r="N527" s="3"/>
      <c r="O527" s="3"/>
      <c r="P527" s="3"/>
      <c r="Q527" s="3" t="s">
        <v>380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04"/>
        <v>{}</v>
      </c>
      <c r="Z527" s="11" t="s">
        <v>381</v>
      </c>
      <c r="AA527" s="11" t="str">
        <f t="shared" si="103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05"/>
        <v/>
      </c>
      <c r="BQ527" s="11" t="str">
        <f t="shared" si="97"/>
        <v/>
      </c>
    </row>
    <row r="528" spans="2:69" x14ac:dyDescent="0.15">
      <c r="B528" s="1" t="str">
        <f t="shared" si="106"/>
        <v>SkillDescBrief4010709</v>
      </c>
      <c r="C528" s="1" t="str">
        <f t="shared" si="107"/>
        <v>SkillDescDetail401070905</v>
      </c>
      <c r="D528" s="3">
        <v>401070905</v>
      </c>
      <c r="E528" s="3">
        <v>4010709</v>
      </c>
      <c r="F528" s="3">
        <v>5</v>
      </c>
      <c r="G528" s="3" t="s">
        <v>377</v>
      </c>
      <c r="H528" s="3"/>
      <c r="I528" s="3" t="s">
        <v>378</v>
      </c>
      <c r="J528" s="3"/>
      <c r="K528" s="3" t="s">
        <v>379</v>
      </c>
      <c r="L528" s="3"/>
      <c r="M528" s="3"/>
      <c r="N528" s="3"/>
      <c r="O528" s="3"/>
      <c r="P528" s="3"/>
      <c r="Q528" s="3" t="s">
        <v>380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04"/>
        <v>{}</v>
      </c>
      <c r="Z528" s="11" t="s">
        <v>381</v>
      </c>
      <c r="AA528" s="11" t="str">
        <f t="shared" si="103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05"/>
        <v/>
      </c>
      <c r="BQ528" s="11" t="str">
        <f t="shared" si="97"/>
        <v/>
      </c>
    </row>
    <row r="529" spans="2:69" x14ac:dyDescent="0.15">
      <c r="B529" s="1" t="str">
        <f t="shared" si="106"/>
        <v>SkillDescBrief// 蓝冰注射</v>
      </c>
      <c r="C529" s="1" t="str">
        <f t="shared" si="107"/>
        <v>SkillDescDetail// 蓝冰注射器</v>
      </c>
      <c r="D529" s="7" t="s">
        <v>81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04"/>
        <v/>
      </c>
      <c r="Z529" s="10" t="s">
        <v>381</v>
      </c>
      <c r="AA529" s="10" t="str">
        <f t="shared" si="103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05"/>
        <v/>
      </c>
      <c r="BQ529" s="10" t="str">
        <f t="shared" si="97"/>
        <v/>
      </c>
    </row>
    <row r="530" spans="2:69" x14ac:dyDescent="0.15">
      <c r="B530" s="1" t="str">
        <f t="shared" si="106"/>
        <v>SkillDescBrief// 普攻</v>
      </c>
      <c r="C530" s="1" t="str">
        <f t="shared" si="107"/>
        <v>SkillDescDetail// 普攻</v>
      </c>
      <c r="D530" s="7" t="s">
        <v>33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04"/>
        <v/>
      </c>
      <c r="Z530" s="10" t="s">
        <v>381</v>
      </c>
      <c r="AA530" s="10" t="str">
        <f t="shared" si="103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05"/>
        <v/>
      </c>
      <c r="BQ530" s="10" t="str">
        <f t="shared" si="97"/>
        <v/>
      </c>
    </row>
    <row r="531" spans="2:69" x14ac:dyDescent="0.15">
      <c r="B531" s="1" t="str">
        <f t="shared" si="106"/>
        <v>SkillDescBrief4010801</v>
      </c>
      <c r="C531" s="1" t="str">
        <f t="shared" si="107"/>
        <v>SkillDescDetail401080101</v>
      </c>
      <c r="D531" s="3">
        <v>401080101</v>
      </c>
      <c r="E531" s="3">
        <v>4010801</v>
      </c>
      <c r="F531" s="3">
        <v>1</v>
      </c>
      <c r="G531" s="3" t="s">
        <v>377</v>
      </c>
      <c r="H531" s="3">
        <f ca="1">ROUND(_xlfn.XLOOKUP($F531,$D$1:$D$5,$E$1:$E$5)*OFFSET(H531,5-F531,0)/0.05,0)*0.05</f>
        <v>1.25</v>
      </c>
      <c r="I531" s="3" t="s">
        <v>378</v>
      </c>
      <c r="J531" s="3"/>
      <c r="K531" s="3" t="s">
        <v>379</v>
      </c>
      <c r="L531" s="3"/>
      <c r="M531" s="3"/>
      <c r="N531" s="3"/>
      <c r="O531" s="3"/>
      <c r="P531" s="3"/>
      <c r="Q531" s="3" t="s">
        <v>380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t="shared" ca="1" si="104"/>
        <v>{"AtkPower":1.25}</v>
      </c>
      <c r="Z531" s="11" t="s">
        <v>496</v>
      </c>
      <c r="AA531" s="11" t="str">
        <f t="shared" ca="1" si="103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497</v>
      </c>
      <c r="AK531" s="11" t="str">
        <f>$B$6</f>
        <v>&lt;c=A6EC41&gt;</v>
      </c>
      <c r="AL531" s="11">
        <v>1</v>
      </c>
      <c r="AM531" s="11" t="s">
        <v>349</v>
      </c>
      <c r="AN531" s="11" t="s">
        <v>384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349</v>
      </c>
      <c r="AR531" s="11" t="s">
        <v>385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05"/>
        <v>投掷大麻注射器，对敌人造成伤害</v>
      </c>
      <c r="BQ531" s="11" t="str">
        <f t="shared" ca="1" si="97"/>
        <v>投掷大麻注射器，对&lt;c=A6EC41&gt;1&lt;/c&gt;个敌人造成&lt;q=attr_atk&gt;&lt;c=A6EC41&gt;125%&lt;/c&gt;伤害</v>
      </c>
    </row>
    <row r="532" spans="2:69" x14ac:dyDescent="0.15">
      <c r="B532" s="1" t="str">
        <f t="shared" si="106"/>
        <v>SkillDescBrief4010801</v>
      </c>
      <c r="C532" s="1" t="str">
        <f t="shared" si="107"/>
        <v>SkillDescDetail401080102</v>
      </c>
      <c r="D532" s="3">
        <v>401080102</v>
      </c>
      <c r="E532" s="3">
        <v>4010801</v>
      </c>
      <c r="F532" s="3">
        <v>2</v>
      </c>
      <c r="G532" s="3" t="s">
        <v>377</v>
      </c>
      <c r="H532" s="3">
        <f ca="1">ROUND(_xlfn.XLOOKUP($F532,$D$1:$D$5,$E$1:$E$5)*OFFSET(H532,5-F532,0)/0.05,0)*0.05</f>
        <v>1.3</v>
      </c>
      <c r="I532" s="3" t="s">
        <v>378</v>
      </c>
      <c r="J532" s="3"/>
      <c r="K532" s="3" t="s">
        <v>379</v>
      </c>
      <c r="L532" s="3"/>
      <c r="M532" s="3"/>
      <c r="N532" s="3"/>
      <c r="O532" s="3"/>
      <c r="P532" s="3"/>
      <c r="Q532" s="3" t="s">
        <v>380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t="shared" ca="1" si="104"/>
        <v>{"AtkPower":1.3}</v>
      </c>
      <c r="Z532" s="11" t="s">
        <v>496</v>
      </c>
      <c r="AA532" s="11" t="str">
        <f t="shared" ca="1" si="103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386</v>
      </c>
      <c r="AG532" s="11"/>
      <c r="AH532" s="11"/>
      <c r="AI532" s="11"/>
      <c r="AJ532" s="11" t="s">
        <v>353</v>
      </c>
      <c r="AK532" s="11" t="str">
        <f t="shared" ref="AK532:AK535" si="108">$B$8&amp;$B$6</f>
        <v>&lt;q=attr_atk&gt;&lt;c=A6EC41&gt;</v>
      </c>
      <c r="AL532" s="11" t="str">
        <f t="shared" ref="AL532:AL535" ca="1" si="109">ROUND($H532*100,2)&amp;"%"</f>
        <v>130%</v>
      </c>
      <c r="AM532" s="11" t="s">
        <v>349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05"/>
        <v>投掷大麻注射器，对敌人造成伤害</v>
      </c>
      <c r="BQ532" s="11" t="str">
        <f t="shared" ca="1" si="97"/>
        <v>2级：造成的伤害提升&lt;q=attr_atk&gt;&lt;c=A6EC41&gt;130%&lt;/c&gt;</v>
      </c>
    </row>
    <row r="533" spans="2:69" x14ac:dyDescent="0.15">
      <c r="B533" s="1" t="str">
        <f t="shared" si="106"/>
        <v>SkillDescBrief4010801</v>
      </c>
      <c r="C533" s="1" t="str">
        <f t="shared" si="107"/>
        <v>SkillDescDetail401080103</v>
      </c>
      <c r="D533" s="3">
        <v>401080103</v>
      </c>
      <c r="E533" s="3">
        <v>4010801</v>
      </c>
      <c r="F533" s="3">
        <v>3</v>
      </c>
      <c r="G533" s="3" t="s">
        <v>377</v>
      </c>
      <c r="H533" s="3">
        <f ca="1">ROUND(_xlfn.XLOOKUP($F533,$D$1:$D$5,$E$1:$E$5)*OFFSET(H533,5-F533,0)/0.05,0)*0.05</f>
        <v>1.4000000000000001</v>
      </c>
      <c r="I533" s="3" t="s">
        <v>378</v>
      </c>
      <c r="J533" s="3"/>
      <c r="K533" s="3" t="s">
        <v>379</v>
      </c>
      <c r="L533" s="3"/>
      <c r="M533" s="3"/>
      <c r="N533" s="3"/>
      <c r="O533" s="3"/>
      <c r="P533" s="3"/>
      <c r="Q533" s="3" t="s">
        <v>380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t="shared" ca="1" si="104"/>
        <v>{"AtkPower":1.4}</v>
      </c>
      <c r="Z533" s="11" t="s">
        <v>496</v>
      </c>
      <c r="AA533" s="11" t="str">
        <f t="shared" ca="1" si="103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386</v>
      </c>
      <c r="AG533" s="11"/>
      <c r="AH533" s="11"/>
      <c r="AI533" s="11"/>
      <c r="AJ533" s="11" t="s">
        <v>353</v>
      </c>
      <c r="AK533" s="11" t="str">
        <f t="shared" si="108"/>
        <v>&lt;q=attr_atk&gt;&lt;c=A6EC41&gt;</v>
      </c>
      <c r="AL533" s="11" t="str">
        <f t="shared" ca="1" si="109"/>
        <v>140%</v>
      </c>
      <c r="AM533" s="11" t="s">
        <v>349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05"/>
        <v>投掷大麻注射器，对敌人造成伤害</v>
      </c>
      <c r="BQ533" s="11" t="str">
        <f t="shared" ca="1" si="97"/>
        <v>3级：造成的伤害提升&lt;q=attr_atk&gt;&lt;c=A6EC41&gt;140%&lt;/c&gt;</v>
      </c>
    </row>
    <row r="534" spans="2:69" x14ac:dyDescent="0.15">
      <c r="B534" s="1" t="str">
        <f t="shared" si="106"/>
        <v>SkillDescBrief4010801</v>
      </c>
      <c r="C534" s="1" t="str">
        <f t="shared" si="107"/>
        <v>SkillDescDetail401080104</v>
      </c>
      <c r="D534" s="3">
        <v>401080104</v>
      </c>
      <c r="E534" s="3">
        <v>4010801</v>
      </c>
      <c r="F534" s="3">
        <v>4</v>
      </c>
      <c r="G534" s="3" t="s">
        <v>377</v>
      </c>
      <c r="H534" s="3">
        <f ca="1">ROUND(_xlfn.XLOOKUP($F534,$D$1:$D$5,$E$1:$E$5)*OFFSET(H534,5-F534,0)/0.05,0)*0.05</f>
        <v>1.6</v>
      </c>
      <c r="I534" s="3" t="s">
        <v>378</v>
      </c>
      <c r="J534" s="3"/>
      <c r="K534" s="3" t="s">
        <v>379</v>
      </c>
      <c r="L534" s="3"/>
      <c r="M534" s="3"/>
      <c r="N534" s="3"/>
      <c r="O534" s="3"/>
      <c r="P534" s="3"/>
      <c r="Q534" s="3" t="s">
        <v>380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t="shared" ca="1" si="104"/>
        <v>{"AtkPower":1.6}</v>
      </c>
      <c r="Z534" s="11" t="s">
        <v>496</v>
      </c>
      <c r="AA534" s="11" t="str">
        <f t="shared" ca="1" si="103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386</v>
      </c>
      <c r="AG534" s="11"/>
      <c r="AH534" s="11"/>
      <c r="AI534" s="11"/>
      <c r="AJ534" s="11" t="s">
        <v>353</v>
      </c>
      <c r="AK534" s="11" t="str">
        <f t="shared" si="108"/>
        <v>&lt;q=attr_atk&gt;&lt;c=A6EC41&gt;</v>
      </c>
      <c r="AL534" s="11" t="str">
        <f t="shared" ca="1" si="109"/>
        <v>160%</v>
      </c>
      <c r="AM534" s="11" t="s">
        <v>349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05"/>
        <v>投掷大麻注射器，对敌人造成伤害</v>
      </c>
      <c r="BQ534" s="11" t="str">
        <f t="shared" ca="1" si="97"/>
        <v>4级：造成的伤害提升&lt;q=attr_atk&gt;&lt;c=A6EC41&gt;160%&lt;/c&gt;</v>
      </c>
    </row>
    <row r="535" spans="2:69" x14ac:dyDescent="0.15">
      <c r="B535" s="1" t="str">
        <f t="shared" si="106"/>
        <v>SkillDescBrief4010801</v>
      </c>
      <c r="C535" s="1" t="str">
        <f t="shared" si="107"/>
        <v>SkillDescDetail401080105</v>
      </c>
      <c r="D535" s="3">
        <v>401080105</v>
      </c>
      <c r="E535" s="3">
        <v>4010801</v>
      </c>
      <c r="F535" s="3">
        <v>5</v>
      </c>
      <c r="G535" s="3" t="s">
        <v>377</v>
      </c>
      <c r="H535" s="3">
        <v>1.75</v>
      </c>
      <c r="I535" s="3" t="s">
        <v>378</v>
      </c>
      <c r="J535" s="3"/>
      <c r="K535" s="3" t="s">
        <v>379</v>
      </c>
      <c r="L535" s="3"/>
      <c r="M535" s="3"/>
      <c r="N535" s="3"/>
      <c r="O535" s="3"/>
      <c r="P535" s="3"/>
      <c r="Q535" s="3" t="s">
        <v>380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04"/>
        <v>{"AtkPower":1.75}</v>
      </c>
      <c r="Z535" s="11" t="s">
        <v>496</v>
      </c>
      <c r="AA535" s="11" t="str">
        <f t="shared" si="103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386</v>
      </c>
      <c r="AG535" s="11"/>
      <c r="AH535" s="11"/>
      <c r="AI535" s="11"/>
      <c r="AJ535" s="11" t="s">
        <v>353</v>
      </c>
      <c r="AK535" s="11" t="str">
        <f t="shared" si="108"/>
        <v>&lt;q=attr_atk&gt;&lt;c=A6EC41&gt;</v>
      </c>
      <c r="AL535" s="11" t="str">
        <f t="shared" si="109"/>
        <v>175%</v>
      </c>
      <c r="AM535" s="11" t="s">
        <v>349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05"/>
        <v>投掷大麻注射器，对敌人造成伤害</v>
      </c>
      <c r="BQ535" s="11" t="str">
        <f t="shared" si="97"/>
        <v>5级：造成的伤害提升&lt;q=attr_atk&gt;&lt;c=A6EC41&gt;175%&lt;/c&gt;</v>
      </c>
    </row>
    <row r="536" spans="2:69" x14ac:dyDescent="0.15">
      <c r="B536" s="1" t="str">
        <f t="shared" si="106"/>
        <v>SkillDescBrief// 大招</v>
      </c>
      <c r="C536" s="1" t="str">
        <f t="shared" si="107"/>
        <v>SkillDescDetail// 大招</v>
      </c>
      <c r="D536" s="7" t="s">
        <v>40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04"/>
        <v/>
      </c>
      <c r="Z536" s="10" t="s">
        <v>381</v>
      </c>
      <c r="AA536" s="10" t="str">
        <f t="shared" si="103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05"/>
        <v/>
      </c>
      <c r="BQ536" s="10" t="str">
        <f t="shared" si="97"/>
        <v/>
      </c>
    </row>
    <row r="537" spans="2:69" x14ac:dyDescent="0.15">
      <c r="B537" s="1" t="str">
        <f t="shared" si="106"/>
        <v>SkillDescBrief4010802</v>
      </c>
      <c r="C537" s="1" t="str">
        <f t="shared" si="107"/>
        <v>SkillDescDetail401080201</v>
      </c>
      <c r="D537" s="3">
        <v>401080201</v>
      </c>
      <c r="E537" s="3">
        <v>4010802</v>
      </c>
      <c r="F537" s="3">
        <v>1</v>
      </c>
      <c r="G537" s="3" t="s">
        <v>377</v>
      </c>
      <c r="H537" s="3">
        <f ca="1">ROUND(_xlfn.XLOOKUP($F537,$D$1:$D$5,$E$1:$E$5)*OFFSET(H537,5-F537,0)/0.05,0)*0.05</f>
        <v>0.70000000000000007</v>
      </c>
      <c r="I537" s="3" t="s">
        <v>378</v>
      </c>
      <c r="J537" s="3"/>
      <c r="K537" s="3" t="s">
        <v>379</v>
      </c>
      <c r="L537" s="3">
        <f ca="1">H537</f>
        <v>0.70000000000000007</v>
      </c>
      <c r="M537" s="3"/>
      <c r="N537" s="3"/>
      <c r="O537" s="3"/>
      <c r="P537" s="3"/>
      <c r="Q537" s="3" t="s">
        <v>380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t="shared" ca="1" si="104"/>
        <v>{"AtkPower":0.7,"BuffPower":0.7}</v>
      </c>
      <c r="Z537" s="11" t="s">
        <v>498</v>
      </c>
      <c r="AA537" s="11" t="str">
        <f t="shared" ca="1" si="103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499</v>
      </c>
      <c r="AK537" s="11" t="str">
        <f t="shared" ref="AK537:AK541" si="110">$B$6</f>
        <v>&lt;c=A6EC41&gt;</v>
      </c>
      <c r="AL537" s="11" t="str">
        <f t="shared" ref="AL537:AL541" ca="1" si="111">ROUND($H537*100,2)&amp;"%"</f>
        <v>70%</v>
      </c>
      <c r="AM537" s="11" t="s">
        <v>349</v>
      </c>
      <c r="AN537" s="11" t="s">
        <v>500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05"/>
        <v>使友军获得充能</v>
      </c>
      <c r="BQ537" s="11" t="str">
        <f t="shared" ca="1" si="97"/>
        <v>使攻击力最高的友军获得&lt;c=A6EC41&gt;70%&lt;/c&gt;充能</v>
      </c>
    </row>
    <row r="538" spans="2:69" x14ac:dyDescent="0.15">
      <c r="B538" s="1" t="str">
        <f t="shared" si="106"/>
        <v>SkillDescBrief4010802</v>
      </c>
      <c r="C538" s="1" t="str">
        <f t="shared" si="107"/>
        <v>SkillDescDetail401080202</v>
      </c>
      <c r="D538" s="3">
        <v>401080202</v>
      </c>
      <c r="E538" s="3">
        <v>4010802</v>
      </c>
      <c r="F538" s="3">
        <v>2</v>
      </c>
      <c r="G538" s="3" t="s">
        <v>377</v>
      </c>
      <c r="H538" s="3">
        <f ca="1">ROUND(_xlfn.XLOOKUP($F538,$D$1:$D$5,$E$1:$E$5)*OFFSET(H538,5-F538,0)/0.05,0)*0.05</f>
        <v>0.75</v>
      </c>
      <c r="I538" s="3" t="s">
        <v>378</v>
      </c>
      <c r="J538" s="3"/>
      <c r="K538" s="3" t="s">
        <v>379</v>
      </c>
      <c r="L538" s="3">
        <f ca="1">H538</f>
        <v>0.75</v>
      </c>
      <c r="M538" s="3"/>
      <c r="N538" s="3"/>
      <c r="O538" s="3"/>
      <c r="P538" s="3"/>
      <c r="Q538" s="3" t="s">
        <v>380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t="shared" ca="1" si="104"/>
        <v>{"AtkPower":0.75,"BuffPower":0.75}</v>
      </c>
      <c r="Z538" s="11" t="s">
        <v>498</v>
      </c>
      <c r="AA538" s="11" t="str">
        <f t="shared" ca="1" si="103"/>
        <v>2级：获得的能量提升至&lt;c=A6EC41&gt;75%&lt;/c&gt;</v>
      </c>
      <c r="AB538" s="11"/>
      <c r="AC538" s="11"/>
      <c r="AD538" s="11">
        <v>2</v>
      </c>
      <c r="AE538" s="11"/>
      <c r="AF538" s="11" t="s">
        <v>386</v>
      </c>
      <c r="AG538" s="11"/>
      <c r="AH538" s="11"/>
      <c r="AI538" s="11"/>
      <c r="AJ538" s="11" t="s">
        <v>501</v>
      </c>
      <c r="AK538" s="11" t="str">
        <f t="shared" si="110"/>
        <v>&lt;c=A6EC41&gt;</v>
      </c>
      <c r="AL538" s="11" t="str">
        <f t="shared" ca="1" si="111"/>
        <v>75%</v>
      </c>
      <c r="AM538" s="11" t="s">
        <v>349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05"/>
        <v>使友军获得充能</v>
      </c>
      <c r="BQ538" s="11" t="str">
        <f t="shared" ca="1" si="97"/>
        <v>2级：获得的能量提升至&lt;c=A6EC41&gt;75%&lt;/c&gt;</v>
      </c>
    </row>
    <row r="539" spans="2:69" x14ac:dyDescent="0.15">
      <c r="B539" s="1" t="str">
        <f t="shared" si="106"/>
        <v>SkillDescBrief4010802</v>
      </c>
      <c r="C539" s="1" t="str">
        <f t="shared" si="107"/>
        <v>SkillDescDetail401080203</v>
      </c>
      <c r="D539" s="3">
        <v>401080203</v>
      </c>
      <c r="E539" s="3">
        <v>4010802</v>
      </c>
      <c r="F539" s="3">
        <v>3</v>
      </c>
      <c r="G539" s="3" t="s">
        <v>377</v>
      </c>
      <c r="H539" s="3">
        <f ca="1">ROUND(_xlfn.XLOOKUP($F539,$D$1:$D$5,$E$1:$E$5)*OFFSET(H539,5-F539,0)/0.05,0)*0.05</f>
        <v>0.8</v>
      </c>
      <c r="I539" s="3" t="s">
        <v>378</v>
      </c>
      <c r="J539" s="3"/>
      <c r="K539" s="3" t="s">
        <v>379</v>
      </c>
      <c r="L539" s="3">
        <f ca="1">H539</f>
        <v>0.8</v>
      </c>
      <c r="M539" s="3"/>
      <c r="N539" s="3"/>
      <c r="O539" s="3"/>
      <c r="P539" s="3"/>
      <c r="Q539" s="3" t="s">
        <v>380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t="shared" ca="1" si="104"/>
        <v>{"AtkPower":0.8,"BuffPower":0.8}</v>
      </c>
      <c r="Z539" s="11" t="s">
        <v>498</v>
      </c>
      <c r="AA539" s="11" t="str">
        <f t="shared" ca="1" si="103"/>
        <v>3级：获得的能量提升至&lt;c=A6EC41&gt;80%&lt;/c&gt;</v>
      </c>
      <c r="AB539" s="11"/>
      <c r="AC539" s="11"/>
      <c r="AD539" s="11">
        <v>3</v>
      </c>
      <c r="AE539" s="11"/>
      <c r="AF539" s="11" t="s">
        <v>386</v>
      </c>
      <c r="AG539" s="11"/>
      <c r="AH539" s="11"/>
      <c r="AI539" s="11"/>
      <c r="AJ539" s="11" t="s">
        <v>501</v>
      </c>
      <c r="AK539" s="11" t="str">
        <f t="shared" si="110"/>
        <v>&lt;c=A6EC41&gt;</v>
      </c>
      <c r="AL539" s="11" t="str">
        <f t="shared" ca="1" si="111"/>
        <v>80%</v>
      </c>
      <c r="AM539" s="11" t="s">
        <v>349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05"/>
        <v>使友军获得充能</v>
      </c>
      <c r="BQ539" s="11" t="str">
        <f t="shared" ca="1" si="97"/>
        <v>3级：获得的能量提升至&lt;c=A6EC41&gt;80%&lt;/c&gt;</v>
      </c>
    </row>
    <row r="540" spans="2:69" x14ac:dyDescent="0.15">
      <c r="B540" s="1" t="str">
        <f t="shared" si="106"/>
        <v>SkillDescBrief4010802</v>
      </c>
      <c r="C540" s="1" t="str">
        <f t="shared" si="107"/>
        <v>SkillDescDetail401080204</v>
      </c>
      <c r="D540" s="3">
        <v>401080204</v>
      </c>
      <c r="E540" s="3">
        <v>4010802</v>
      </c>
      <c r="F540" s="3">
        <v>4</v>
      </c>
      <c r="G540" s="3" t="s">
        <v>377</v>
      </c>
      <c r="H540" s="3">
        <f ca="1">ROUND(_xlfn.XLOOKUP($F540,$D$1:$D$5,$E$1:$E$5)*OFFSET(H540,5-F540,0)/0.05,0)*0.05</f>
        <v>0.9</v>
      </c>
      <c r="I540" s="3" t="s">
        <v>378</v>
      </c>
      <c r="J540" s="3"/>
      <c r="K540" s="3" t="s">
        <v>379</v>
      </c>
      <c r="L540" s="3">
        <f ca="1">H540</f>
        <v>0.9</v>
      </c>
      <c r="M540" s="3"/>
      <c r="N540" s="3"/>
      <c r="O540" s="3"/>
      <c r="P540" s="3"/>
      <c r="Q540" s="3" t="s">
        <v>380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t="shared" ca="1" si="104"/>
        <v>{"AtkPower":0.9,"BuffPower":0.9}</v>
      </c>
      <c r="Z540" s="11" t="s">
        <v>498</v>
      </c>
      <c r="AA540" s="11" t="str">
        <f t="shared" ca="1" si="103"/>
        <v>4级：获得的能量提升至&lt;c=A6EC41&gt;90%&lt;/c&gt;</v>
      </c>
      <c r="AB540" s="11"/>
      <c r="AC540" s="11"/>
      <c r="AD540" s="11">
        <v>4</v>
      </c>
      <c r="AE540" s="11"/>
      <c r="AF540" s="11" t="s">
        <v>386</v>
      </c>
      <c r="AG540" s="11"/>
      <c r="AH540" s="11"/>
      <c r="AI540" s="11"/>
      <c r="AJ540" s="11" t="s">
        <v>501</v>
      </c>
      <c r="AK540" s="11" t="str">
        <f t="shared" si="110"/>
        <v>&lt;c=A6EC41&gt;</v>
      </c>
      <c r="AL540" s="11" t="str">
        <f t="shared" ca="1" si="111"/>
        <v>90%</v>
      </c>
      <c r="AM540" s="11" t="s">
        <v>349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05"/>
        <v>使友军获得充能</v>
      </c>
      <c r="BQ540" s="11" t="str">
        <f t="shared" ca="1" si="97"/>
        <v>4级：获得的能量提升至&lt;c=A6EC41&gt;90%&lt;/c&gt;</v>
      </c>
    </row>
    <row r="541" spans="2:69" x14ac:dyDescent="0.15">
      <c r="B541" s="1" t="str">
        <f t="shared" si="106"/>
        <v>SkillDescBrief4010802</v>
      </c>
      <c r="C541" s="1" t="str">
        <f t="shared" si="107"/>
        <v>SkillDescDetail401080205</v>
      </c>
      <c r="D541" s="3">
        <v>401080205</v>
      </c>
      <c r="E541" s="3">
        <v>4010802</v>
      </c>
      <c r="F541" s="3">
        <v>5</v>
      </c>
      <c r="G541" s="3" t="s">
        <v>377</v>
      </c>
      <c r="H541" s="3">
        <v>1</v>
      </c>
      <c r="I541" s="3" t="s">
        <v>378</v>
      </c>
      <c r="J541" s="3"/>
      <c r="K541" s="3" t="s">
        <v>379</v>
      </c>
      <c r="L541" s="3">
        <f>H541</f>
        <v>1</v>
      </c>
      <c r="M541" s="3"/>
      <c r="N541" s="3"/>
      <c r="O541" s="3"/>
      <c r="P541" s="3"/>
      <c r="Q541" s="3" t="s">
        <v>380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04"/>
        <v>{"AtkPower":1,"BuffPower":1}</v>
      </c>
      <c r="Z541" s="11" t="s">
        <v>498</v>
      </c>
      <c r="AA541" s="11" t="str">
        <f t="shared" si="103"/>
        <v>5级：获得的能量提升至&lt;c=A6EC41&gt;100%&lt;/c&gt;</v>
      </c>
      <c r="AB541" s="11"/>
      <c r="AC541" s="11"/>
      <c r="AD541" s="11">
        <v>5</v>
      </c>
      <c r="AE541" s="11"/>
      <c r="AF541" s="11" t="s">
        <v>386</v>
      </c>
      <c r="AG541" s="11"/>
      <c r="AH541" s="11"/>
      <c r="AI541" s="11"/>
      <c r="AJ541" s="11" t="s">
        <v>501</v>
      </c>
      <c r="AK541" s="11" t="str">
        <f t="shared" si="110"/>
        <v>&lt;c=A6EC41&gt;</v>
      </c>
      <c r="AL541" s="11" t="str">
        <f t="shared" si="111"/>
        <v>100%</v>
      </c>
      <c r="AM541" s="11" t="s">
        <v>349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05"/>
        <v>使友军获得充能</v>
      </c>
      <c r="BQ541" s="11" t="str">
        <f t="shared" si="97"/>
        <v>5级：获得的能量提升至&lt;c=A6EC41&gt;100%&lt;/c&gt;</v>
      </c>
    </row>
    <row r="542" spans="2:69" x14ac:dyDescent="0.15">
      <c r="B542" s="1" t="str">
        <f t="shared" si="106"/>
        <v>SkillDescBrief// 经营被动</v>
      </c>
      <c r="C542" s="1" t="str">
        <f t="shared" si="107"/>
        <v>SkillDescDetail// 经营被动</v>
      </c>
      <c r="D542" s="7" t="s">
        <v>45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04"/>
        <v/>
      </c>
      <c r="Z542" s="10" t="s">
        <v>381</v>
      </c>
      <c r="AA542" s="10" t="str">
        <f t="shared" si="103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05"/>
        <v/>
      </c>
      <c r="BQ542" s="10" t="str">
        <f t="shared" si="97"/>
        <v/>
      </c>
    </row>
    <row r="543" spans="2:69" x14ac:dyDescent="0.15">
      <c r="B543" s="1" t="str">
        <f t="shared" si="106"/>
        <v>SkillDescBrief4010803</v>
      </c>
      <c r="C543" s="1" t="str">
        <f t="shared" si="107"/>
        <v>SkillDescDetail401080301</v>
      </c>
      <c r="D543" s="3">
        <v>401080301</v>
      </c>
      <c r="E543" s="3">
        <v>4010803</v>
      </c>
      <c r="F543" s="3">
        <v>1</v>
      </c>
      <c r="G543" s="3" t="s">
        <v>377</v>
      </c>
      <c r="H543" s="3"/>
      <c r="I543" s="3" t="s">
        <v>378</v>
      </c>
      <c r="J543" s="3"/>
      <c r="K543" s="3" t="s">
        <v>379</v>
      </c>
      <c r="L543" s="3"/>
      <c r="M543" s="3"/>
      <c r="N543" s="3"/>
      <c r="O543" s="3"/>
      <c r="P543" s="3"/>
      <c r="Q543" s="3" t="s">
        <v>380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04"/>
        <v>{}</v>
      </c>
      <c r="Z543" s="11" t="s">
        <v>396</v>
      </c>
      <c r="AA543" s="11" t="str">
        <f t="shared" si="103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397</v>
      </c>
      <c r="AK543" s="11" t="str">
        <f t="shared" ref="AK543:AK547" si="112">$B$6</f>
        <v>&lt;c=A6EC41&gt;</v>
      </c>
      <c r="AL543" s="11">
        <v>2</v>
      </c>
      <c r="AM543" s="11" t="s">
        <v>349</v>
      </c>
      <c r="AN543" s="11" t="s">
        <v>398</v>
      </c>
      <c r="AO543" s="11" t="s">
        <v>355</v>
      </c>
      <c r="AP543" s="11">
        <v>2</v>
      </c>
      <c r="AQ543" s="11" t="s">
        <v>349</v>
      </c>
      <c r="AR543" s="11" t="s">
        <v>399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05"/>
        <v>使产业收入提高，升级消耗减少</v>
      </c>
      <c r="BQ543" s="11" t="str">
        <f t="shared" si="97"/>
        <v>放置在产业中时，产业收入提高&lt;c=A6EC41&gt;2&lt;/c&gt;倍，产业升级消耗减少&lt;c=A6EC41&gt;2&lt;/c&gt;倍</v>
      </c>
    </row>
    <row r="544" spans="2:69" x14ac:dyDescent="0.15">
      <c r="B544" s="1" t="str">
        <f t="shared" si="106"/>
        <v>SkillDescBrief4010803</v>
      </c>
      <c r="C544" s="1" t="str">
        <f t="shared" si="107"/>
        <v>SkillDescDetail401080302</v>
      </c>
      <c r="D544" s="3">
        <v>401080302</v>
      </c>
      <c r="E544" s="3">
        <v>4010803</v>
      </c>
      <c r="F544" s="3">
        <v>2</v>
      </c>
      <c r="G544" s="3" t="s">
        <v>377</v>
      </c>
      <c r="H544" s="3"/>
      <c r="I544" s="3" t="s">
        <v>378</v>
      </c>
      <c r="J544" s="3"/>
      <c r="K544" s="3" t="s">
        <v>379</v>
      </c>
      <c r="L544" s="3"/>
      <c r="M544" s="3"/>
      <c r="N544" s="3"/>
      <c r="O544" s="3"/>
      <c r="P544" s="3"/>
      <c r="Q544" s="3" t="s">
        <v>380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04"/>
        <v>{}</v>
      </c>
      <c r="Z544" s="11" t="s">
        <v>396</v>
      </c>
      <c r="AA544" s="11" t="str">
        <f t="shared" si="103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386</v>
      </c>
      <c r="AG544" s="11"/>
      <c r="AH544" s="11"/>
      <c r="AI544" s="11"/>
      <c r="AJ544" s="11" t="s">
        <v>397</v>
      </c>
      <c r="AK544" s="11" t="str">
        <f t="shared" si="112"/>
        <v>&lt;c=A6EC41&gt;</v>
      </c>
      <c r="AL544" s="11">
        <f>AL543*4</f>
        <v>8</v>
      </c>
      <c r="AM544" s="11" t="s">
        <v>349</v>
      </c>
      <c r="AN544" s="11" t="s">
        <v>398</v>
      </c>
      <c r="AO544" s="11" t="s">
        <v>355</v>
      </c>
      <c r="AP544" s="11">
        <f>AP543*4</f>
        <v>8</v>
      </c>
      <c r="AQ544" s="11" t="s">
        <v>349</v>
      </c>
      <c r="AR544" s="11" t="s">
        <v>399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05"/>
        <v>使产业收入提高，升级消耗减少</v>
      </c>
      <c r="BQ544" s="11" t="str">
        <f t="shared" si="97"/>
        <v>2级：放置在产业中时，产业收入提高&lt;c=A6EC41&gt;8&lt;/c&gt;倍，产业升级消耗减少&lt;c=A6EC41&gt;8&lt;/c&gt;倍</v>
      </c>
    </row>
    <row r="545" spans="2:69" x14ac:dyDescent="0.15">
      <c r="B545" s="1" t="str">
        <f t="shared" si="106"/>
        <v>SkillDescBrief4010803</v>
      </c>
      <c r="C545" s="1" t="str">
        <f t="shared" si="107"/>
        <v>SkillDescDetail401080303</v>
      </c>
      <c r="D545" s="3">
        <v>401080303</v>
      </c>
      <c r="E545" s="3">
        <v>4010803</v>
      </c>
      <c r="F545" s="3">
        <v>3</v>
      </c>
      <c r="G545" s="3" t="s">
        <v>377</v>
      </c>
      <c r="H545" s="3"/>
      <c r="I545" s="3" t="s">
        <v>378</v>
      </c>
      <c r="J545" s="3"/>
      <c r="K545" s="3" t="s">
        <v>379</v>
      </c>
      <c r="L545" s="3"/>
      <c r="M545" s="3"/>
      <c r="N545" s="3"/>
      <c r="O545" s="3"/>
      <c r="P545" s="3"/>
      <c r="Q545" s="3" t="s">
        <v>380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04"/>
        <v>{}</v>
      </c>
      <c r="Z545" s="11" t="s">
        <v>396</v>
      </c>
      <c r="AA545" s="11" t="str">
        <f t="shared" si="103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386</v>
      </c>
      <c r="AG545" s="11"/>
      <c r="AH545" s="11"/>
      <c r="AI545" s="11"/>
      <c r="AJ545" s="11" t="s">
        <v>397</v>
      </c>
      <c r="AK545" s="11" t="str">
        <f t="shared" si="112"/>
        <v>&lt;c=A6EC41&gt;</v>
      </c>
      <c r="AL545" s="11">
        <f>AL544*4</f>
        <v>32</v>
      </c>
      <c r="AM545" s="11" t="s">
        <v>349</v>
      </c>
      <c r="AN545" s="11" t="s">
        <v>398</v>
      </c>
      <c r="AO545" s="11" t="s">
        <v>355</v>
      </c>
      <c r="AP545" s="11">
        <f>AP544*4</f>
        <v>32</v>
      </c>
      <c r="AQ545" s="11" t="s">
        <v>349</v>
      </c>
      <c r="AR545" s="11" t="s">
        <v>399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05"/>
        <v>使产业收入提高，升级消耗减少</v>
      </c>
      <c r="BQ545" s="11" t="str">
        <f t="shared" ref="BQ545:BQ608" si="113">AA545</f>
        <v>3级：放置在产业中时，产业收入提高&lt;c=A6EC41&gt;32&lt;/c&gt;倍，产业升级消耗减少&lt;c=A6EC41&gt;32&lt;/c&gt;倍</v>
      </c>
    </row>
    <row r="546" spans="2:69" x14ac:dyDescent="0.15">
      <c r="B546" s="1" t="str">
        <f t="shared" si="106"/>
        <v>SkillDescBrief4010803</v>
      </c>
      <c r="C546" s="1" t="str">
        <f t="shared" si="107"/>
        <v>SkillDescDetail401080304</v>
      </c>
      <c r="D546" s="3">
        <v>401080304</v>
      </c>
      <c r="E546" s="3">
        <v>4010803</v>
      </c>
      <c r="F546" s="3">
        <v>4</v>
      </c>
      <c r="G546" s="3" t="s">
        <v>377</v>
      </c>
      <c r="H546" s="3"/>
      <c r="I546" s="3" t="s">
        <v>378</v>
      </c>
      <c r="J546" s="3"/>
      <c r="K546" s="3" t="s">
        <v>379</v>
      </c>
      <c r="L546" s="3"/>
      <c r="M546" s="3"/>
      <c r="N546" s="3"/>
      <c r="O546" s="3"/>
      <c r="P546" s="3"/>
      <c r="Q546" s="3" t="s">
        <v>380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04"/>
        <v>{}</v>
      </c>
      <c r="Z546" s="11" t="s">
        <v>396</v>
      </c>
      <c r="AA546" s="11" t="str">
        <f t="shared" si="103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386</v>
      </c>
      <c r="AG546" s="11"/>
      <c r="AH546" s="11"/>
      <c r="AI546" s="11"/>
      <c r="AJ546" s="11" t="s">
        <v>397</v>
      </c>
      <c r="AK546" s="11" t="str">
        <f t="shared" si="112"/>
        <v>&lt;c=A6EC41&gt;</v>
      </c>
      <c r="AL546" s="11">
        <v>64</v>
      </c>
      <c r="AM546" s="11" t="s">
        <v>349</v>
      </c>
      <c r="AN546" s="11" t="s">
        <v>398</v>
      </c>
      <c r="AO546" s="11" t="s">
        <v>355</v>
      </c>
      <c r="AP546" s="11">
        <v>64</v>
      </c>
      <c r="AQ546" s="11" t="s">
        <v>349</v>
      </c>
      <c r="AR546" s="11" t="s">
        <v>399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05"/>
        <v>使产业收入提高，升级消耗减少</v>
      </c>
      <c r="BQ546" s="11" t="str">
        <f t="shared" si="113"/>
        <v>4级：放置在产业中时，产业收入提高&lt;c=A6EC41&gt;64&lt;/c&gt;倍，产业升级消耗减少&lt;c=A6EC41&gt;64&lt;/c&gt;倍</v>
      </c>
    </row>
    <row r="547" spans="2:69" x14ac:dyDescent="0.15">
      <c r="B547" s="1" t="str">
        <f t="shared" si="106"/>
        <v>SkillDescBrief4010803</v>
      </c>
      <c r="C547" s="1" t="str">
        <f t="shared" si="107"/>
        <v>SkillDescDetail401080305</v>
      </c>
      <c r="D547" s="3">
        <v>401080305</v>
      </c>
      <c r="E547" s="3">
        <v>4010803</v>
      </c>
      <c r="F547" s="3">
        <v>5</v>
      </c>
      <c r="G547" s="3" t="s">
        <v>377</v>
      </c>
      <c r="H547" s="3"/>
      <c r="I547" s="3" t="s">
        <v>378</v>
      </c>
      <c r="J547" s="3"/>
      <c r="K547" s="3" t="s">
        <v>379</v>
      </c>
      <c r="L547" s="3"/>
      <c r="M547" s="3"/>
      <c r="N547" s="3"/>
      <c r="O547" s="3"/>
      <c r="P547" s="3"/>
      <c r="Q547" s="3" t="s">
        <v>380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04"/>
        <v>{}</v>
      </c>
      <c r="Z547" s="11" t="s">
        <v>396</v>
      </c>
      <c r="AA547" s="11" t="str">
        <f t="shared" si="103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386</v>
      </c>
      <c r="AG547" s="11"/>
      <c r="AH547" s="11"/>
      <c r="AI547" s="11"/>
      <c r="AJ547" s="11" t="s">
        <v>397</v>
      </c>
      <c r="AK547" s="11" t="str">
        <f t="shared" si="112"/>
        <v>&lt;c=A6EC41&gt;</v>
      </c>
      <c r="AL547" s="11">
        <v>128</v>
      </c>
      <c r="AM547" s="11" t="s">
        <v>349</v>
      </c>
      <c r="AN547" s="11" t="s">
        <v>398</v>
      </c>
      <c r="AO547" s="11" t="s">
        <v>355</v>
      </c>
      <c r="AP547" s="11">
        <v>128</v>
      </c>
      <c r="AQ547" s="11" t="s">
        <v>349</v>
      </c>
      <c r="AR547" s="11" t="s">
        <v>399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05"/>
        <v>使产业收入提高，升级消耗减少</v>
      </c>
      <c r="BQ547" s="11" t="str">
        <f t="shared" si="113"/>
        <v>5级：放置在产业中时，产业收入提高&lt;c=A6EC41&gt;128&lt;/c&gt;倍，产业升级消耗减少&lt;c=A6EC41&gt;128&lt;/c&gt;倍</v>
      </c>
    </row>
    <row r="548" spans="2:69" x14ac:dyDescent="0.15">
      <c r="B548" s="1" t="str">
        <f t="shared" si="106"/>
        <v>SkillDescBrief// 战斗被动</v>
      </c>
      <c r="C548" s="1" t="str">
        <f t="shared" si="107"/>
        <v>SkillDescDetail// 战斗被动1</v>
      </c>
      <c r="D548" s="7" t="s">
        <v>46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04"/>
        <v/>
      </c>
      <c r="Z548" s="10" t="s">
        <v>381</v>
      </c>
      <c r="AA548" s="10" t="str">
        <f t="shared" si="103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05"/>
        <v/>
      </c>
      <c r="BQ548" s="10" t="str">
        <f t="shared" si="113"/>
        <v/>
      </c>
    </row>
    <row r="549" spans="2:69" x14ac:dyDescent="0.15">
      <c r="B549" s="1" t="str">
        <f t="shared" si="106"/>
        <v>SkillDescBrief4010804</v>
      </c>
      <c r="C549" s="1" t="str">
        <f t="shared" si="107"/>
        <v>SkillDescDetail401080401</v>
      </c>
      <c r="D549" s="3">
        <v>401080401</v>
      </c>
      <c r="E549" s="3">
        <v>4010804</v>
      </c>
      <c r="F549" s="3">
        <v>1</v>
      </c>
      <c r="G549" s="3" t="s">
        <v>377</v>
      </c>
      <c r="H549" s="3">
        <v>0.15</v>
      </c>
      <c r="I549" s="3" t="s">
        <v>378</v>
      </c>
      <c r="J549" s="3"/>
      <c r="K549" s="3" t="s">
        <v>379</v>
      </c>
      <c r="L549" s="3"/>
      <c r="M549" s="3"/>
      <c r="N549" s="3"/>
      <c r="O549" s="3"/>
      <c r="P549" s="3"/>
      <c r="Q549" s="3" t="s">
        <v>380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04"/>
        <v>{"AtkPower":0.15}</v>
      </c>
      <c r="Z549" s="11" t="s">
        <v>502</v>
      </c>
      <c r="AA549" s="11" t="str">
        <f t="shared" si="103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503</v>
      </c>
      <c r="AK549" s="11" t="str">
        <f t="shared" ref="AK549:AK553" si="114">$B$6</f>
        <v>&lt;c=A6EC41&gt;</v>
      </c>
      <c r="AL549" s="11" t="str">
        <f t="shared" ref="AL549:AL553" si="115">ROUND($H549*100,2)&amp;"%"</f>
        <v>15%</v>
      </c>
      <c r="AM549" s="11" t="s">
        <v>349</v>
      </c>
      <c r="AN549" s="11" t="s">
        <v>500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05"/>
        <v>核心技能获得额外充能</v>
      </c>
      <c r="BQ549" s="11" t="str">
        <f t="shared" si="113"/>
        <v>投掷的大麻注射器使自身获得额外&lt;c=A6EC41&gt;15%&lt;/c&gt;充能</v>
      </c>
    </row>
    <row r="550" spans="2:69" x14ac:dyDescent="0.15">
      <c r="B550" s="1" t="str">
        <f t="shared" si="106"/>
        <v>SkillDescBrief4010804</v>
      </c>
      <c r="C550" s="1" t="str">
        <f t="shared" si="107"/>
        <v>SkillDescDetail401080402</v>
      </c>
      <c r="D550" s="3">
        <v>401080402</v>
      </c>
      <c r="E550" s="3">
        <v>4010804</v>
      </c>
      <c r="F550" s="3">
        <v>2</v>
      </c>
      <c r="G550" s="3" t="s">
        <v>377</v>
      </c>
      <c r="H550" s="3">
        <v>0.19</v>
      </c>
      <c r="I550" s="3" t="s">
        <v>378</v>
      </c>
      <c r="J550" s="3"/>
      <c r="K550" s="3" t="s">
        <v>379</v>
      </c>
      <c r="L550" s="3"/>
      <c r="M550" s="3"/>
      <c r="N550" s="3"/>
      <c r="O550" s="3"/>
      <c r="P550" s="3"/>
      <c r="Q550" s="3" t="s">
        <v>380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04"/>
        <v>{"AtkPower":0.19}</v>
      </c>
      <c r="Z550" s="11" t="s">
        <v>502</v>
      </c>
      <c r="AA550" s="11" t="str">
        <f t="shared" si="103"/>
        <v>2级：获得的能量提升&lt;c=A6EC41&gt;19%&lt;/c&gt;</v>
      </c>
      <c r="AB550" s="11"/>
      <c r="AC550" s="11"/>
      <c r="AD550" s="11">
        <v>2</v>
      </c>
      <c r="AE550" s="11"/>
      <c r="AF550" s="11" t="s">
        <v>386</v>
      </c>
      <c r="AG550" s="11"/>
      <c r="AH550" s="11"/>
      <c r="AI550" s="11"/>
      <c r="AJ550" s="11" t="s">
        <v>504</v>
      </c>
      <c r="AK550" s="11" t="str">
        <f t="shared" si="114"/>
        <v>&lt;c=A6EC41&gt;</v>
      </c>
      <c r="AL550" s="11" t="str">
        <f t="shared" si="115"/>
        <v>19%</v>
      </c>
      <c r="AM550" s="11" t="s">
        <v>349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05"/>
        <v>核心技能获得额外充能</v>
      </c>
      <c r="BQ550" s="11" t="str">
        <f t="shared" si="113"/>
        <v>2级：获得的能量提升&lt;c=A6EC41&gt;19%&lt;/c&gt;</v>
      </c>
    </row>
    <row r="551" spans="2:69" x14ac:dyDescent="0.15">
      <c r="B551" s="1" t="str">
        <f t="shared" si="106"/>
        <v>SkillDescBrief4010804</v>
      </c>
      <c r="C551" s="1" t="str">
        <f t="shared" si="107"/>
        <v>SkillDescDetail401080403</v>
      </c>
      <c r="D551" s="3">
        <v>401080403</v>
      </c>
      <c r="E551" s="3">
        <v>4010804</v>
      </c>
      <c r="F551" s="3">
        <v>3</v>
      </c>
      <c r="G551" s="3" t="s">
        <v>377</v>
      </c>
      <c r="H551" s="3">
        <v>0.23</v>
      </c>
      <c r="I551" s="3" t="s">
        <v>378</v>
      </c>
      <c r="J551" s="3"/>
      <c r="K551" s="3" t="s">
        <v>379</v>
      </c>
      <c r="L551" s="3"/>
      <c r="M551" s="3"/>
      <c r="N551" s="3"/>
      <c r="O551" s="3"/>
      <c r="P551" s="3"/>
      <c r="Q551" s="3" t="s">
        <v>380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04"/>
        <v>{"AtkPower":0.23}</v>
      </c>
      <c r="Z551" s="11" t="s">
        <v>502</v>
      </c>
      <c r="AA551" s="11" t="str">
        <f t="shared" si="103"/>
        <v>3级：获得的能量提升&lt;c=A6EC41&gt;23%&lt;/c&gt;</v>
      </c>
      <c r="AB551" s="11"/>
      <c r="AC551" s="11"/>
      <c r="AD551" s="11">
        <v>3</v>
      </c>
      <c r="AE551" s="11"/>
      <c r="AF551" s="11" t="s">
        <v>386</v>
      </c>
      <c r="AG551" s="11"/>
      <c r="AH551" s="11"/>
      <c r="AI551" s="11"/>
      <c r="AJ551" s="11" t="s">
        <v>504</v>
      </c>
      <c r="AK551" s="11" t="str">
        <f t="shared" si="114"/>
        <v>&lt;c=A6EC41&gt;</v>
      </c>
      <c r="AL551" s="11" t="str">
        <f t="shared" si="115"/>
        <v>23%</v>
      </c>
      <c r="AM551" s="11" t="s">
        <v>349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05"/>
        <v>核心技能获得额外充能</v>
      </c>
      <c r="BQ551" s="11" t="str">
        <f t="shared" si="113"/>
        <v>3级：获得的能量提升&lt;c=A6EC41&gt;23%&lt;/c&gt;</v>
      </c>
    </row>
    <row r="552" spans="2:69" x14ac:dyDescent="0.15">
      <c r="B552" s="1" t="str">
        <f t="shared" si="106"/>
        <v>SkillDescBrief4010804</v>
      </c>
      <c r="C552" s="1" t="str">
        <f t="shared" si="107"/>
        <v>SkillDescDetail401080404</v>
      </c>
      <c r="D552" s="3">
        <v>401080404</v>
      </c>
      <c r="E552" s="3">
        <v>4010804</v>
      </c>
      <c r="F552" s="3">
        <v>4</v>
      </c>
      <c r="G552" s="3" t="s">
        <v>377</v>
      </c>
      <c r="H552" s="3">
        <v>0.27</v>
      </c>
      <c r="I552" s="3" t="s">
        <v>378</v>
      </c>
      <c r="J552" s="3"/>
      <c r="K552" s="3" t="s">
        <v>379</v>
      </c>
      <c r="L552" s="3"/>
      <c r="M552" s="3"/>
      <c r="N552" s="3"/>
      <c r="O552" s="3"/>
      <c r="P552" s="3"/>
      <c r="Q552" s="3" t="s">
        <v>380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04"/>
        <v>{"AtkPower":0.27}</v>
      </c>
      <c r="Z552" s="11" t="s">
        <v>502</v>
      </c>
      <c r="AA552" s="11" t="str">
        <f t="shared" si="103"/>
        <v>4级：获得的能量提升&lt;c=A6EC41&gt;27%&lt;/c&gt;</v>
      </c>
      <c r="AB552" s="11"/>
      <c r="AC552" s="11"/>
      <c r="AD552" s="11">
        <v>4</v>
      </c>
      <c r="AE552" s="11"/>
      <c r="AF552" s="11" t="s">
        <v>386</v>
      </c>
      <c r="AG552" s="11"/>
      <c r="AH552" s="11"/>
      <c r="AI552" s="11"/>
      <c r="AJ552" s="11" t="s">
        <v>504</v>
      </c>
      <c r="AK552" s="11" t="str">
        <f t="shared" si="114"/>
        <v>&lt;c=A6EC41&gt;</v>
      </c>
      <c r="AL552" s="11" t="str">
        <f t="shared" si="115"/>
        <v>27%</v>
      </c>
      <c r="AM552" s="11" t="s">
        <v>349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05"/>
        <v>核心技能获得额外充能</v>
      </c>
      <c r="BQ552" s="11" t="str">
        <f t="shared" si="113"/>
        <v>4级：获得的能量提升&lt;c=A6EC41&gt;27%&lt;/c&gt;</v>
      </c>
    </row>
    <row r="553" spans="2:69" x14ac:dyDescent="0.15">
      <c r="B553" s="1" t="str">
        <f t="shared" si="106"/>
        <v>SkillDescBrief4010804</v>
      </c>
      <c r="C553" s="1" t="str">
        <f t="shared" si="107"/>
        <v>SkillDescDetail401080405</v>
      </c>
      <c r="D553" s="3">
        <v>401080405</v>
      </c>
      <c r="E553" s="3">
        <v>4010804</v>
      </c>
      <c r="F553" s="3">
        <v>5</v>
      </c>
      <c r="G553" s="3" t="s">
        <v>377</v>
      </c>
      <c r="H553" s="3">
        <v>0.3</v>
      </c>
      <c r="I553" s="3" t="s">
        <v>378</v>
      </c>
      <c r="J553" s="3"/>
      <c r="K553" s="3" t="s">
        <v>379</v>
      </c>
      <c r="L553" s="3"/>
      <c r="M553" s="3"/>
      <c r="N553" s="3"/>
      <c r="O553" s="3"/>
      <c r="P553" s="3"/>
      <c r="Q553" s="3" t="s">
        <v>380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04"/>
        <v>{"AtkPower":0.3}</v>
      </c>
      <c r="Z553" s="11" t="s">
        <v>502</v>
      </c>
      <c r="AA553" s="11" t="str">
        <f t="shared" si="103"/>
        <v>5级：获得的能量提升&lt;c=A6EC41&gt;30%&lt;/c&gt;</v>
      </c>
      <c r="AB553" s="11"/>
      <c r="AC553" s="11"/>
      <c r="AD553" s="11">
        <v>5</v>
      </c>
      <c r="AE553" s="11"/>
      <c r="AF553" s="11" t="s">
        <v>386</v>
      </c>
      <c r="AG553" s="11"/>
      <c r="AH553" s="11"/>
      <c r="AI553" s="11"/>
      <c r="AJ553" s="11" t="s">
        <v>504</v>
      </c>
      <c r="AK553" s="11" t="str">
        <f t="shared" si="114"/>
        <v>&lt;c=A6EC41&gt;</v>
      </c>
      <c r="AL553" s="11" t="str">
        <f t="shared" si="115"/>
        <v>30%</v>
      </c>
      <c r="AM553" s="11" t="s">
        <v>349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05"/>
        <v>核心技能获得额外充能</v>
      </c>
      <c r="BQ553" s="11" t="str">
        <f t="shared" si="113"/>
        <v>5级：获得的能量提升&lt;c=A6EC41&gt;30%&lt;/c&gt;</v>
      </c>
    </row>
    <row r="554" spans="2:69" x14ac:dyDescent="0.15">
      <c r="B554" s="1" t="str">
        <f t="shared" si="106"/>
        <v>SkillDescBrief// 战斗被动</v>
      </c>
      <c r="C554" s="1" t="str">
        <f t="shared" si="107"/>
        <v>SkillDescDetail// 战斗被动2</v>
      </c>
      <c r="D554" s="7" t="s">
        <v>47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04"/>
        <v/>
      </c>
      <c r="Z554" s="10" t="s">
        <v>381</v>
      </c>
      <c r="AA554" s="10" t="str">
        <f t="shared" si="103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05"/>
        <v/>
      </c>
      <c r="BQ554" s="10" t="str">
        <f t="shared" si="113"/>
        <v/>
      </c>
    </row>
    <row r="555" spans="2:69" x14ac:dyDescent="0.15">
      <c r="B555" s="1" t="str">
        <f t="shared" si="106"/>
        <v>SkillDescBrief4010805</v>
      </c>
      <c r="C555" s="1" t="str">
        <f t="shared" si="107"/>
        <v>SkillDescDetail401080501</v>
      </c>
      <c r="D555" s="3">
        <v>401080501</v>
      </c>
      <c r="E555" s="3">
        <v>4010805</v>
      </c>
      <c r="F555" s="3">
        <v>1</v>
      </c>
      <c r="G555" s="3" t="s">
        <v>377</v>
      </c>
      <c r="H555" s="3"/>
      <c r="I555" s="3" t="s">
        <v>378</v>
      </c>
      <c r="J555" s="3"/>
      <c r="K555" s="3" t="s">
        <v>379</v>
      </c>
      <c r="L555" s="3"/>
      <c r="M555" s="3"/>
      <c r="N555" s="3"/>
      <c r="O555" s="3"/>
      <c r="P555" s="3"/>
      <c r="Q555" s="3" t="s">
        <v>380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04"/>
        <v>{}</v>
      </c>
      <c r="Z555" s="11" t="s">
        <v>381</v>
      </c>
      <c r="AA555" s="11" t="str">
        <f t="shared" si="103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05"/>
        <v/>
      </c>
      <c r="BQ555" s="11" t="str">
        <f t="shared" si="113"/>
        <v/>
      </c>
    </row>
    <row r="556" spans="2:69" x14ac:dyDescent="0.15">
      <c r="B556" s="1" t="str">
        <f t="shared" si="106"/>
        <v>SkillDescBrief4010805</v>
      </c>
      <c r="C556" s="1" t="str">
        <f t="shared" si="107"/>
        <v>SkillDescDetail401080502</v>
      </c>
      <c r="D556" s="3">
        <v>401080502</v>
      </c>
      <c r="E556" s="3">
        <v>4010805</v>
      </c>
      <c r="F556" s="3">
        <v>2</v>
      </c>
      <c r="G556" s="3" t="s">
        <v>377</v>
      </c>
      <c r="H556" s="3"/>
      <c r="I556" s="3" t="s">
        <v>378</v>
      </c>
      <c r="J556" s="3"/>
      <c r="K556" s="3" t="s">
        <v>379</v>
      </c>
      <c r="L556" s="3"/>
      <c r="M556" s="3"/>
      <c r="N556" s="3"/>
      <c r="O556" s="3"/>
      <c r="P556" s="3"/>
      <c r="Q556" s="3" t="s">
        <v>380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04"/>
        <v>{}</v>
      </c>
      <c r="Z556" s="11" t="s">
        <v>381</v>
      </c>
      <c r="AA556" s="11" t="str">
        <f t="shared" si="103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05"/>
        <v/>
      </c>
      <c r="BQ556" s="11" t="str">
        <f t="shared" si="113"/>
        <v/>
      </c>
    </row>
    <row r="557" spans="2:69" x14ac:dyDescent="0.15">
      <c r="B557" s="1" t="str">
        <f t="shared" si="106"/>
        <v>SkillDescBrief4010805</v>
      </c>
      <c r="C557" s="1" t="str">
        <f t="shared" si="107"/>
        <v>SkillDescDetail401080503</v>
      </c>
      <c r="D557" s="3">
        <v>401080503</v>
      </c>
      <c r="E557" s="3">
        <v>4010805</v>
      </c>
      <c r="F557" s="3">
        <v>3</v>
      </c>
      <c r="G557" s="3" t="s">
        <v>377</v>
      </c>
      <c r="H557" s="3"/>
      <c r="I557" s="3" t="s">
        <v>378</v>
      </c>
      <c r="J557" s="3"/>
      <c r="K557" s="3" t="s">
        <v>379</v>
      </c>
      <c r="L557" s="3"/>
      <c r="M557" s="3"/>
      <c r="N557" s="3"/>
      <c r="O557" s="3"/>
      <c r="P557" s="3"/>
      <c r="Q557" s="3" t="s">
        <v>380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04"/>
        <v>{}</v>
      </c>
      <c r="Z557" s="11" t="s">
        <v>381</v>
      </c>
      <c r="AA557" s="11" t="str">
        <f t="shared" si="103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05"/>
        <v/>
      </c>
      <c r="BQ557" s="11" t="str">
        <f t="shared" si="113"/>
        <v/>
      </c>
    </row>
    <row r="558" spans="2:69" x14ac:dyDescent="0.15">
      <c r="B558" s="1" t="str">
        <f t="shared" si="106"/>
        <v>SkillDescBrief4010805</v>
      </c>
      <c r="C558" s="1" t="str">
        <f t="shared" si="107"/>
        <v>SkillDescDetail401080504</v>
      </c>
      <c r="D558" s="3">
        <v>401080504</v>
      </c>
      <c r="E558" s="3">
        <v>4010805</v>
      </c>
      <c r="F558" s="3">
        <v>4</v>
      </c>
      <c r="G558" s="3" t="s">
        <v>377</v>
      </c>
      <c r="H558" s="3"/>
      <c r="I558" s="3" t="s">
        <v>378</v>
      </c>
      <c r="J558" s="3"/>
      <c r="K558" s="3" t="s">
        <v>379</v>
      </c>
      <c r="L558" s="3"/>
      <c r="M558" s="3"/>
      <c r="N558" s="3"/>
      <c r="O558" s="3"/>
      <c r="P558" s="3"/>
      <c r="Q558" s="3" t="s">
        <v>380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04"/>
        <v>{}</v>
      </c>
      <c r="Z558" s="11" t="s">
        <v>381</v>
      </c>
      <c r="AA558" s="11" t="str">
        <f t="shared" si="103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05"/>
        <v/>
      </c>
      <c r="BQ558" s="11" t="str">
        <f t="shared" si="113"/>
        <v/>
      </c>
    </row>
    <row r="559" spans="2:69" x14ac:dyDescent="0.15">
      <c r="B559" s="1" t="str">
        <f t="shared" si="106"/>
        <v>SkillDescBrief4010805</v>
      </c>
      <c r="C559" s="1" t="str">
        <f t="shared" si="107"/>
        <v>SkillDescDetail401080505</v>
      </c>
      <c r="D559" s="3">
        <v>401080505</v>
      </c>
      <c r="E559" s="3">
        <v>4010805</v>
      </c>
      <c r="F559" s="3">
        <v>5</v>
      </c>
      <c r="G559" s="3" t="s">
        <v>377</v>
      </c>
      <c r="H559" s="3"/>
      <c r="I559" s="3" t="s">
        <v>378</v>
      </c>
      <c r="J559" s="3"/>
      <c r="K559" s="3" t="s">
        <v>379</v>
      </c>
      <c r="L559" s="3"/>
      <c r="M559" s="3"/>
      <c r="N559" s="3"/>
      <c r="O559" s="3"/>
      <c r="P559" s="3"/>
      <c r="Q559" s="3" t="s">
        <v>380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04"/>
        <v>{}</v>
      </c>
      <c r="Z559" s="11" t="s">
        <v>381</v>
      </c>
      <c r="AA559" s="11" t="str">
        <f t="shared" si="103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05"/>
        <v/>
      </c>
      <c r="BQ559" s="11" t="str">
        <f t="shared" si="113"/>
        <v/>
      </c>
    </row>
    <row r="560" spans="2:69" x14ac:dyDescent="0.15">
      <c r="B560" s="1" t="str">
        <f t="shared" si="106"/>
        <v>SkillDescBrief// 战斗被动</v>
      </c>
      <c r="C560" s="1" t="str">
        <f t="shared" si="107"/>
        <v>SkillDescDetail// 战斗被动3</v>
      </c>
      <c r="D560" s="7" t="s">
        <v>48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04"/>
        <v/>
      </c>
      <c r="Z560" s="10" t="s">
        <v>381</v>
      </c>
      <c r="AA560" s="10" t="str">
        <f t="shared" si="103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05"/>
        <v/>
      </c>
      <c r="BQ560" s="10" t="str">
        <f t="shared" si="113"/>
        <v/>
      </c>
    </row>
    <row r="561" spans="2:69" x14ac:dyDescent="0.15">
      <c r="B561" s="1" t="str">
        <f t="shared" si="106"/>
        <v>SkillDescBrief4010806</v>
      </c>
      <c r="C561" s="1" t="str">
        <f t="shared" si="107"/>
        <v>SkillDescDetail401080601</v>
      </c>
      <c r="D561" s="3">
        <v>401080601</v>
      </c>
      <c r="E561" s="3">
        <v>4010806</v>
      </c>
      <c r="F561" s="3">
        <v>1</v>
      </c>
      <c r="G561" s="3" t="s">
        <v>377</v>
      </c>
      <c r="H561" s="3"/>
      <c r="I561" s="3" t="s">
        <v>378</v>
      </c>
      <c r="J561" s="3"/>
      <c r="K561" s="3" t="s">
        <v>379</v>
      </c>
      <c r="L561" s="3"/>
      <c r="M561" s="3"/>
      <c r="N561" s="3"/>
      <c r="O561" s="3"/>
      <c r="P561" s="3"/>
      <c r="Q561" s="3" t="s">
        <v>380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04"/>
        <v>{}</v>
      </c>
      <c r="Z561" s="11" t="s">
        <v>381</v>
      </c>
      <c r="AA561" s="11" t="str">
        <f t="shared" si="103"/>
        <v/>
      </c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05"/>
        <v/>
      </c>
      <c r="BQ561" s="11" t="str">
        <f t="shared" si="113"/>
        <v/>
      </c>
    </row>
    <row r="562" spans="2:69" x14ac:dyDescent="0.15">
      <c r="B562" s="1" t="str">
        <f t="shared" si="106"/>
        <v>SkillDescBrief4010806</v>
      </c>
      <c r="C562" s="1" t="str">
        <f t="shared" si="107"/>
        <v>SkillDescDetail401080602</v>
      </c>
      <c r="D562" s="3">
        <v>401080602</v>
      </c>
      <c r="E562" s="3">
        <v>4010806</v>
      </c>
      <c r="F562" s="3">
        <v>2</v>
      </c>
      <c r="G562" s="3" t="s">
        <v>377</v>
      </c>
      <c r="H562" s="3"/>
      <c r="I562" s="3" t="s">
        <v>378</v>
      </c>
      <c r="J562" s="3"/>
      <c r="K562" s="3" t="s">
        <v>379</v>
      </c>
      <c r="L562" s="3"/>
      <c r="M562" s="3"/>
      <c r="N562" s="3"/>
      <c r="O562" s="3"/>
      <c r="P562" s="3"/>
      <c r="Q562" s="3" t="s">
        <v>380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04"/>
        <v>{}</v>
      </c>
      <c r="Z562" s="11" t="s">
        <v>381</v>
      </c>
      <c r="AA562" s="11" t="str">
        <f t="shared" si="103"/>
        <v/>
      </c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05"/>
        <v/>
      </c>
      <c r="BQ562" s="11" t="str">
        <f t="shared" si="113"/>
        <v/>
      </c>
    </row>
    <row r="563" spans="2:69" x14ac:dyDescent="0.15">
      <c r="B563" s="1" t="str">
        <f t="shared" si="106"/>
        <v>SkillDescBrief4010806</v>
      </c>
      <c r="C563" s="1" t="str">
        <f t="shared" si="107"/>
        <v>SkillDescDetail401080603</v>
      </c>
      <c r="D563" s="3">
        <v>401080603</v>
      </c>
      <c r="E563" s="3">
        <v>4010806</v>
      </c>
      <c r="F563" s="3">
        <v>3</v>
      </c>
      <c r="G563" s="3" t="s">
        <v>377</v>
      </c>
      <c r="H563" s="3"/>
      <c r="I563" s="3" t="s">
        <v>378</v>
      </c>
      <c r="J563" s="3"/>
      <c r="K563" s="3" t="s">
        <v>379</v>
      </c>
      <c r="L563" s="3"/>
      <c r="M563" s="3"/>
      <c r="N563" s="3"/>
      <c r="O563" s="3"/>
      <c r="P563" s="3"/>
      <c r="Q563" s="3" t="s">
        <v>380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04"/>
        <v>{}</v>
      </c>
      <c r="Z563" s="11" t="s">
        <v>381</v>
      </c>
      <c r="AA563" s="11" t="str">
        <f t="shared" si="103"/>
        <v/>
      </c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05"/>
        <v/>
      </c>
      <c r="BQ563" s="11" t="str">
        <f t="shared" si="113"/>
        <v/>
      </c>
    </row>
    <row r="564" spans="2:69" x14ac:dyDescent="0.15">
      <c r="B564" s="1" t="str">
        <f t="shared" si="106"/>
        <v>SkillDescBrief4010806</v>
      </c>
      <c r="C564" s="1" t="str">
        <f t="shared" si="107"/>
        <v>SkillDescDetail401080604</v>
      </c>
      <c r="D564" s="3">
        <v>401080604</v>
      </c>
      <c r="E564" s="3">
        <v>4010806</v>
      </c>
      <c r="F564" s="3">
        <v>4</v>
      </c>
      <c r="G564" s="3" t="s">
        <v>377</v>
      </c>
      <c r="H564" s="3"/>
      <c r="I564" s="3" t="s">
        <v>378</v>
      </c>
      <c r="J564" s="3"/>
      <c r="K564" s="3" t="s">
        <v>379</v>
      </c>
      <c r="L564" s="3"/>
      <c r="M564" s="3"/>
      <c r="N564" s="3"/>
      <c r="O564" s="3"/>
      <c r="P564" s="3"/>
      <c r="Q564" s="3" t="s">
        <v>380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04"/>
        <v>{}</v>
      </c>
      <c r="Z564" s="11" t="s">
        <v>381</v>
      </c>
      <c r="AA564" s="11" t="str">
        <f t="shared" si="103"/>
        <v/>
      </c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05"/>
        <v/>
      </c>
      <c r="BQ564" s="11" t="str">
        <f t="shared" si="113"/>
        <v/>
      </c>
    </row>
    <row r="565" spans="2:69" x14ac:dyDescent="0.15">
      <c r="B565" s="1" t="str">
        <f t="shared" si="106"/>
        <v>SkillDescBrief4010806</v>
      </c>
      <c r="C565" s="1" t="str">
        <f t="shared" si="107"/>
        <v>SkillDescDetail401080605</v>
      </c>
      <c r="D565" s="3">
        <v>401080605</v>
      </c>
      <c r="E565" s="3">
        <v>4010806</v>
      </c>
      <c r="F565" s="3">
        <v>5</v>
      </c>
      <c r="G565" s="3" t="s">
        <v>377</v>
      </c>
      <c r="H565" s="3"/>
      <c r="I565" s="3" t="s">
        <v>378</v>
      </c>
      <c r="J565" s="3"/>
      <c r="K565" s="3" t="s">
        <v>379</v>
      </c>
      <c r="L565" s="3"/>
      <c r="M565" s="3"/>
      <c r="N565" s="3"/>
      <c r="O565" s="3"/>
      <c r="P565" s="3"/>
      <c r="Q565" s="3" t="s">
        <v>380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04"/>
        <v>{}</v>
      </c>
      <c r="Z565" s="11" t="s">
        <v>381</v>
      </c>
      <c r="AA565" s="11" t="str">
        <f t="shared" si="103"/>
        <v/>
      </c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05"/>
        <v/>
      </c>
      <c r="BQ565" s="11" t="str">
        <f t="shared" si="113"/>
        <v/>
      </c>
    </row>
    <row r="566" spans="2:69" x14ac:dyDescent="0.15">
      <c r="B566" s="1" t="str">
        <f t="shared" si="106"/>
        <v>SkillDescBrief// 战斗被动</v>
      </c>
      <c r="C566" s="1" t="str">
        <f t="shared" si="107"/>
        <v>SkillDescDetail// 战斗被动4</v>
      </c>
      <c r="D566" s="7" t="s">
        <v>49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04"/>
        <v/>
      </c>
      <c r="Z566" s="10" t="s">
        <v>381</v>
      </c>
      <c r="AA566" s="10" t="str">
        <f t="shared" si="103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05"/>
        <v/>
      </c>
      <c r="BQ566" s="10" t="str">
        <f t="shared" si="113"/>
        <v/>
      </c>
    </row>
    <row r="567" spans="2:69" x14ac:dyDescent="0.15">
      <c r="B567" s="1" t="str">
        <f t="shared" si="106"/>
        <v>SkillDescBrief4010807</v>
      </c>
      <c r="C567" s="1" t="str">
        <f t="shared" si="107"/>
        <v>SkillDescDetail401080701</v>
      </c>
      <c r="D567" s="3">
        <v>401080701</v>
      </c>
      <c r="E567" s="3">
        <v>4010807</v>
      </c>
      <c r="F567" s="3">
        <v>1</v>
      </c>
      <c r="G567" s="3" t="s">
        <v>377</v>
      </c>
      <c r="H567" s="3"/>
      <c r="I567" s="3" t="s">
        <v>378</v>
      </c>
      <c r="J567" s="3"/>
      <c r="K567" s="3" t="s">
        <v>379</v>
      </c>
      <c r="L567" s="3"/>
      <c r="M567" s="3"/>
      <c r="N567" s="3"/>
      <c r="O567" s="3"/>
      <c r="P567" s="3"/>
      <c r="Q567" s="3" t="s">
        <v>380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04"/>
        <v>{}</v>
      </c>
      <c r="Z567" s="11" t="s">
        <v>505</v>
      </c>
      <c r="AA567" s="11" t="str">
        <f t="shared" si="103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476</v>
      </c>
      <c r="AK567" s="11" t="str">
        <f>$B$6</f>
        <v>&lt;c=A6EC41&gt;</v>
      </c>
      <c r="AL567" s="11">
        <v>10</v>
      </c>
      <c r="AM567" s="11" t="s">
        <v>349</v>
      </c>
      <c r="AN567" s="11" t="s">
        <v>506</v>
      </c>
      <c r="AO567" s="11" t="str">
        <f>$B$9&amp;$B$6</f>
        <v>&lt;q=attr_hp&gt;&lt;c=A6EC41&gt;</v>
      </c>
      <c r="AP567" s="11" t="str">
        <f>"15%"</f>
        <v>15%</v>
      </c>
      <c r="AQ567" s="11" t="s">
        <v>349</v>
      </c>
      <c r="AR567" s="11" t="s">
        <v>507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05"/>
        <v>周期性治疗友方并解控</v>
      </c>
      <c r="BQ567" s="11" t="str">
        <f t="shared" si="113"/>
        <v>每隔&lt;c=A6EC41&gt;10&lt;/c&gt;秒解除友方受到的控制，并恢复友方单位&lt;q=attr_hp&gt;&lt;c=A6EC41&gt;15%&lt;/c&gt;血量</v>
      </c>
    </row>
    <row r="568" spans="2:69" x14ac:dyDescent="0.15">
      <c r="B568" s="1" t="str">
        <f t="shared" si="106"/>
        <v>SkillDescBrief4010807</v>
      </c>
      <c r="C568" s="1" t="str">
        <f t="shared" si="107"/>
        <v>SkillDescDetail401080702</v>
      </c>
      <c r="D568" s="3">
        <v>401080702</v>
      </c>
      <c r="E568" s="3">
        <v>4010807</v>
      </c>
      <c r="F568" s="3">
        <v>2</v>
      </c>
      <c r="G568" s="3" t="s">
        <v>377</v>
      </c>
      <c r="H568" s="3"/>
      <c r="I568" s="3" t="s">
        <v>378</v>
      </c>
      <c r="J568" s="3"/>
      <c r="K568" s="3" t="s">
        <v>379</v>
      </c>
      <c r="L568" s="3"/>
      <c r="M568" s="3"/>
      <c r="N568" s="3"/>
      <c r="O568" s="3"/>
      <c r="P568" s="3"/>
      <c r="Q568" s="3" t="s">
        <v>380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04"/>
        <v>{}</v>
      </c>
      <c r="Z568" s="11" t="s">
        <v>381</v>
      </c>
      <c r="AA568" s="11" t="str">
        <f t="shared" si="103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05"/>
        <v/>
      </c>
      <c r="BQ568" s="11" t="str">
        <f t="shared" si="113"/>
        <v/>
      </c>
    </row>
    <row r="569" spans="2:69" x14ac:dyDescent="0.15">
      <c r="B569" s="1" t="str">
        <f t="shared" si="106"/>
        <v>SkillDescBrief4010807</v>
      </c>
      <c r="C569" s="1" t="str">
        <f t="shared" si="107"/>
        <v>SkillDescDetail401080703</v>
      </c>
      <c r="D569" s="3">
        <v>401080703</v>
      </c>
      <c r="E569" s="3">
        <v>4010807</v>
      </c>
      <c r="F569" s="3">
        <v>3</v>
      </c>
      <c r="G569" s="3" t="s">
        <v>377</v>
      </c>
      <c r="H569" s="3"/>
      <c r="I569" s="3" t="s">
        <v>378</v>
      </c>
      <c r="J569" s="3"/>
      <c r="K569" s="3" t="s">
        <v>379</v>
      </c>
      <c r="L569" s="3"/>
      <c r="M569" s="3"/>
      <c r="N569" s="3"/>
      <c r="O569" s="3"/>
      <c r="P569" s="3"/>
      <c r="Q569" s="3" t="s">
        <v>380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04"/>
        <v>{}</v>
      </c>
      <c r="Z569" s="11" t="s">
        <v>381</v>
      </c>
      <c r="AA569" s="11" t="str">
        <f t="shared" si="103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05"/>
        <v/>
      </c>
      <c r="BQ569" s="11" t="str">
        <f t="shared" si="113"/>
        <v/>
      </c>
    </row>
    <row r="570" spans="2:69" x14ac:dyDescent="0.15">
      <c r="B570" s="1" t="str">
        <f t="shared" si="106"/>
        <v>SkillDescBrief4010807</v>
      </c>
      <c r="C570" s="1" t="str">
        <f t="shared" si="107"/>
        <v>SkillDescDetail401080704</v>
      </c>
      <c r="D570" s="3">
        <v>401080704</v>
      </c>
      <c r="E570" s="3">
        <v>4010807</v>
      </c>
      <c r="F570" s="3">
        <v>4</v>
      </c>
      <c r="G570" s="3" t="s">
        <v>377</v>
      </c>
      <c r="H570" s="3"/>
      <c r="I570" s="3" t="s">
        <v>378</v>
      </c>
      <c r="J570" s="3"/>
      <c r="K570" s="3" t="s">
        <v>379</v>
      </c>
      <c r="L570" s="3"/>
      <c r="M570" s="3"/>
      <c r="N570" s="3"/>
      <c r="O570" s="3"/>
      <c r="P570" s="3"/>
      <c r="Q570" s="3" t="s">
        <v>380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04"/>
        <v>{}</v>
      </c>
      <c r="Z570" s="11" t="s">
        <v>381</v>
      </c>
      <c r="AA570" s="11" t="str">
        <f t="shared" ref="AA570:AA614" si="116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05"/>
        <v/>
      </c>
      <c r="BQ570" s="11" t="str">
        <f t="shared" si="113"/>
        <v/>
      </c>
    </row>
    <row r="571" spans="2:69" x14ac:dyDescent="0.15">
      <c r="B571" s="1" t="str">
        <f t="shared" si="106"/>
        <v>SkillDescBrief4010807</v>
      </c>
      <c r="C571" s="1" t="str">
        <f t="shared" si="107"/>
        <v>SkillDescDetail401080705</v>
      </c>
      <c r="D571" s="3">
        <v>401080705</v>
      </c>
      <c r="E571" s="3">
        <v>4010807</v>
      </c>
      <c r="F571" s="3">
        <v>5</v>
      </c>
      <c r="G571" s="3" t="s">
        <v>377</v>
      </c>
      <c r="H571" s="3"/>
      <c r="I571" s="3" t="s">
        <v>378</v>
      </c>
      <c r="J571" s="3"/>
      <c r="K571" s="3" t="s">
        <v>379</v>
      </c>
      <c r="L571" s="3"/>
      <c r="M571" s="3"/>
      <c r="N571" s="3"/>
      <c r="O571" s="3"/>
      <c r="P571" s="3"/>
      <c r="Q571" s="3" t="s">
        <v>380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04"/>
        <v>{}</v>
      </c>
      <c r="Z571" s="11" t="s">
        <v>381</v>
      </c>
      <c r="AA571" s="11" t="str">
        <f t="shared" si="116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05"/>
        <v/>
      </c>
      <c r="BQ571" s="11" t="str">
        <f t="shared" si="113"/>
        <v/>
      </c>
    </row>
    <row r="572" spans="2:69" x14ac:dyDescent="0.15">
      <c r="B572" s="1" t="str">
        <f t="shared" si="106"/>
        <v>SkillDescBrief// 解控治疗</v>
      </c>
      <c r="C572" s="1" t="str">
        <f t="shared" si="107"/>
        <v>SkillDescDetail// 解控治疗</v>
      </c>
      <c r="D572" s="7" t="s">
        <v>84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04"/>
        <v/>
      </c>
      <c r="Z572" s="10" t="s">
        <v>381</v>
      </c>
      <c r="AA572" s="10" t="str">
        <f t="shared" si="116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05"/>
        <v/>
      </c>
      <c r="BQ572" s="10" t="str">
        <f t="shared" si="113"/>
        <v/>
      </c>
    </row>
    <row r="573" spans="2:69" x14ac:dyDescent="0.15">
      <c r="B573" s="1" t="str">
        <f t="shared" si="106"/>
        <v>SkillDescBrief4010808</v>
      </c>
      <c r="C573" s="1" t="str">
        <f t="shared" si="107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04"/>
        <v>{}</v>
      </c>
      <c r="Z573" s="11" t="s">
        <v>381</v>
      </c>
      <c r="AA573" s="11" t="str">
        <f t="shared" si="116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05"/>
        <v/>
      </c>
      <c r="BQ573" s="11" t="str">
        <f t="shared" si="113"/>
        <v/>
      </c>
    </row>
    <row r="574" spans="2:69" x14ac:dyDescent="0.15">
      <c r="B574" s="1" t="str">
        <f t="shared" si="106"/>
        <v>SkillDescBrief4010808</v>
      </c>
      <c r="C574" s="1" t="str">
        <f t="shared" si="107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04"/>
        <v>{}</v>
      </c>
      <c r="Z574" s="11" t="s">
        <v>381</v>
      </c>
      <c r="AA574" s="11" t="str">
        <f t="shared" si="116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05"/>
        <v/>
      </c>
      <c r="BQ574" s="11" t="str">
        <f t="shared" si="113"/>
        <v/>
      </c>
    </row>
    <row r="575" spans="2:69" x14ac:dyDescent="0.15">
      <c r="B575" s="1" t="str">
        <f t="shared" si="106"/>
        <v>SkillDescBrief4010808</v>
      </c>
      <c r="C575" s="1" t="str">
        <f t="shared" si="107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04"/>
        <v>{}</v>
      </c>
      <c r="Z575" s="11" t="s">
        <v>381</v>
      </c>
      <c r="AA575" s="11" t="str">
        <f t="shared" si="116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05"/>
        <v/>
      </c>
      <c r="BQ575" s="11" t="str">
        <f t="shared" si="113"/>
        <v/>
      </c>
    </row>
    <row r="576" spans="2:69" x14ac:dyDescent="0.15">
      <c r="B576" s="1" t="str">
        <f t="shared" si="106"/>
        <v>SkillDescBrief4010808</v>
      </c>
      <c r="C576" s="1" t="str">
        <f t="shared" si="107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04"/>
        <v>{}</v>
      </c>
      <c r="Z576" s="11" t="s">
        <v>381</v>
      </c>
      <c r="AA576" s="11" t="str">
        <f t="shared" si="116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05"/>
        <v/>
      </c>
      <c r="BQ576" s="11" t="str">
        <f t="shared" si="113"/>
        <v/>
      </c>
    </row>
    <row r="577" spans="2:69" x14ac:dyDescent="0.15">
      <c r="B577" s="1" t="str">
        <f t="shared" si="106"/>
        <v>SkillDescBrief4010808</v>
      </c>
      <c r="C577" s="1" t="str">
        <f t="shared" si="107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04"/>
        <v>{}</v>
      </c>
      <c r="Z577" s="11" t="s">
        <v>381</v>
      </c>
      <c r="AA577" s="11" t="str">
        <f t="shared" si="116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05"/>
        <v/>
      </c>
      <c r="BQ577" s="11" t="str">
        <f t="shared" si="113"/>
        <v/>
      </c>
    </row>
    <row r="578" spans="2:69" x14ac:dyDescent="0.15">
      <c r="B578" s="1" t="str">
        <f t="shared" si="106"/>
        <v>SkillDescBrief// 手枪&amp;光</v>
      </c>
      <c r="C578" s="1" t="str">
        <f t="shared" si="107"/>
        <v>SkillDescDetail// 手枪&amp;光盾</v>
      </c>
      <c r="D578" s="7" t="s">
        <v>85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04"/>
        <v/>
      </c>
      <c r="Z578" s="10" t="s">
        <v>381</v>
      </c>
      <c r="AA578" s="10" t="str">
        <f t="shared" si="116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05"/>
        <v/>
      </c>
      <c r="BQ578" s="10" t="str">
        <f t="shared" si="113"/>
        <v/>
      </c>
    </row>
    <row r="579" spans="2:69" x14ac:dyDescent="0.15">
      <c r="B579" s="1" t="str">
        <f t="shared" si="106"/>
        <v>SkillDescBrief// 普攻</v>
      </c>
      <c r="C579" s="1" t="str">
        <f t="shared" si="107"/>
        <v>SkillDescDetail// 普攻</v>
      </c>
      <c r="D579" s="7" t="s">
        <v>33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04"/>
        <v/>
      </c>
      <c r="Z579" s="10" t="s">
        <v>381</v>
      </c>
      <c r="AA579" s="10" t="str">
        <f t="shared" si="116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05"/>
        <v/>
      </c>
      <c r="BQ579" s="10" t="str">
        <f t="shared" si="113"/>
        <v/>
      </c>
    </row>
    <row r="580" spans="2:69" x14ac:dyDescent="0.15">
      <c r="B580" s="1" t="str">
        <f t="shared" si="106"/>
        <v>SkillDescBrief4010901</v>
      </c>
      <c r="C580" s="1" t="str">
        <f t="shared" si="107"/>
        <v>SkillDescDetail401090101</v>
      </c>
      <c r="D580" s="3">
        <v>401090101</v>
      </c>
      <c r="E580" s="3">
        <v>4010901</v>
      </c>
      <c r="F580" s="3">
        <v>1</v>
      </c>
      <c r="G580" s="3" t="s">
        <v>377</v>
      </c>
      <c r="H580" s="3">
        <v>0.4</v>
      </c>
      <c r="I580" s="3" t="s">
        <v>378</v>
      </c>
      <c r="J580" s="3"/>
      <c r="K580" s="3" t="s">
        <v>379</v>
      </c>
      <c r="L580" s="3">
        <f ca="1">ROUND(_xlfn.XLOOKUP($F580,$D$1:$D$5,$E$1:$E$5)*OFFSET(L580,5-$F580,0)/0.05,0)*0.05</f>
        <v>0.70000000000000007</v>
      </c>
      <c r="M580" s="3"/>
      <c r="N580" s="3"/>
      <c r="O580" s="3"/>
      <c r="P580" s="3"/>
      <c r="Q580" s="3" t="s">
        <v>380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t="shared" ca="1" si="104"/>
        <v>{"AtkPower":0.4,"BuffPower":0.7}</v>
      </c>
      <c r="Z580" s="11" t="s">
        <v>508</v>
      </c>
      <c r="AA580" s="11" t="str">
        <f t="shared" si="116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509</v>
      </c>
      <c r="AK580" s="11" t="str">
        <f>$B$6</f>
        <v>&lt;c=A6EC41&gt;</v>
      </c>
      <c r="AL580" s="11">
        <v>1</v>
      </c>
      <c r="AM580" s="11" t="s">
        <v>349</v>
      </c>
      <c r="AN580" s="11" t="s">
        <v>384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349</v>
      </c>
      <c r="AR580" s="11" t="s">
        <v>510</v>
      </c>
      <c r="AS580" s="11" t="s">
        <v>355</v>
      </c>
      <c r="AT580" s="11" t="str">
        <f>"20%"</f>
        <v>20%</v>
      </c>
      <c r="AU580" s="11" t="s">
        <v>349</v>
      </c>
      <c r="AV580" s="11" t="s">
        <v>511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05"/>
        <v>格挡子弹并用手枪射击敌人</v>
      </c>
      <c r="BQ580" s="11" t="str">
        <f t="shared" si="113"/>
        <v>格挡并用手枪射击，对&lt;c=A6EC41&gt;1&lt;/c&gt;个敌人造成&lt;q=attr_atk&gt;&lt;c=A6EC41&gt;40%&lt;/c&gt;伤害，自身获得&lt;c=A6EC41&gt;20%&lt;/c&gt;减伤</v>
      </c>
    </row>
    <row r="581" spans="2:69" x14ac:dyDescent="0.15">
      <c r="B581" s="1" t="str">
        <f t="shared" si="106"/>
        <v>SkillDescBrief4010901</v>
      </c>
      <c r="C581" s="1" t="str">
        <f t="shared" si="107"/>
        <v>SkillDescDetail401090102</v>
      </c>
      <c r="D581" s="3">
        <v>401090102</v>
      </c>
      <c r="E581" s="3">
        <v>4010901</v>
      </c>
      <c r="F581" s="3">
        <v>2</v>
      </c>
      <c r="G581" s="3" t="s">
        <v>377</v>
      </c>
      <c r="H581" s="3">
        <v>0.45</v>
      </c>
      <c r="I581" s="3" t="s">
        <v>378</v>
      </c>
      <c r="J581" s="3"/>
      <c r="K581" s="3" t="s">
        <v>379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380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t="shared" ca="1" si="104"/>
        <v>{"AtkPower":0.45,"BuffPower":0.75}</v>
      </c>
      <c r="Z581" s="11" t="s">
        <v>508</v>
      </c>
      <c r="AA581" s="11" t="str">
        <f t="shared" si="116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386</v>
      </c>
      <c r="AG581" s="11"/>
      <c r="AH581" s="11"/>
      <c r="AI581" s="11"/>
      <c r="AJ581" s="11" t="s">
        <v>353</v>
      </c>
      <c r="AK581" s="11" t="str">
        <f t="shared" ref="AK581:AK584" si="117">$B$8&amp;$B$6</f>
        <v>&lt;q=attr_atk&gt;&lt;c=A6EC41&gt;</v>
      </c>
      <c r="AL581" s="11" t="str">
        <f t="shared" ref="AL581:AL584" si="118">ROUND($H581*100,2)&amp;"%"</f>
        <v>45%</v>
      </c>
      <c r="AM581" s="11" t="s">
        <v>349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05"/>
        <v>格挡子弹并用手枪射击敌人</v>
      </c>
      <c r="BQ581" s="11" t="str">
        <f t="shared" si="113"/>
        <v>2级：造成的伤害提升&lt;q=attr_atk&gt;&lt;c=A6EC41&gt;45%&lt;/c&gt;</v>
      </c>
    </row>
    <row r="582" spans="2:69" x14ac:dyDescent="0.15">
      <c r="B582" s="1" t="str">
        <f t="shared" si="106"/>
        <v>SkillDescBrief4010901</v>
      </c>
      <c r="C582" s="1" t="str">
        <f t="shared" si="107"/>
        <v>SkillDescDetail401090103</v>
      </c>
      <c r="D582" s="3">
        <v>401090103</v>
      </c>
      <c r="E582" s="3">
        <v>4010901</v>
      </c>
      <c r="F582" s="3">
        <v>3</v>
      </c>
      <c r="G582" s="3" t="s">
        <v>377</v>
      </c>
      <c r="H582" s="3">
        <f ca="1">ROUND(_xlfn.XLOOKUP($F582,$D$1:$D$5,$E$1:$E$5)*OFFSET(H582,5-$F582,0)/0.05,0)*0.05</f>
        <v>0.5</v>
      </c>
      <c r="I582" s="3" t="s">
        <v>378</v>
      </c>
      <c r="J582" s="3"/>
      <c r="K582" s="3" t="s">
        <v>379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380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t="shared" ca="1" si="104"/>
        <v>{"AtkPower":0.5,"BuffPower":0.8}</v>
      </c>
      <c r="Z582" s="11" t="s">
        <v>508</v>
      </c>
      <c r="AA582" s="11" t="str">
        <f t="shared" ca="1" si="116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386</v>
      </c>
      <c r="AG582" s="11"/>
      <c r="AH582" s="11"/>
      <c r="AI582" s="11"/>
      <c r="AJ582" s="11" t="s">
        <v>353</v>
      </c>
      <c r="AK582" s="11" t="str">
        <f t="shared" si="117"/>
        <v>&lt;q=attr_atk&gt;&lt;c=A6EC41&gt;</v>
      </c>
      <c r="AL582" s="11" t="str">
        <f t="shared" ca="1" si="118"/>
        <v>50%</v>
      </c>
      <c r="AM582" s="11" t="s">
        <v>349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05"/>
        <v>格挡子弹并用手枪射击敌人</v>
      </c>
      <c r="BQ582" s="11" t="str">
        <f t="shared" ca="1" si="113"/>
        <v>3级：造成的伤害提升&lt;q=attr_atk&gt;&lt;c=A6EC41&gt;50%&lt;/c&gt;</v>
      </c>
    </row>
    <row r="583" spans="2:69" x14ac:dyDescent="0.15">
      <c r="B583" s="1" t="str">
        <f t="shared" si="106"/>
        <v>SkillDescBrief4010901</v>
      </c>
      <c r="C583" s="1" t="str">
        <f t="shared" si="107"/>
        <v>SkillDescDetail401090104</v>
      </c>
      <c r="D583" s="3">
        <v>401090104</v>
      </c>
      <c r="E583" s="3">
        <v>4010901</v>
      </c>
      <c r="F583" s="3">
        <v>4</v>
      </c>
      <c r="G583" s="3" t="s">
        <v>377</v>
      </c>
      <c r="H583" s="3">
        <f ca="1">ROUND(_xlfn.XLOOKUP($F583,$D$1:$D$5,$E$1:$E$5)*OFFSET(H583,5-$F583,0)/0.05,0)*0.05</f>
        <v>0.60000000000000009</v>
      </c>
      <c r="I583" s="3" t="s">
        <v>378</v>
      </c>
      <c r="J583" s="3"/>
      <c r="K583" s="3" t="s">
        <v>379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380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t="shared" ca="1" si="104"/>
        <v>{"AtkPower":0.6,"BuffPower":0.9}</v>
      </c>
      <c r="Z583" s="11" t="s">
        <v>508</v>
      </c>
      <c r="AA583" s="11" t="str">
        <f t="shared" ca="1" si="116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386</v>
      </c>
      <c r="AG583" s="11"/>
      <c r="AH583" s="11"/>
      <c r="AI583" s="11"/>
      <c r="AJ583" s="11" t="s">
        <v>353</v>
      </c>
      <c r="AK583" s="11" t="str">
        <f t="shared" si="117"/>
        <v>&lt;q=attr_atk&gt;&lt;c=A6EC41&gt;</v>
      </c>
      <c r="AL583" s="11" t="str">
        <f t="shared" ca="1" si="118"/>
        <v>60%</v>
      </c>
      <c r="AM583" s="11" t="s">
        <v>349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05"/>
        <v>格挡子弹并用手枪射击敌人</v>
      </c>
      <c r="BQ583" s="11" t="str">
        <f t="shared" ca="1" si="113"/>
        <v>4级：造成的伤害提升&lt;q=attr_atk&gt;&lt;c=A6EC41&gt;60%&lt;/c&gt;</v>
      </c>
    </row>
    <row r="584" spans="2:69" x14ac:dyDescent="0.15">
      <c r="B584" s="1" t="str">
        <f t="shared" si="106"/>
        <v>SkillDescBrief4010901</v>
      </c>
      <c r="C584" s="1" t="str">
        <f t="shared" si="107"/>
        <v>SkillDescDetail401090105</v>
      </c>
      <c r="D584" s="3">
        <v>401090105</v>
      </c>
      <c r="E584" s="3">
        <v>4010901</v>
      </c>
      <c r="F584" s="3">
        <v>5</v>
      </c>
      <c r="G584" s="3" t="s">
        <v>377</v>
      </c>
      <c r="H584" s="3">
        <v>0.65</v>
      </c>
      <c r="I584" s="3" t="s">
        <v>378</v>
      </c>
      <c r="J584" s="3"/>
      <c r="K584" s="3" t="s">
        <v>379</v>
      </c>
      <c r="L584" s="3">
        <v>1</v>
      </c>
      <c r="M584" s="3"/>
      <c r="N584" s="3"/>
      <c r="O584" s="3"/>
      <c r="P584" s="3"/>
      <c r="Q584" s="3" t="s">
        <v>380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04"/>
        <v>{"AtkPower":0.65,"BuffPower":1}</v>
      </c>
      <c r="Z584" s="11" t="s">
        <v>508</v>
      </c>
      <c r="AA584" s="11" t="str">
        <f t="shared" si="116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386</v>
      </c>
      <c r="AG584" s="11"/>
      <c r="AH584" s="11"/>
      <c r="AI584" s="11"/>
      <c r="AJ584" s="11" t="s">
        <v>353</v>
      </c>
      <c r="AK584" s="11" t="str">
        <f t="shared" si="117"/>
        <v>&lt;q=attr_atk&gt;&lt;c=A6EC41&gt;</v>
      </c>
      <c r="AL584" s="11" t="str">
        <f t="shared" si="118"/>
        <v>65%</v>
      </c>
      <c r="AM584" s="11" t="s">
        <v>349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05"/>
        <v>格挡子弹并用手枪射击敌人</v>
      </c>
      <c r="BQ584" s="11" t="str">
        <f t="shared" si="113"/>
        <v>5级：造成的伤害提升&lt;q=attr_atk&gt;&lt;c=A6EC41&gt;65%&lt;/c&gt;</v>
      </c>
    </row>
    <row r="585" spans="2:69" x14ac:dyDescent="0.15">
      <c r="B585" s="1" t="str">
        <f t="shared" si="106"/>
        <v>SkillDescBrief// 大招</v>
      </c>
      <c r="C585" s="1" t="str">
        <f t="shared" si="107"/>
        <v>SkillDescDetail// 大招</v>
      </c>
      <c r="D585" s="7" t="s">
        <v>40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04"/>
        <v/>
      </c>
      <c r="Z585" s="10" t="s">
        <v>381</v>
      </c>
      <c r="AA585" s="10" t="str">
        <f t="shared" si="116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05"/>
        <v/>
      </c>
      <c r="BQ585" s="10" t="str">
        <f t="shared" si="113"/>
        <v/>
      </c>
    </row>
    <row r="586" spans="2:69" x14ac:dyDescent="0.15">
      <c r="B586" s="1" t="str">
        <f t="shared" si="106"/>
        <v>SkillDescBrief4010902</v>
      </c>
      <c r="C586" s="1" t="str">
        <f t="shared" si="107"/>
        <v>SkillDescDetail401090201</v>
      </c>
      <c r="D586" s="3">
        <v>401090201</v>
      </c>
      <c r="E586" s="3">
        <v>4010902</v>
      </c>
      <c r="F586" s="3">
        <v>1</v>
      </c>
      <c r="G586" s="3" t="s">
        <v>377</v>
      </c>
      <c r="H586" s="3">
        <f ca="1">ROUND(_xlfn.XLOOKUP($F586,$D$1:$D$5,$E$1:$E$5)*OFFSET(H586,5-$F586,0)/0.05,0)*0.05</f>
        <v>1.9000000000000001</v>
      </c>
      <c r="I586" s="3" t="s">
        <v>378</v>
      </c>
      <c r="J586" s="3"/>
      <c r="K586" s="3" t="s">
        <v>379</v>
      </c>
      <c r="L586" s="3"/>
      <c r="M586" s="3"/>
      <c r="N586" s="3"/>
      <c r="O586" s="3"/>
      <c r="P586" s="3"/>
      <c r="Q586" s="3" t="s">
        <v>380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t="shared" ref="Y586:Y649" ca="1" si="119">IF(E586="","",$A$3&amp;_xlfn.TEXTJOIN($C$1,1,S586:X586)&amp;$A$4)</f>
        <v>{"AtkPower":1.9}</v>
      </c>
      <c r="Z586" s="11" t="s">
        <v>512</v>
      </c>
      <c r="AA586" s="11" t="str">
        <f t="shared" ca="1" si="116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513</v>
      </c>
      <c r="AK586" s="11" t="str">
        <f t="shared" ref="AK586:AK590" si="120">$B$8&amp;$B$6</f>
        <v>&lt;q=attr_atk&gt;&lt;c=A6EC41&gt;</v>
      </c>
      <c r="AL586" s="11" t="str">
        <f t="shared" ref="AL586:AL590" ca="1" si="121">ROUND($H586*100,2)&amp;"%"</f>
        <v>190%</v>
      </c>
      <c r="AM586" s="11" t="s">
        <v>349</v>
      </c>
      <c r="AN586" s="11" t="s">
        <v>510</v>
      </c>
      <c r="AO586" s="11" t="str">
        <f>$B$9&amp;$B$6</f>
        <v>&lt;q=attr_hp&gt;&lt;c=A6EC41&gt;</v>
      </c>
      <c r="AP586" s="11" t="str">
        <f>"40%"</f>
        <v>40%</v>
      </c>
      <c r="AQ586" s="11" t="s">
        <v>349</v>
      </c>
      <c r="AR586" s="11" t="s">
        <v>514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22">Z586</f>
        <v>跳跃到敌人中间震击，获得护盾</v>
      </c>
      <c r="BQ586" s="11" t="str">
        <f t="shared" ca="1" si="113"/>
        <v>跳跃到敌人中间震击，对所有敌人造成&lt;q=attr_atk&gt;&lt;c=A6EC41&gt;190%&lt;/c&gt;伤害，自身获得&lt;q=attr_hp&gt;&lt;c=A6EC41&gt;40%&lt;/c&gt;护盾</v>
      </c>
    </row>
    <row r="587" spans="2:69" x14ac:dyDescent="0.15">
      <c r="B587" s="1" t="str">
        <f t="shared" ref="B587:B650" si="123">$C$3&amp;LEFT($D587,7)</f>
        <v>SkillDescBrief4010902</v>
      </c>
      <c r="C587" s="1" t="str">
        <f t="shared" ref="C587:C650" si="124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377</v>
      </c>
      <c r="H587" s="3">
        <f ca="1">ROUND(_xlfn.XLOOKUP($F587,$D$1:$D$5,$E$1:$E$5)*OFFSET(H587,5-$F587,0)/0.05,0)*0.05</f>
        <v>2.0500000000000003</v>
      </c>
      <c r="I587" s="3" t="s">
        <v>378</v>
      </c>
      <c r="J587" s="3"/>
      <c r="K587" s="3" t="s">
        <v>379</v>
      </c>
      <c r="L587" s="3"/>
      <c r="M587" s="3"/>
      <c r="N587" s="3"/>
      <c r="O587" s="3"/>
      <c r="P587" s="3"/>
      <c r="Q587" s="3" t="s">
        <v>380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t="shared" ca="1" si="119"/>
        <v>{"AtkPower":2.05}</v>
      </c>
      <c r="Z587" s="11" t="s">
        <v>512</v>
      </c>
      <c r="AA587" s="11" t="str">
        <f t="shared" ca="1" si="116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386</v>
      </c>
      <c r="AG587" s="11"/>
      <c r="AH587" s="11"/>
      <c r="AI587" s="11"/>
      <c r="AJ587" s="11" t="s">
        <v>353</v>
      </c>
      <c r="AK587" s="11" t="str">
        <f t="shared" si="120"/>
        <v>&lt;q=attr_atk&gt;&lt;c=A6EC41&gt;</v>
      </c>
      <c r="AL587" s="11" t="str">
        <f t="shared" ca="1" si="121"/>
        <v>205%</v>
      </c>
      <c r="AM587" s="11" t="s">
        <v>349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22"/>
        <v>跳跃到敌人中间震击，获得护盾</v>
      </c>
      <c r="BQ587" s="11" t="str">
        <f t="shared" ca="1" si="113"/>
        <v>2级：造成的伤害提升&lt;q=attr_atk&gt;&lt;c=A6EC41&gt;205%&lt;/c&gt;</v>
      </c>
    </row>
    <row r="588" spans="2:69" x14ac:dyDescent="0.15">
      <c r="B588" s="1" t="str">
        <f t="shared" si="123"/>
        <v>SkillDescBrief4010902</v>
      </c>
      <c r="C588" s="1" t="str">
        <f t="shared" si="124"/>
        <v>SkillDescDetail401090203</v>
      </c>
      <c r="D588" s="3">
        <v>401090203</v>
      </c>
      <c r="E588" s="3">
        <v>4010902</v>
      </c>
      <c r="F588" s="3">
        <v>3</v>
      </c>
      <c r="G588" s="3" t="s">
        <v>377</v>
      </c>
      <c r="H588" s="3">
        <f ca="1">ROUND(_xlfn.XLOOKUP($F588,$D$1:$D$5,$E$1:$E$5)*OFFSET(H588,5-$F588,0)/0.05,0)*0.05</f>
        <v>2.15</v>
      </c>
      <c r="I588" s="3" t="s">
        <v>378</v>
      </c>
      <c r="J588" s="3"/>
      <c r="K588" s="3" t="s">
        <v>379</v>
      </c>
      <c r="L588" s="3"/>
      <c r="M588" s="3"/>
      <c r="N588" s="3"/>
      <c r="O588" s="3"/>
      <c r="P588" s="3"/>
      <c r="Q588" s="3" t="s">
        <v>380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t="shared" ca="1" si="119"/>
        <v>{"AtkPower":2.15}</v>
      </c>
      <c r="Z588" s="11" t="s">
        <v>512</v>
      </c>
      <c r="AA588" s="11" t="str">
        <f t="shared" ca="1" si="116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386</v>
      </c>
      <c r="AG588" s="11"/>
      <c r="AH588" s="11"/>
      <c r="AI588" s="11"/>
      <c r="AJ588" s="11" t="s">
        <v>353</v>
      </c>
      <c r="AK588" s="11" t="str">
        <f t="shared" si="120"/>
        <v>&lt;q=attr_atk&gt;&lt;c=A6EC41&gt;</v>
      </c>
      <c r="AL588" s="11" t="str">
        <f t="shared" ca="1" si="121"/>
        <v>215%</v>
      </c>
      <c r="AM588" s="11" t="s">
        <v>349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22"/>
        <v>跳跃到敌人中间震击，获得护盾</v>
      </c>
      <c r="BQ588" s="11" t="str">
        <f t="shared" ca="1" si="113"/>
        <v>3级：造成的伤害提升&lt;q=attr_atk&gt;&lt;c=A6EC41&gt;215%&lt;/c&gt;</v>
      </c>
    </row>
    <row r="589" spans="2:69" x14ac:dyDescent="0.15">
      <c r="B589" s="1" t="str">
        <f t="shared" si="123"/>
        <v>SkillDescBrief4010902</v>
      </c>
      <c r="C589" s="1" t="str">
        <f t="shared" si="124"/>
        <v>SkillDescDetail401090204</v>
      </c>
      <c r="D589" s="3">
        <v>401090204</v>
      </c>
      <c r="E589" s="3">
        <v>4010902</v>
      </c>
      <c r="F589" s="3">
        <v>4</v>
      </c>
      <c r="G589" s="3" t="s">
        <v>377</v>
      </c>
      <c r="H589" s="3">
        <f ca="1">ROUND(_xlfn.XLOOKUP($F589,$D$1:$D$5,$E$1:$E$5)*OFFSET(H589,5-$F589,0)/0.05,0)*0.05</f>
        <v>2.4500000000000002</v>
      </c>
      <c r="I589" s="3" t="s">
        <v>378</v>
      </c>
      <c r="J589" s="3"/>
      <c r="K589" s="3" t="s">
        <v>379</v>
      </c>
      <c r="L589" s="3"/>
      <c r="M589" s="3"/>
      <c r="N589" s="3"/>
      <c r="O589" s="3"/>
      <c r="P589" s="3"/>
      <c r="Q589" s="3" t="s">
        <v>380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t="shared" ca="1" si="119"/>
        <v>{"AtkPower":2.45}</v>
      </c>
      <c r="Z589" s="11" t="s">
        <v>512</v>
      </c>
      <c r="AA589" s="11" t="str">
        <f t="shared" ca="1" si="116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386</v>
      </c>
      <c r="AG589" s="11"/>
      <c r="AH589" s="11"/>
      <c r="AI589" s="11"/>
      <c r="AJ589" s="11" t="s">
        <v>353</v>
      </c>
      <c r="AK589" s="11" t="str">
        <f t="shared" si="120"/>
        <v>&lt;q=attr_atk&gt;&lt;c=A6EC41&gt;</v>
      </c>
      <c r="AL589" s="11" t="str">
        <f t="shared" ca="1" si="121"/>
        <v>245%</v>
      </c>
      <c r="AM589" s="11" t="s">
        <v>349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22"/>
        <v>跳跃到敌人中间震击，获得护盾</v>
      </c>
      <c r="BQ589" s="11" t="str">
        <f t="shared" ca="1" si="113"/>
        <v>4级：造成的伤害提升&lt;q=attr_atk&gt;&lt;c=A6EC41&gt;245%&lt;/c&gt;</v>
      </c>
    </row>
    <row r="590" spans="2:69" x14ac:dyDescent="0.15">
      <c r="B590" s="1" t="str">
        <f t="shared" si="123"/>
        <v>SkillDescBrief4010902</v>
      </c>
      <c r="C590" s="1" t="str">
        <f t="shared" si="124"/>
        <v>SkillDescDetail401090205</v>
      </c>
      <c r="D590" s="3">
        <v>401090205</v>
      </c>
      <c r="E590" s="3">
        <v>4010902</v>
      </c>
      <c r="F590" s="3">
        <v>5</v>
      </c>
      <c r="G590" s="3" t="s">
        <v>377</v>
      </c>
      <c r="H590" s="3">
        <v>2.7</v>
      </c>
      <c r="I590" s="3" t="s">
        <v>378</v>
      </c>
      <c r="J590" s="3"/>
      <c r="K590" s="3" t="s">
        <v>379</v>
      </c>
      <c r="L590" s="3"/>
      <c r="M590" s="3"/>
      <c r="N590" s="3"/>
      <c r="O590" s="3"/>
      <c r="P590" s="3"/>
      <c r="Q590" s="3" t="s">
        <v>380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19"/>
        <v>{"AtkPower":2.7}</v>
      </c>
      <c r="Z590" s="11" t="s">
        <v>512</v>
      </c>
      <c r="AA590" s="11" t="str">
        <f t="shared" si="116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386</v>
      </c>
      <c r="AG590" s="11"/>
      <c r="AH590" s="11"/>
      <c r="AI590" s="11"/>
      <c r="AJ590" s="11" t="s">
        <v>353</v>
      </c>
      <c r="AK590" s="11" t="str">
        <f t="shared" si="120"/>
        <v>&lt;q=attr_atk&gt;&lt;c=A6EC41&gt;</v>
      </c>
      <c r="AL590" s="11" t="str">
        <f t="shared" si="121"/>
        <v>270%</v>
      </c>
      <c r="AM590" s="11" t="s">
        <v>349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22"/>
        <v>跳跃到敌人中间震击，获得护盾</v>
      </c>
      <c r="BQ590" s="11" t="str">
        <f t="shared" si="113"/>
        <v>5级：造成的伤害提升&lt;q=attr_atk&gt;&lt;c=A6EC41&gt;270%&lt;/c&gt;</v>
      </c>
    </row>
    <row r="591" spans="2:69" x14ac:dyDescent="0.15">
      <c r="B591" s="1" t="str">
        <f t="shared" si="123"/>
        <v>SkillDescBrief// 经营被动</v>
      </c>
      <c r="C591" s="1" t="str">
        <f t="shared" si="124"/>
        <v>SkillDescDetail// 经营被动</v>
      </c>
      <c r="D591" s="7" t="s">
        <v>45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19"/>
        <v/>
      </c>
      <c r="Z591" s="10" t="s">
        <v>381</v>
      </c>
      <c r="AA591" s="10" t="str">
        <f t="shared" si="116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22"/>
        <v/>
      </c>
      <c r="BQ591" s="10" t="str">
        <f t="shared" si="113"/>
        <v/>
      </c>
    </row>
    <row r="592" spans="2:69" x14ac:dyDescent="0.15">
      <c r="B592" s="1" t="str">
        <f t="shared" si="123"/>
        <v>SkillDescBrief4010903</v>
      </c>
      <c r="C592" s="1" t="str">
        <f t="shared" si="124"/>
        <v>SkillDescDetail401090301</v>
      </c>
      <c r="D592" s="3">
        <v>401090301</v>
      </c>
      <c r="E592" s="3">
        <v>4010903</v>
      </c>
      <c r="F592" s="3">
        <v>1</v>
      </c>
      <c r="G592" s="3" t="s">
        <v>377</v>
      </c>
      <c r="H592" s="3"/>
      <c r="I592" s="3" t="s">
        <v>378</v>
      </c>
      <c r="J592" s="3"/>
      <c r="K592" s="3" t="s">
        <v>379</v>
      </c>
      <c r="L592" s="3"/>
      <c r="M592" s="3"/>
      <c r="N592" s="3"/>
      <c r="O592" s="3"/>
      <c r="P592" s="3"/>
      <c r="Q592" s="3" t="s">
        <v>380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19"/>
        <v>{}</v>
      </c>
      <c r="Z592" s="11" t="s">
        <v>396</v>
      </c>
      <c r="AA592" s="11" t="str">
        <f t="shared" si="116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397</v>
      </c>
      <c r="AK592" s="11" t="str">
        <f t="shared" ref="AK592:AK596" si="125">$B$6</f>
        <v>&lt;c=A6EC41&gt;</v>
      </c>
      <c r="AL592" s="11">
        <v>2</v>
      </c>
      <c r="AM592" s="11" t="s">
        <v>349</v>
      </c>
      <c r="AN592" s="11" t="s">
        <v>398</v>
      </c>
      <c r="AO592" s="11" t="s">
        <v>355</v>
      </c>
      <c r="AP592" s="11">
        <v>2</v>
      </c>
      <c r="AQ592" s="11" t="s">
        <v>349</v>
      </c>
      <c r="AR592" s="11" t="s">
        <v>399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22"/>
        <v>使产业收入提高，升级消耗减少</v>
      </c>
      <c r="BQ592" s="11" t="str">
        <f t="shared" si="113"/>
        <v>放置在产业中时，产业收入提高&lt;c=A6EC41&gt;2&lt;/c&gt;倍，产业升级消耗减少&lt;c=A6EC41&gt;2&lt;/c&gt;倍</v>
      </c>
    </row>
    <row r="593" spans="2:69" x14ac:dyDescent="0.15">
      <c r="B593" s="1" t="str">
        <f t="shared" si="123"/>
        <v>SkillDescBrief4010903</v>
      </c>
      <c r="C593" s="1" t="str">
        <f t="shared" si="124"/>
        <v>SkillDescDetail401090302</v>
      </c>
      <c r="D593" s="3">
        <v>401090302</v>
      </c>
      <c r="E593" s="3">
        <v>4010903</v>
      </c>
      <c r="F593" s="3">
        <v>2</v>
      </c>
      <c r="G593" s="3" t="s">
        <v>377</v>
      </c>
      <c r="H593" s="3"/>
      <c r="I593" s="3" t="s">
        <v>378</v>
      </c>
      <c r="J593" s="3"/>
      <c r="K593" s="3" t="s">
        <v>379</v>
      </c>
      <c r="L593" s="3"/>
      <c r="M593" s="3"/>
      <c r="N593" s="3"/>
      <c r="O593" s="3"/>
      <c r="P593" s="3"/>
      <c r="Q593" s="3" t="s">
        <v>380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19"/>
        <v>{}</v>
      </c>
      <c r="Z593" s="11" t="s">
        <v>396</v>
      </c>
      <c r="AA593" s="11" t="str">
        <f t="shared" si="116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386</v>
      </c>
      <c r="AG593" s="11"/>
      <c r="AH593" s="11"/>
      <c r="AI593" s="11"/>
      <c r="AJ593" s="11" t="s">
        <v>397</v>
      </c>
      <c r="AK593" s="11" t="str">
        <f t="shared" si="125"/>
        <v>&lt;c=A6EC41&gt;</v>
      </c>
      <c r="AL593" s="11">
        <f>AL592*4</f>
        <v>8</v>
      </c>
      <c r="AM593" s="11" t="s">
        <v>349</v>
      </c>
      <c r="AN593" s="11" t="s">
        <v>398</v>
      </c>
      <c r="AO593" s="11" t="s">
        <v>355</v>
      </c>
      <c r="AP593" s="11">
        <f>AP592*4</f>
        <v>8</v>
      </c>
      <c r="AQ593" s="11" t="s">
        <v>349</v>
      </c>
      <c r="AR593" s="11" t="s">
        <v>399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22"/>
        <v>使产业收入提高，升级消耗减少</v>
      </c>
      <c r="BQ593" s="11" t="str">
        <f t="shared" si="113"/>
        <v>2级：放置在产业中时，产业收入提高&lt;c=A6EC41&gt;8&lt;/c&gt;倍，产业升级消耗减少&lt;c=A6EC41&gt;8&lt;/c&gt;倍</v>
      </c>
    </row>
    <row r="594" spans="2:69" x14ac:dyDescent="0.15">
      <c r="B594" s="1" t="str">
        <f t="shared" si="123"/>
        <v>SkillDescBrief4010903</v>
      </c>
      <c r="C594" s="1" t="str">
        <f t="shared" si="124"/>
        <v>SkillDescDetail401090303</v>
      </c>
      <c r="D594" s="3">
        <v>401090303</v>
      </c>
      <c r="E594" s="3">
        <v>4010903</v>
      </c>
      <c r="F594" s="3">
        <v>3</v>
      </c>
      <c r="G594" s="3" t="s">
        <v>377</v>
      </c>
      <c r="H594" s="3"/>
      <c r="I594" s="3" t="s">
        <v>378</v>
      </c>
      <c r="J594" s="3"/>
      <c r="K594" s="3" t="s">
        <v>379</v>
      </c>
      <c r="L594" s="3"/>
      <c r="M594" s="3"/>
      <c r="N594" s="3"/>
      <c r="O594" s="3"/>
      <c r="P594" s="3"/>
      <c r="Q594" s="3" t="s">
        <v>380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19"/>
        <v>{}</v>
      </c>
      <c r="Z594" s="11" t="s">
        <v>396</v>
      </c>
      <c r="AA594" s="11" t="str">
        <f t="shared" si="116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386</v>
      </c>
      <c r="AG594" s="11"/>
      <c r="AH594" s="11"/>
      <c r="AI594" s="11"/>
      <c r="AJ594" s="11" t="s">
        <v>397</v>
      </c>
      <c r="AK594" s="11" t="str">
        <f t="shared" si="125"/>
        <v>&lt;c=A6EC41&gt;</v>
      </c>
      <c r="AL594" s="11">
        <f>AL593*4</f>
        <v>32</v>
      </c>
      <c r="AM594" s="11" t="s">
        <v>349</v>
      </c>
      <c r="AN594" s="11" t="s">
        <v>398</v>
      </c>
      <c r="AO594" s="11" t="s">
        <v>355</v>
      </c>
      <c r="AP594" s="11">
        <f>AP593*4</f>
        <v>32</v>
      </c>
      <c r="AQ594" s="11" t="s">
        <v>349</v>
      </c>
      <c r="AR594" s="11" t="s">
        <v>399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22"/>
        <v>使产业收入提高，升级消耗减少</v>
      </c>
      <c r="BQ594" s="11" t="str">
        <f t="shared" si="113"/>
        <v>3级：放置在产业中时，产业收入提高&lt;c=A6EC41&gt;32&lt;/c&gt;倍，产业升级消耗减少&lt;c=A6EC41&gt;32&lt;/c&gt;倍</v>
      </c>
    </row>
    <row r="595" spans="2:69" x14ac:dyDescent="0.15">
      <c r="B595" s="1" t="str">
        <f t="shared" si="123"/>
        <v>SkillDescBrief4010903</v>
      </c>
      <c r="C595" s="1" t="str">
        <f t="shared" si="124"/>
        <v>SkillDescDetail401090304</v>
      </c>
      <c r="D595" s="3">
        <v>401090304</v>
      </c>
      <c r="E595" s="3">
        <v>4010903</v>
      </c>
      <c r="F595" s="3">
        <v>4</v>
      </c>
      <c r="G595" s="3" t="s">
        <v>377</v>
      </c>
      <c r="H595" s="3"/>
      <c r="I595" s="3" t="s">
        <v>378</v>
      </c>
      <c r="J595" s="3"/>
      <c r="K595" s="3" t="s">
        <v>379</v>
      </c>
      <c r="L595" s="3"/>
      <c r="M595" s="3"/>
      <c r="N595" s="3"/>
      <c r="O595" s="3"/>
      <c r="P595" s="3"/>
      <c r="Q595" s="3" t="s">
        <v>380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19"/>
        <v>{}</v>
      </c>
      <c r="Z595" s="11" t="s">
        <v>396</v>
      </c>
      <c r="AA595" s="11" t="str">
        <f t="shared" si="116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386</v>
      </c>
      <c r="AG595" s="11"/>
      <c r="AH595" s="11"/>
      <c r="AI595" s="11"/>
      <c r="AJ595" s="11" t="s">
        <v>397</v>
      </c>
      <c r="AK595" s="11" t="str">
        <f t="shared" si="125"/>
        <v>&lt;c=A6EC41&gt;</v>
      </c>
      <c r="AL595" s="11">
        <v>64</v>
      </c>
      <c r="AM595" s="11" t="s">
        <v>349</v>
      </c>
      <c r="AN595" s="11" t="s">
        <v>398</v>
      </c>
      <c r="AO595" s="11" t="s">
        <v>355</v>
      </c>
      <c r="AP595" s="11">
        <v>64</v>
      </c>
      <c r="AQ595" s="11" t="s">
        <v>349</v>
      </c>
      <c r="AR595" s="11" t="s">
        <v>399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22"/>
        <v>使产业收入提高，升级消耗减少</v>
      </c>
      <c r="BQ595" s="11" t="str">
        <f t="shared" si="113"/>
        <v>4级：放置在产业中时，产业收入提高&lt;c=A6EC41&gt;64&lt;/c&gt;倍，产业升级消耗减少&lt;c=A6EC41&gt;64&lt;/c&gt;倍</v>
      </c>
    </row>
    <row r="596" spans="2:69" x14ac:dyDescent="0.15">
      <c r="B596" s="1" t="str">
        <f t="shared" si="123"/>
        <v>SkillDescBrief4010903</v>
      </c>
      <c r="C596" s="1" t="str">
        <f t="shared" si="124"/>
        <v>SkillDescDetail401090305</v>
      </c>
      <c r="D596" s="3">
        <v>401090305</v>
      </c>
      <c r="E596" s="3">
        <v>4010903</v>
      </c>
      <c r="F596" s="3">
        <v>5</v>
      </c>
      <c r="G596" s="3" t="s">
        <v>377</v>
      </c>
      <c r="H596" s="3"/>
      <c r="I596" s="3" t="s">
        <v>378</v>
      </c>
      <c r="J596" s="3"/>
      <c r="K596" s="3" t="s">
        <v>379</v>
      </c>
      <c r="L596" s="3"/>
      <c r="M596" s="3"/>
      <c r="N596" s="3"/>
      <c r="O596" s="3"/>
      <c r="P596" s="3"/>
      <c r="Q596" s="3" t="s">
        <v>380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19"/>
        <v>{}</v>
      </c>
      <c r="Z596" s="11" t="s">
        <v>396</v>
      </c>
      <c r="AA596" s="11" t="str">
        <f t="shared" si="116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386</v>
      </c>
      <c r="AG596" s="11"/>
      <c r="AH596" s="11"/>
      <c r="AI596" s="11"/>
      <c r="AJ596" s="11" t="s">
        <v>397</v>
      </c>
      <c r="AK596" s="11" t="str">
        <f t="shared" si="125"/>
        <v>&lt;c=A6EC41&gt;</v>
      </c>
      <c r="AL596" s="11">
        <v>128</v>
      </c>
      <c r="AM596" s="11" t="s">
        <v>349</v>
      </c>
      <c r="AN596" s="11" t="s">
        <v>398</v>
      </c>
      <c r="AO596" s="11" t="s">
        <v>355</v>
      </c>
      <c r="AP596" s="11">
        <v>128</v>
      </c>
      <c r="AQ596" s="11" t="s">
        <v>349</v>
      </c>
      <c r="AR596" s="11" t="s">
        <v>399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22"/>
        <v>使产业收入提高，升级消耗减少</v>
      </c>
      <c r="BQ596" s="11" t="str">
        <f t="shared" si="113"/>
        <v>5级：放置在产业中时，产业收入提高&lt;c=A6EC41&gt;128&lt;/c&gt;倍，产业升级消耗减少&lt;c=A6EC41&gt;128&lt;/c&gt;倍</v>
      </c>
    </row>
    <row r="597" spans="2:69" x14ac:dyDescent="0.15">
      <c r="B597" s="1" t="str">
        <f t="shared" si="123"/>
        <v>SkillDescBrief// 战斗被动</v>
      </c>
      <c r="C597" s="1" t="str">
        <f t="shared" si="124"/>
        <v>SkillDescDetail// 战斗被动1</v>
      </c>
      <c r="D597" s="7" t="s">
        <v>46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19"/>
        <v/>
      </c>
      <c r="Z597" s="10" t="s">
        <v>381</v>
      </c>
      <c r="AA597" s="10" t="str">
        <f t="shared" si="116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22"/>
        <v/>
      </c>
      <c r="BQ597" s="10" t="str">
        <f t="shared" si="113"/>
        <v/>
      </c>
    </row>
    <row r="598" spans="2:69" x14ac:dyDescent="0.15">
      <c r="B598" s="1" t="str">
        <f t="shared" si="123"/>
        <v>SkillDescBrief4010904</v>
      </c>
      <c r="C598" s="1" t="str">
        <f t="shared" si="124"/>
        <v>SkillDescDetail401090401</v>
      </c>
      <c r="D598" s="3">
        <v>401090401</v>
      </c>
      <c r="E598" s="3">
        <v>4010904</v>
      </c>
      <c r="F598" s="3">
        <v>1</v>
      </c>
      <c r="G598" s="3" t="s">
        <v>377</v>
      </c>
      <c r="H598" s="3">
        <v>0.12</v>
      </c>
      <c r="I598" s="3" t="s">
        <v>378</v>
      </c>
      <c r="J598" s="3"/>
      <c r="K598" s="3" t="s">
        <v>379</v>
      </c>
      <c r="L598" s="3">
        <f ca="1">ROUND(_xlfn.XLOOKUP($F598,$D$1:$D$5,$E$1:$E$5)*OFFSET(L598,5-$F598,0)/0.05,0)*0.05</f>
        <v>0.70000000000000007</v>
      </c>
      <c r="M598" s="3"/>
      <c r="N598" s="3"/>
      <c r="O598" s="3"/>
      <c r="P598" s="3"/>
      <c r="Q598" s="3" t="s">
        <v>380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t="shared" ca="1" si="119"/>
        <v>{"AtkPower":0.12,"BuffPower":0.7}</v>
      </c>
      <c r="Z598" s="11" t="s">
        <v>515</v>
      </c>
      <c r="AA598" s="11" t="str">
        <f t="shared" si="116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516</v>
      </c>
      <c r="AK598" s="11" t="str">
        <f t="shared" ref="AK598:AK602" si="126">$B$8&amp;$B$6</f>
        <v>&lt;q=attr_atk&gt;&lt;c=A6EC41&gt;</v>
      </c>
      <c r="AL598" s="11" t="str">
        <f t="shared" ref="AL598:AL602" si="127">ROUND($H598*100,2)&amp;"%"</f>
        <v>12%</v>
      </c>
      <c r="AM598" s="11" t="s">
        <v>349</v>
      </c>
      <c r="AN598" s="11" t="s">
        <v>385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22"/>
        <v>反弹部分伤害</v>
      </c>
      <c r="BQ598" s="11" t="str">
        <f t="shared" si="113"/>
        <v>受到伤害时反击敌人，对敌人造成&lt;q=attr_atk&gt;&lt;c=A6EC41&gt;12%&lt;/c&gt;伤害</v>
      </c>
    </row>
    <row r="599" spans="2:69" x14ac:dyDescent="0.15">
      <c r="B599" s="1" t="str">
        <f t="shared" si="123"/>
        <v>SkillDescBrief4010904</v>
      </c>
      <c r="C599" s="1" t="str">
        <f t="shared" si="124"/>
        <v>SkillDescDetail401090402</v>
      </c>
      <c r="D599" s="3">
        <v>401090402</v>
      </c>
      <c r="E599" s="3">
        <v>4010904</v>
      </c>
      <c r="F599" s="3">
        <v>2</v>
      </c>
      <c r="G599" s="3" t="s">
        <v>377</v>
      </c>
      <c r="H599" s="3">
        <v>0.14000000000000001</v>
      </c>
      <c r="I599" s="3" t="s">
        <v>378</v>
      </c>
      <c r="J599" s="3"/>
      <c r="K599" s="3" t="s">
        <v>379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380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t="shared" ca="1" si="119"/>
        <v>{"AtkPower":0.14,"BuffPower":0.75}</v>
      </c>
      <c r="Z599" s="11" t="s">
        <v>515</v>
      </c>
      <c r="AA599" s="11" t="str">
        <f t="shared" si="116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386</v>
      </c>
      <c r="AG599" s="11"/>
      <c r="AH599" s="11"/>
      <c r="AI599" s="11"/>
      <c r="AJ599" s="11" t="s">
        <v>517</v>
      </c>
      <c r="AK599" s="11" t="str">
        <f t="shared" si="126"/>
        <v>&lt;q=attr_atk&gt;&lt;c=A6EC41&gt;</v>
      </c>
      <c r="AL599" s="11" t="str">
        <f t="shared" si="127"/>
        <v>14%</v>
      </c>
      <c r="AM599" s="11" t="s">
        <v>349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22"/>
        <v>反弹部分伤害</v>
      </c>
      <c r="BQ599" s="11" t="str">
        <f t="shared" si="113"/>
        <v>2级：反击造成的伤害提升至&lt;q=attr_atk&gt;&lt;c=A6EC41&gt;14%&lt;/c&gt;</v>
      </c>
    </row>
    <row r="600" spans="2:69" x14ac:dyDescent="0.15">
      <c r="B600" s="1" t="str">
        <f t="shared" si="123"/>
        <v>SkillDescBrief4010904</v>
      </c>
      <c r="C600" s="1" t="str">
        <f t="shared" si="124"/>
        <v>SkillDescDetail401090403</v>
      </c>
      <c r="D600" s="3">
        <v>401090403</v>
      </c>
      <c r="E600" s="3">
        <v>4010904</v>
      </c>
      <c r="F600" s="3">
        <v>3</v>
      </c>
      <c r="G600" s="3" t="s">
        <v>377</v>
      </c>
      <c r="H600" s="3">
        <v>0.16</v>
      </c>
      <c r="I600" s="3" t="s">
        <v>378</v>
      </c>
      <c r="J600" s="3"/>
      <c r="K600" s="3" t="s">
        <v>379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380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t="shared" ca="1" si="119"/>
        <v>{"AtkPower":0.16,"BuffPower":0.8}</v>
      </c>
      <c r="Z600" s="11" t="s">
        <v>515</v>
      </c>
      <c r="AA600" s="11" t="str">
        <f t="shared" si="116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386</v>
      </c>
      <c r="AG600" s="11"/>
      <c r="AH600" s="11"/>
      <c r="AI600" s="11"/>
      <c r="AJ600" s="11" t="s">
        <v>517</v>
      </c>
      <c r="AK600" s="11" t="str">
        <f t="shared" si="126"/>
        <v>&lt;q=attr_atk&gt;&lt;c=A6EC41&gt;</v>
      </c>
      <c r="AL600" s="11" t="str">
        <f t="shared" si="127"/>
        <v>16%</v>
      </c>
      <c r="AM600" s="11" t="s">
        <v>349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22"/>
        <v>反弹部分伤害</v>
      </c>
      <c r="BQ600" s="11" t="str">
        <f t="shared" si="113"/>
        <v>3级：反击造成的伤害提升至&lt;q=attr_atk&gt;&lt;c=A6EC41&gt;16%&lt;/c&gt;</v>
      </c>
    </row>
    <row r="601" spans="2:69" x14ac:dyDescent="0.15">
      <c r="B601" s="1" t="str">
        <f t="shared" si="123"/>
        <v>SkillDescBrief4010904</v>
      </c>
      <c r="C601" s="1" t="str">
        <f t="shared" si="124"/>
        <v>SkillDescDetail401090404</v>
      </c>
      <c r="D601" s="3">
        <v>401090404</v>
      </c>
      <c r="E601" s="3">
        <v>4010904</v>
      </c>
      <c r="F601" s="3">
        <v>4</v>
      </c>
      <c r="G601" s="3" t="s">
        <v>377</v>
      </c>
      <c r="H601" s="3">
        <v>0.18</v>
      </c>
      <c r="I601" s="3" t="s">
        <v>378</v>
      </c>
      <c r="J601" s="3"/>
      <c r="K601" s="3" t="s">
        <v>379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380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t="shared" ca="1" si="119"/>
        <v>{"AtkPower":0.18,"BuffPower":0.9}</v>
      </c>
      <c r="Z601" s="11" t="s">
        <v>515</v>
      </c>
      <c r="AA601" s="11" t="str">
        <f t="shared" si="116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386</v>
      </c>
      <c r="AG601" s="11"/>
      <c r="AH601" s="11"/>
      <c r="AI601" s="11"/>
      <c r="AJ601" s="11" t="s">
        <v>517</v>
      </c>
      <c r="AK601" s="11" t="str">
        <f t="shared" si="126"/>
        <v>&lt;q=attr_atk&gt;&lt;c=A6EC41&gt;</v>
      </c>
      <c r="AL601" s="11" t="str">
        <f t="shared" si="127"/>
        <v>18%</v>
      </c>
      <c r="AM601" s="11" t="s">
        <v>349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22"/>
        <v>反弹部分伤害</v>
      </c>
      <c r="BQ601" s="11" t="str">
        <f t="shared" si="113"/>
        <v>4级：反击造成的伤害提升至&lt;q=attr_atk&gt;&lt;c=A6EC41&gt;18%&lt;/c&gt;</v>
      </c>
    </row>
    <row r="602" spans="2:69" x14ac:dyDescent="0.15">
      <c r="B602" s="1" t="str">
        <f t="shared" si="123"/>
        <v>SkillDescBrief4010904</v>
      </c>
      <c r="C602" s="1" t="str">
        <f t="shared" si="124"/>
        <v>SkillDescDetail401090405</v>
      </c>
      <c r="D602" s="3">
        <v>401090405</v>
      </c>
      <c r="E602" s="3">
        <v>4010904</v>
      </c>
      <c r="F602" s="3">
        <v>5</v>
      </c>
      <c r="G602" s="3" t="s">
        <v>377</v>
      </c>
      <c r="H602" s="3">
        <v>0.2</v>
      </c>
      <c r="I602" s="3" t="s">
        <v>378</v>
      </c>
      <c r="J602" s="3"/>
      <c r="K602" s="3" t="s">
        <v>379</v>
      </c>
      <c r="L602" s="3">
        <v>1</v>
      </c>
      <c r="M602" s="3"/>
      <c r="N602" s="3"/>
      <c r="O602" s="3"/>
      <c r="P602" s="3"/>
      <c r="Q602" s="3" t="s">
        <v>380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19"/>
        <v>{"AtkPower":0.2,"BuffPower":1}</v>
      </c>
      <c r="Z602" s="11" t="s">
        <v>515</v>
      </c>
      <c r="AA602" s="11" t="str">
        <f t="shared" si="116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386</v>
      </c>
      <c r="AG602" s="11"/>
      <c r="AH602" s="11"/>
      <c r="AI602" s="11"/>
      <c r="AJ602" s="11" t="s">
        <v>517</v>
      </c>
      <c r="AK602" s="11" t="str">
        <f t="shared" si="126"/>
        <v>&lt;q=attr_atk&gt;&lt;c=A6EC41&gt;</v>
      </c>
      <c r="AL602" s="11" t="str">
        <f t="shared" si="127"/>
        <v>20%</v>
      </c>
      <c r="AM602" s="11" t="s">
        <v>349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22"/>
        <v>反弹部分伤害</v>
      </c>
      <c r="BQ602" s="11" t="str">
        <f t="shared" si="113"/>
        <v>5级：反击造成的伤害提升至&lt;q=attr_atk&gt;&lt;c=A6EC41&gt;20%&lt;/c&gt;</v>
      </c>
    </row>
    <row r="603" spans="2:69" x14ac:dyDescent="0.15">
      <c r="B603" s="1" t="str">
        <f t="shared" si="123"/>
        <v>SkillDescBrief// 战斗被动</v>
      </c>
      <c r="C603" s="1" t="str">
        <f t="shared" si="124"/>
        <v>SkillDescDetail// 战斗被动2</v>
      </c>
      <c r="D603" s="7" t="s">
        <v>47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19"/>
        <v/>
      </c>
      <c r="Z603" s="10" t="s">
        <v>381</v>
      </c>
      <c r="AA603" s="10" t="str">
        <f t="shared" si="116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22"/>
        <v/>
      </c>
      <c r="BQ603" s="10" t="str">
        <f t="shared" si="113"/>
        <v/>
      </c>
    </row>
    <row r="604" spans="2:69" x14ac:dyDescent="0.15">
      <c r="B604" s="1" t="str">
        <f t="shared" si="123"/>
        <v>SkillDescBrief4010905</v>
      </c>
      <c r="C604" s="1" t="str">
        <f t="shared" si="124"/>
        <v>SkillDescDetail401090501</v>
      </c>
      <c r="D604" s="3">
        <v>401090501</v>
      </c>
      <c r="E604" s="3">
        <v>4010905</v>
      </c>
      <c r="F604" s="3">
        <v>1</v>
      </c>
      <c r="G604" s="3" t="s">
        <v>377</v>
      </c>
      <c r="H604" s="3"/>
      <c r="I604" s="3" t="s">
        <v>378</v>
      </c>
      <c r="J604" s="3"/>
      <c r="K604" s="3" t="s">
        <v>379</v>
      </c>
      <c r="L604" s="3"/>
      <c r="M604" s="3"/>
      <c r="N604" s="3"/>
      <c r="O604" s="3"/>
      <c r="P604" s="3"/>
      <c r="Q604" s="3" t="s">
        <v>380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19"/>
        <v>{}</v>
      </c>
      <c r="Z604" s="11" t="s">
        <v>381</v>
      </c>
      <c r="AA604" s="11" t="str">
        <f t="shared" si="116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22"/>
        <v/>
      </c>
      <c r="BQ604" s="11" t="str">
        <f t="shared" si="113"/>
        <v/>
      </c>
    </row>
    <row r="605" spans="2:69" x14ac:dyDescent="0.15">
      <c r="B605" s="1" t="str">
        <f t="shared" si="123"/>
        <v>SkillDescBrief4010905</v>
      </c>
      <c r="C605" s="1" t="str">
        <f t="shared" si="124"/>
        <v>SkillDescDetail401090502</v>
      </c>
      <c r="D605" s="3">
        <v>401090502</v>
      </c>
      <c r="E605" s="3">
        <v>4010905</v>
      </c>
      <c r="F605" s="3">
        <v>2</v>
      </c>
      <c r="G605" s="3" t="s">
        <v>377</v>
      </c>
      <c r="H605" s="3"/>
      <c r="I605" s="3" t="s">
        <v>378</v>
      </c>
      <c r="J605" s="3"/>
      <c r="K605" s="3" t="s">
        <v>379</v>
      </c>
      <c r="L605" s="3"/>
      <c r="M605" s="3"/>
      <c r="N605" s="3"/>
      <c r="O605" s="3"/>
      <c r="P605" s="3"/>
      <c r="Q605" s="3" t="s">
        <v>380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19"/>
        <v>{}</v>
      </c>
      <c r="Z605" s="11" t="s">
        <v>381</v>
      </c>
      <c r="AA605" s="11" t="str">
        <f t="shared" si="116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22"/>
        <v/>
      </c>
      <c r="BQ605" s="11" t="str">
        <f t="shared" si="113"/>
        <v/>
      </c>
    </row>
    <row r="606" spans="2:69" x14ac:dyDescent="0.15">
      <c r="B606" s="1" t="str">
        <f t="shared" si="123"/>
        <v>SkillDescBrief4010905</v>
      </c>
      <c r="C606" s="1" t="str">
        <f t="shared" si="124"/>
        <v>SkillDescDetail401090503</v>
      </c>
      <c r="D606" s="3">
        <v>401090503</v>
      </c>
      <c r="E606" s="3">
        <v>4010905</v>
      </c>
      <c r="F606" s="3">
        <v>3</v>
      </c>
      <c r="G606" s="3" t="s">
        <v>377</v>
      </c>
      <c r="H606" s="3"/>
      <c r="I606" s="3" t="s">
        <v>378</v>
      </c>
      <c r="J606" s="3"/>
      <c r="K606" s="3" t="s">
        <v>379</v>
      </c>
      <c r="L606" s="3"/>
      <c r="M606" s="3"/>
      <c r="N606" s="3"/>
      <c r="O606" s="3"/>
      <c r="P606" s="3"/>
      <c r="Q606" s="3" t="s">
        <v>380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19"/>
        <v>{}</v>
      </c>
      <c r="Z606" s="11" t="s">
        <v>381</v>
      </c>
      <c r="AA606" s="11" t="str">
        <f t="shared" si="116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22"/>
        <v/>
      </c>
      <c r="BQ606" s="11" t="str">
        <f t="shared" si="113"/>
        <v/>
      </c>
    </row>
    <row r="607" spans="2:69" x14ac:dyDescent="0.15">
      <c r="B607" s="1" t="str">
        <f t="shared" si="123"/>
        <v>SkillDescBrief4010905</v>
      </c>
      <c r="C607" s="1" t="str">
        <f t="shared" si="124"/>
        <v>SkillDescDetail401090504</v>
      </c>
      <c r="D607" s="3">
        <v>401090504</v>
      </c>
      <c r="E607" s="3">
        <v>4010905</v>
      </c>
      <c r="F607" s="3">
        <v>4</v>
      </c>
      <c r="G607" s="3" t="s">
        <v>377</v>
      </c>
      <c r="H607" s="3"/>
      <c r="I607" s="3" t="s">
        <v>378</v>
      </c>
      <c r="J607" s="3"/>
      <c r="K607" s="3" t="s">
        <v>379</v>
      </c>
      <c r="L607" s="3"/>
      <c r="M607" s="3"/>
      <c r="N607" s="3"/>
      <c r="O607" s="3"/>
      <c r="P607" s="3"/>
      <c r="Q607" s="3" t="s">
        <v>380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19"/>
        <v>{}</v>
      </c>
      <c r="Z607" s="11" t="s">
        <v>381</v>
      </c>
      <c r="AA607" s="11" t="str">
        <f t="shared" si="116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22"/>
        <v/>
      </c>
      <c r="BQ607" s="11" t="str">
        <f t="shared" si="113"/>
        <v/>
      </c>
    </row>
    <row r="608" spans="2:69" x14ac:dyDescent="0.15">
      <c r="B608" s="1" t="str">
        <f t="shared" si="123"/>
        <v>SkillDescBrief4010905</v>
      </c>
      <c r="C608" s="1" t="str">
        <f t="shared" si="124"/>
        <v>SkillDescDetail401090505</v>
      </c>
      <c r="D608" s="3">
        <v>401090505</v>
      </c>
      <c r="E608" s="3">
        <v>4010905</v>
      </c>
      <c r="F608" s="3">
        <v>5</v>
      </c>
      <c r="G608" s="3" t="s">
        <v>377</v>
      </c>
      <c r="H608" s="3"/>
      <c r="I608" s="3" t="s">
        <v>378</v>
      </c>
      <c r="J608" s="3"/>
      <c r="K608" s="3" t="s">
        <v>379</v>
      </c>
      <c r="L608" s="3"/>
      <c r="M608" s="3"/>
      <c r="N608" s="3"/>
      <c r="O608" s="3"/>
      <c r="P608" s="3"/>
      <c r="Q608" s="3" t="s">
        <v>380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19"/>
        <v>{}</v>
      </c>
      <c r="Z608" s="11" t="s">
        <v>381</v>
      </c>
      <c r="AA608" s="11" t="str">
        <f t="shared" si="116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22"/>
        <v/>
      </c>
      <c r="BQ608" s="11" t="str">
        <f t="shared" si="113"/>
        <v/>
      </c>
    </row>
    <row r="609" spans="2:69" x14ac:dyDescent="0.15">
      <c r="B609" s="1" t="str">
        <f t="shared" si="123"/>
        <v>SkillDescBrief// 战斗被动</v>
      </c>
      <c r="C609" s="1" t="str">
        <f t="shared" si="124"/>
        <v>SkillDescDetail// 战斗被动3</v>
      </c>
      <c r="D609" s="7" t="s">
        <v>48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19"/>
        <v/>
      </c>
      <c r="Z609" s="10" t="s">
        <v>381</v>
      </c>
      <c r="AA609" s="10" t="str">
        <f t="shared" si="116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22"/>
        <v/>
      </c>
      <c r="BQ609" s="10" t="str">
        <f t="shared" ref="BQ609:BQ672" si="128">AA609</f>
        <v/>
      </c>
    </row>
    <row r="610" spans="2:69" x14ac:dyDescent="0.15">
      <c r="B610" s="1" t="str">
        <f t="shared" si="123"/>
        <v>SkillDescBrief4010906</v>
      </c>
      <c r="C610" s="1" t="str">
        <f t="shared" si="124"/>
        <v>SkillDescDetail401090601</v>
      </c>
      <c r="D610" s="3">
        <v>401090601</v>
      </c>
      <c r="E610" s="3">
        <v>4010906</v>
      </c>
      <c r="F610" s="3">
        <v>1</v>
      </c>
      <c r="G610" s="3" t="s">
        <v>377</v>
      </c>
      <c r="H610" s="3"/>
      <c r="I610" s="3" t="s">
        <v>378</v>
      </c>
      <c r="J610" s="3"/>
      <c r="K610" s="3" t="s">
        <v>379</v>
      </c>
      <c r="L610" s="3"/>
      <c r="M610" s="3"/>
      <c r="N610" s="3"/>
      <c r="O610" s="3"/>
      <c r="P610" s="3"/>
      <c r="Q610" s="3" t="s">
        <v>380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19"/>
        <v>{}</v>
      </c>
      <c r="Z610" s="11" t="s">
        <v>381</v>
      </c>
      <c r="AA610" s="11" t="str">
        <f t="shared" si="116"/>
        <v/>
      </c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22"/>
        <v/>
      </c>
      <c r="BQ610" s="11" t="str">
        <f t="shared" si="128"/>
        <v/>
      </c>
    </row>
    <row r="611" spans="2:69" x14ac:dyDescent="0.15">
      <c r="B611" s="1" t="str">
        <f t="shared" si="123"/>
        <v>SkillDescBrief4010906</v>
      </c>
      <c r="C611" s="1" t="str">
        <f t="shared" si="124"/>
        <v>SkillDescDetail401090602</v>
      </c>
      <c r="D611" s="3">
        <v>401090602</v>
      </c>
      <c r="E611" s="3">
        <v>4010906</v>
      </c>
      <c r="F611" s="3">
        <v>2</v>
      </c>
      <c r="G611" s="3" t="s">
        <v>377</v>
      </c>
      <c r="H611" s="3"/>
      <c r="I611" s="3" t="s">
        <v>378</v>
      </c>
      <c r="J611" s="3"/>
      <c r="K611" s="3" t="s">
        <v>379</v>
      </c>
      <c r="L611" s="3"/>
      <c r="M611" s="3"/>
      <c r="N611" s="3"/>
      <c r="O611" s="3"/>
      <c r="P611" s="3"/>
      <c r="Q611" s="3" t="s">
        <v>380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19"/>
        <v>{}</v>
      </c>
      <c r="Z611" s="11" t="s">
        <v>381</v>
      </c>
      <c r="AA611" s="11" t="str">
        <f t="shared" si="116"/>
        <v/>
      </c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22"/>
        <v/>
      </c>
      <c r="BQ611" s="11" t="str">
        <f t="shared" si="128"/>
        <v/>
      </c>
    </row>
    <row r="612" spans="2:69" x14ac:dyDescent="0.15">
      <c r="B612" s="1" t="str">
        <f t="shared" si="123"/>
        <v>SkillDescBrief4010906</v>
      </c>
      <c r="C612" s="1" t="str">
        <f t="shared" si="124"/>
        <v>SkillDescDetail401090603</v>
      </c>
      <c r="D612" s="3">
        <v>401090603</v>
      </c>
      <c r="E612" s="3">
        <v>4010906</v>
      </c>
      <c r="F612" s="3">
        <v>3</v>
      </c>
      <c r="G612" s="3" t="s">
        <v>377</v>
      </c>
      <c r="H612" s="3"/>
      <c r="I612" s="3" t="s">
        <v>378</v>
      </c>
      <c r="J612" s="3"/>
      <c r="K612" s="3" t="s">
        <v>379</v>
      </c>
      <c r="L612" s="3"/>
      <c r="M612" s="3"/>
      <c r="N612" s="3"/>
      <c r="O612" s="3"/>
      <c r="P612" s="3"/>
      <c r="Q612" s="3" t="s">
        <v>380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19"/>
        <v>{}</v>
      </c>
      <c r="Z612" s="11" t="s">
        <v>381</v>
      </c>
      <c r="AA612" s="11" t="str">
        <f t="shared" si="116"/>
        <v/>
      </c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22"/>
        <v/>
      </c>
      <c r="BQ612" s="11" t="str">
        <f t="shared" si="128"/>
        <v/>
      </c>
    </row>
    <row r="613" spans="2:69" x14ac:dyDescent="0.15">
      <c r="B613" s="1" t="str">
        <f t="shared" si="123"/>
        <v>SkillDescBrief4010906</v>
      </c>
      <c r="C613" s="1" t="str">
        <f t="shared" si="124"/>
        <v>SkillDescDetail401090604</v>
      </c>
      <c r="D613" s="3">
        <v>401090604</v>
      </c>
      <c r="E613" s="3">
        <v>4010906</v>
      </c>
      <c r="F613" s="3">
        <v>4</v>
      </c>
      <c r="G613" s="3" t="s">
        <v>377</v>
      </c>
      <c r="H613" s="3"/>
      <c r="I613" s="3" t="s">
        <v>378</v>
      </c>
      <c r="J613" s="3"/>
      <c r="K613" s="3" t="s">
        <v>379</v>
      </c>
      <c r="L613" s="3"/>
      <c r="M613" s="3"/>
      <c r="N613" s="3"/>
      <c r="O613" s="3"/>
      <c r="P613" s="3"/>
      <c r="Q613" s="3" t="s">
        <v>380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19"/>
        <v>{}</v>
      </c>
      <c r="Z613" s="11" t="s">
        <v>381</v>
      </c>
      <c r="AA613" s="11" t="str">
        <f t="shared" si="116"/>
        <v/>
      </c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22"/>
        <v/>
      </c>
      <c r="BQ613" s="11" t="str">
        <f t="shared" si="128"/>
        <v/>
      </c>
    </row>
    <row r="614" spans="2:69" x14ac:dyDescent="0.15">
      <c r="B614" s="1" t="str">
        <f t="shared" si="123"/>
        <v>SkillDescBrief4010906</v>
      </c>
      <c r="C614" s="1" t="str">
        <f t="shared" si="124"/>
        <v>SkillDescDetail401090605</v>
      </c>
      <c r="D614" s="3">
        <v>401090605</v>
      </c>
      <c r="E614" s="3">
        <v>4010906</v>
      </c>
      <c r="F614" s="3">
        <v>5</v>
      </c>
      <c r="G614" s="3" t="s">
        <v>377</v>
      </c>
      <c r="H614" s="3"/>
      <c r="I614" s="3" t="s">
        <v>378</v>
      </c>
      <c r="J614" s="3"/>
      <c r="K614" s="3" t="s">
        <v>379</v>
      </c>
      <c r="L614" s="3"/>
      <c r="M614" s="3"/>
      <c r="N614" s="3"/>
      <c r="O614" s="3"/>
      <c r="P614" s="3"/>
      <c r="Q614" s="3" t="s">
        <v>380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19"/>
        <v>{}</v>
      </c>
      <c r="Z614" s="11" t="s">
        <v>381</v>
      </c>
      <c r="AA614" s="11" t="str">
        <f t="shared" si="116"/>
        <v/>
      </c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22"/>
        <v/>
      </c>
      <c r="BQ614" s="11" t="str">
        <f t="shared" si="128"/>
        <v/>
      </c>
    </row>
    <row r="615" spans="2:69" x14ac:dyDescent="0.15">
      <c r="B615" s="1" t="str">
        <f t="shared" si="123"/>
        <v>SkillDescBrief// 战斗被动</v>
      </c>
      <c r="C615" s="1" t="str">
        <f t="shared" si="124"/>
        <v>SkillDescDetail// 战斗被动4</v>
      </c>
      <c r="D615" s="7" t="s">
        <v>49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19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22"/>
        <v>0</v>
      </c>
      <c r="BQ615" s="10">
        <f t="shared" si="128"/>
        <v>0</v>
      </c>
    </row>
    <row r="616" spans="2:69" x14ac:dyDescent="0.15">
      <c r="B616" s="1" t="str">
        <f t="shared" si="123"/>
        <v>SkillDescBrief4010907</v>
      </c>
      <c r="C616" s="1" t="str">
        <f t="shared" si="124"/>
        <v>SkillDescDetail401090701</v>
      </c>
      <c r="D616" s="3">
        <v>401090701</v>
      </c>
      <c r="E616" s="3">
        <v>4010907</v>
      </c>
      <c r="F616" s="3">
        <v>1</v>
      </c>
      <c r="G616" s="3" t="s">
        <v>377</v>
      </c>
      <c r="H616" s="3"/>
      <c r="I616" s="3" t="s">
        <v>378</v>
      </c>
      <c r="J616" s="3"/>
      <c r="K616" s="3" t="s">
        <v>379</v>
      </c>
      <c r="L616" s="3">
        <f ca="1">ROUND(_xlfn.XLOOKUP($F616,$D$1:$D$5,$E$1:$E$5)*OFFSET(L616,5-$F616,0)/0.05,0)*0.05</f>
        <v>0.70000000000000007</v>
      </c>
      <c r="M616" s="3"/>
      <c r="N616" s="3"/>
      <c r="O616" s="3"/>
      <c r="P616" s="3"/>
      <c r="Q616" s="3" t="s">
        <v>380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t="shared" ca="1" si="119"/>
        <v>{"BuffPower":0.7}</v>
      </c>
      <c r="Z616" s="11" t="s">
        <v>518</v>
      </c>
      <c r="AA616" s="11" t="str">
        <f t="shared" ref="AA616:AA679" si="129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519</v>
      </c>
      <c r="AK616" s="11" t="str">
        <f>$B$6</f>
        <v>&lt;c=A6EC41&gt;</v>
      </c>
      <c r="AL616" s="11">
        <v>1</v>
      </c>
      <c r="AM616" s="11" t="s">
        <v>349</v>
      </c>
      <c r="AN616" s="11" t="s">
        <v>520</v>
      </c>
      <c r="AO616" s="11" t="str">
        <f>$B$6</f>
        <v>&lt;c=A6EC41&gt;</v>
      </c>
      <c r="AP616" s="11" t="str">
        <f>"90%"</f>
        <v>90%</v>
      </c>
      <c r="AQ616" s="11" t="s">
        <v>349</v>
      </c>
      <c r="AR616" s="11" t="s">
        <v>521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22"/>
        <v>链接队友，自身获得额外回复效果</v>
      </c>
      <c r="BQ616" s="11" t="str">
        <f t="shared" si="128"/>
        <v>选择&lt;c=A6EC41&gt;1&lt;/c&gt;名队友链接，链接后该队友造成伤害时，可以使自身回复相当于该伤害&lt;c=A6EC41&gt;90%&lt;/c&gt;的生命值</v>
      </c>
    </row>
    <row r="617" spans="2:69" x14ac:dyDescent="0.15">
      <c r="B617" s="1" t="str">
        <f t="shared" si="123"/>
        <v>SkillDescBrief4010907</v>
      </c>
      <c r="C617" s="1" t="str">
        <f t="shared" si="124"/>
        <v>SkillDescDetail401090702</v>
      </c>
      <c r="D617" s="3">
        <v>401090702</v>
      </c>
      <c r="E617" s="3">
        <v>4010907</v>
      </c>
      <c r="F617" s="3">
        <v>2</v>
      </c>
      <c r="G617" s="3" t="s">
        <v>377</v>
      </c>
      <c r="H617" s="3"/>
      <c r="I617" s="3" t="s">
        <v>378</v>
      </c>
      <c r="J617" s="3"/>
      <c r="K617" s="3" t="s">
        <v>379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380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t="shared" ca="1" si="119"/>
        <v>{"BuffPower":0.75}</v>
      </c>
      <c r="Z617" s="11" t="s">
        <v>381</v>
      </c>
      <c r="AA617" s="11" t="str">
        <f t="shared" si="129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22"/>
        <v/>
      </c>
      <c r="BQ617" s="11" t="str">
        <f t="shared" si="128"/>
        <v/>
      </c>
    </row>
    <row r="618" spans="2:69" x14ac:dyDescent="0.15">
      <c r="B618" s="1" t="str">
        <f t="shared" si="123"/>
        <v>SkillDescBrief4010907</v>
      </c>
      <c r="C618" s="1" t="str">
        <f t="shared" si="124"/>
        <v>SkillDescDetail401090703</v>
      </c>
      <c r="D618" s="3">
        <v>401090703</v>
      </c>
      <c r="E618" s="3">
        <v>4010907</v>
      </c>
      <c r="F618" s="3">
        <v>3</v>
      </c>
      <c r="G618" s="3" t="s">
        <v>377</v>
      </c>
      <c r="H618" s="3"/>
      <c r="I618" s="3" t="s">
        <v>378</v>
      </c>
      <c r="J618" s="3"/>
      <c r="K618" s="3" t="s">
        <v>379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380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t="shared" ca="1" si="119"/>
        <v>{"BuffPower":0.8}</v>
      </c>
      <c r="Z618" s="11" t="s">
        <v>381</v>
      </c>
      <c r="AA618" s="11" t="str">
        <f t="shared" si="129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22"/>
        <v/>
      </c>
      <c r="BQ618" s="11" t="str">
        <f t="shared" si="128"/>
        <v/>
      </c>
    </row>
    <row r="619" spans="2:69" x14ac:dyDescent="0.15">
      <c r="B619" s="1" t="str">
        <f t="shared" si="123"/>
        <v>SkillDescBrief4010907</v>
      </c>
      <c r="C619" s="1" t="str">
        <f t="shared" si="124"/>
        <v>SkillDescDetail401090704</v>
      </c>
      <c r="D619" s="3">
        <v>401090704</v>
      </c>
      <c r="E619" s="3">
        <v>4010907</v>
      </c>
      <c r="F619" s="3">
        <v>4</v>
      </c>
      <c r="G619" s="3" t="s">
        <v>377</v>
      </c>
      <c r="H619" s="3"/>
      <c r="I619" s="3" t="s">
        <v>378</v>
      </c>
      <c r="J619" s="3"/>
      <c r="K619" s="3" t="s">
        <v>379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380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t="shared" ca="1" si="119"/>
        <v>{"BuffPower":0.9}</v>
      </c>
      <c r="Z619" s="11" t="s">
        <v>381</v>
      </c>
      <c r="AA619" s="11" t="str">
        <f t="shared" si="129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22"/>
        <v/>
      </c>
      <c r="BQ619" s="11" t="str">
        <f t="shared" si="128"/>
        <v/>
      </c>
    </row>
    <row r="620" spans="2:69" x14ac:dyDescent="0.15">
      <c r="B620" s="1" t="str">
        <f t="shared" si="123"/>
        <v>SkillDescBrief4010907</v>
      </c>
      <c r="C620" s="1" t="str">
        <f t="shared" si="124"/>
        <v>SkillDescDetail401090705</v>
      </c>
      <c r="D620" s="3">
        <v>401090705</v>
      </c>
      <c r="E620" s="3">
        <v>4010907</v>
      </c>
      <c r="F620" s="3">
        <v>5</v>
      </c>
      <c r="G620" s="3" t="s">
        <v>377</v>
      </c>
      <c r="H620" s="3"/>
      <c r="I620" s="3" t="s">
        <v>378</v>
      </c>
      <c r="J620" s="3"/>
      <c r="K620" s="3" t="s">
        <v>379</v>
      </c>
      <c r="L620" s="3">
        <v>1</v>
      </c>
      <c r="M620" s="3"/>
      <c r="N620" s="3"/>
      <c r="O620" s="3"/>
      <c r="P620" s="3"/>
      <c r="Q620" s="3" t="s">
        <v>380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19"/>
        <v>{"BuffPower":1}</v>
      </c>
      <c r="Z620" s="11" t="s">
        <v>381</v>
      </c>
      <c r="AA620" s="11" t="str">
        <f t="shared" si="129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22"/>
        <v/>
      </c>
      <c r="BQ620" s="11" t="str">
        <f t="shared" si="128"/>
        <v/>
      </c>
    </row>
    <row r="621" spans="2:69" x14ac:dyDescent="0.15">
      <c r="B621" s="1" t="str">
        <f t="shared" si="123"/>
        <v>SkillDescBrief// 火箭弹</v>
      </c>
      <c r="C621" s="1" t="str">
        <f t="shared" si="124"/>
        <v>SkillDescDetail// 火箭弹</v>
      </c>
      <c r="D621" s="7" t="s">
        <v>88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19"/>
        <v/>
      </c>
      <c r="Z621" s="10" t="s">
        <v>381</v>
      </c>
      <c r="AA621" s="10" t="str">
        <f t="shared" si="129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22"/>
        <v/>
      </c>
      <c r="BQ621" s="10" t="str">
        <f t="shared" si="128"/>
        <v/>
      </c>
    </row>
    <row r="622" spans="2:69" x14ac:dyDescent="0.15">
      <c r="B622" s="1" t="str">
        <f t="shared" si="123"/>
        <v>SkillDescBrief// 普攻</v>
      </c>
      <c r="C622" s="1" t="str">
        <f t="shared" si="124"/>
        <v>SkillDescDetail// 普攻</v>
      </c>
      <c r="D622" s="7" t="s">
        <v>33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19"/>
        <v/>
      </c>
      <c r="Z622" s="10" t="s">
        <v>381</v>
      </c>
      <c r="AA622" s="10" t="str">
        <f t="shared" si="129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22"/>
        <v/>
      </c>
      <c r="BQ622" s="10" t="str">
        <f t="shared" si="128"/>
        <v/>
      </c>
    </row>
    <row r="623" spans="2:69" x14ac:dyDescent="0.15">
      <c r="B623" s="1" t="str">
        <f t="shared" si="123"/>
        <v>SkillDescBrief4011001</v>
      </c>
      <c r="C623" s="1" t="str">
        <f t="shared" si="124"/>
        <v>SkillDescDetail401100101</v>
      </c>
      <c r="D623" s="3">
        <v>401100101</v>
      </c>
      <c r="E623" s="3">
        <v>4011001</v>
      </c>
      <c r="F623" s="3">
        <v>1</v>
      </c>
      <c r="G623" s="3" t="s">
        <v>377</v>
      </c>
      <c r="H623" s="3">
        <f ca="1">ROUND(_xlfn.XLOOKUP($F623,$D$1:$D$5,$E$1:$E$5)*OFFSET(H623,5-$F623,0)/0.05,0)*0.05</f>
        <v>1.5</v>
      </c>
      <c r="I623" s="3" t="s">
        <v>378</v>
      </c>
      <c r="J623" s="3"/>
      <c r="K623" s="3" t="s">
        <v>379</v>
      </c>
      <c r="L623" s="3"/>
      <c r="M623" s="3"/>
      <c r="N623" s="3"/>
      <c r="O623" s="3"/>
      <c r="P623" s="3"/>
      <c r="Q623" s="3" t="s">
        <v>380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t="shared" ca="1" si="119"/>
        <v>{"AtkPower":1.5}</v>
      </c>
      <c r="Z623" s="11" t="s">
        <v>522</v>
      </c>
      <c r="AA623" s="11" t="str">
        <f t="shared" ca="1" si="129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523</v>
      </c>
      <c r="AK623" s="11" t="str">
        <f>$B$6</f>
        <v>&lt;c=A6EC41&gt;</v>
      </c>
      <c r="AL623" s="11">
        <v>1</v>
      </c>
      <c r="AM623" s="11" t="s">
        <v>349</v>
      </c>
      <c r="AN623" s="11" t="s">
        <v>384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349</v>
      </c>
      <c r="AR623" s="11" t="s">
        <v>385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22"/>
        <v>发射火箭弹，对敌人造成伤害</v>
      </c>
      <c r="BQ623" s="11" t="str">
        <f t="shared" ca="1" si="128"/>
        <v>发射火箭弹，对&lt;c=A6EC41&gt;1&lt;/c&gt;个敌人造成&lt;q=attr_atk&gt;&lt;c=A6EC41&gt;150%&lt;/c&gt;伤害</v>
      </c>
    </row>
    <row r="624" spans="2:69" x14ac:dyDescent="0.15">
      <c r="B624" s="1" t="str">
        <f t="shared" si="123"/>
        <v>SkillDescBrief4011001</v>
      </c>
      <c r="C624" s="1" t="str">
        <f t="shared" si="124"/>
        <v>SkillDescDetail401100102</v>
      </c>
      <c r="D624" s="3">
        <v>401100102</v>
      </c>
      <c r="E624" s="3">
        <v>4011001</v>
      </c>
      <c r="F624" s="3">
        <v>2</v>
      </c>
      <c r="G624" s="3" t="s">
        <v>377</v>
      </c>
      <c r="H624" s="3">
        <f ca="1">ROUND(_xlfn.XLOOKUP($F624,$D$1:$D$5,$E$1:$E$5)*OFFSET(H624,5-$F624,0)/0.05,0)*0.05</f>
        <v>1.6</v>
      </c>
      <c r="I624" s="3" t="s">
        <v>378</v>
      </c>
      <c r="J624" s="3"/>
      <c r="K624" s="3" t="s">
        <v>379</v>
      </c>
      <c r="L624" s="3"/>
      <c r="M624" s="3"/>
      <c r="N624" s="3"/>
      <c r="O624" s="3"/>
      <c r="P624" s="3"/>
      <c r="Q624" s="3" t="s">
        <v>380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t="shared" ca="1" si="119"/>
        <v>{"AtkPower":1.6}</v>
      </c>
      <c r="Z624" s="11" t="s">
        <v>522</v>
      </c>
      <c r="AA624" s="11" t="str">
        <f t="shared" ca="1" si="129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386</v>
      </c>
      <c r="AG624" s="11"/>
      <c r="AH624" s="11"/>
      <c r="AI624" s="11"/>
      <c r="AJ624" s="11" t="s">
        <v>353</v>
      </c>
      <c r="AK624" s="11" t="str">
        <f t="shared" ref="AK624:AK627" si="130">$B$8&amp;$B$6</f>
        <v>&lt;q=attr_atk&gt;&lt;c=A6EC41&gt;</v>
      </c>
      <c r="AL624" s="11" t="str">
        <f t="shared" ref="AL624:AL627" ca="1" si="131">ROUND($H624*100,2)&amp;"%"</f>
        <v>160%</v>
      </c>
      <c r="AM624" s="11" t="s">
        <v>349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22"/>
        <v>发射火箭弹，对敌人造成伤害</v>
      </c>
      <c r="BQ624" s="11" t="str">
        <f t="shared" ca="1" si="128"/>
        <v>2级：造成的伤害提升&lt;q=attr_atk&gt;&lt;c=A6EC41&gt;160%&lt;/c&gt;</v>
      </c>
    </row>
    <row r="625" spans="2:69" x14ac:dyDescent="0.15">
      <c r="B625" s="1" t="str">
        <f t="shared" si="123"/>
        <v>SkillDescBrief4011001</v>
      </c>
      <c r="C625" s="1" t="str">
        <f t="shared" si="124"/>
        <v>SkillDescDetail401100103</v>
      </c>
      <c r="D625" s="3">
        <v>401100103</v>
      </c>
      <c r="E625" s="3">
        <v>4011001</v>
      </c>
      <c r="F625" s="3">
        <v>3</v>
      </c>
      <c r="G625" s="3" t="s">
        <v>377</v>
      </c>
      <c r="H625" s="3">
        <f ca="1">ROUND(_xlfn.XLOOKUP($F625,$D$1:$D$5,$E$1:$E$5)*OFFSET(H625,5-$F625,0)/0.05,0)*0.05</f>
        <v>1.7000000000000002</v>
      </c>
      <c r="I625" s="3" t="s">
        <v>378</v>
      </c>
      <c r="J625" s="3"/>
      <c r="K625" s="3" t="s">
        <v>379</v>
      </c>
      <c r="L625" s="3"/>
      <c r="M625" s="3"/>
      <c r="N625" s="3"/>
      <c r="O625" s="3"/>
      <c r="P625" s="3"/>
      <c r="Q625" s="3" t="s">
        <v>380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t="shared" ca="1" si="119"/>
        <v>{"AtkPower":1.7}</v>
      </c>
      <c r="Z625" s="11" t="s">
        <v>522</v>
      </c>
      <c r="AA625" s="11" t="str">
        <f t="shared" ca="1" si="129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386</v>
      </c>
      <c r="AG625" s="11"/>
      <c r="AH625" s="11"/>
      <c r="AI625" s="11"/>
      <c r="AJ625" s="11" t="s">
        <v>353</v>
      </c>
      <c r="AK625" s="11" t="str">
        <f t="shared" si="130"/>
        <v>&lt;q=attr_atk&gt;&lt;c=A6EC41&gt;</v>
      </c>
      <c r="AL625" s="11" t="str">
        <f t="shared" ca="1" si="131"/>
        <v>170%</v>
      </c>
      <c r="AM625" s="11" t="s">
        <v>349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22"/>
        <v>发射火箭弹，对敌人造成伤害</v>
      </c>
      <c r="BQ625" s="11" t="str">
        <f t="shared" ca="1" si="128"/>
        <v>3级：造成的伤害提升&lt;q=attr_atk&gt;&lt;c=A6EC41&gt;170%&lt;/c&gt;</v>
      </c>
    </row>
    <row r="626" spans="2:69" x14ac:dyDescent="0.15">
      <c r="B626" s="1" t="str">
        <f t="shared" si="123"/>
        <v>SkillDescBrief4011001</v>
      </c>
      <c r="C626" s="1" t="str">
        <f t="shared" si="124"/>
        <v>SkillDescDetail401100104</v>
      </c>
      <c r="D626" s="3">
        <v>401100104</v>
      </c>
      <c r="E626" s="3">
        <v>4011001</v>
      </c>
      <c r="F626" s="3">
        <v>4</v>
      </c>
      <c r="G626" s="3" t="s">
        <v>377</v>
      </c>
      <c r="H626" s="3">
        <f ca="1">ROUND(_xlfn.XLOOKUP($F626,$D$1:$D$5,$E$1:$E$5)*OFFSET(H626,5-$F626,0)/0.05,0)*0.05</f>
        <v>1.9500000000000002</v>
      </c>
      <c r="I626" s="3" t="s">
        <v>378</v>
      </c>
      <c r="J626" s="3"/>
      <c r="K626" s="3" t="s">
        <v>379</v>
      </c>
      <c r="L626" s="3"/>
      <c r="M626" s="3"/>
      <c r="N626" s="3"/>
      <c r="O626" s="3"/>
      <c r="P626" s="3"/>
      <c r="Q626" s="3" t="s">
        <v>380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t="shared" ca="1" si="119"/>
        <v>{"AtkPower":1.95}</v>
      </c>
      <c r="Z626" s="11" t="s">
        <v>522</v>
      </c>
      <c r="AA626" s="11" t="str">
        <f t="shared" ca="1" si="129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386</v>
      </c>
      <c r="AG626" s="11"/>
      <c r="AH626" s="11"/>
      <c r="AI626" s="11"/>
      <c r="AJ626" s="11" t="s">
        <v>353</v>
      </c>
      <c r="AK626" s="11" t="str">
        <f t="shared" si="130"/>
        <v>&lt;q=attr_atk&gt;&lt;c=A6EC41&gt;</v>
      </c>
      <c r="AL626" s="11" t="str">
        <f t="shared" ca="1" si="131"/>
        <v>195%</v>
      </c>
      <c r="AM626" s="11" t="s">
        <v>349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22"/>
        <v>发射火箭弹，对敌人造成伤害</v>
      </c>
      <c r="BQ626" s="11" t="str">
        <f t="shared" ca="1" si="128"/>
        <v>4级：造成的伤害提升&lt;q=attr_atk&gt;&lt;c=A6EC41&gt;195%&lt;/c&gt;</v>
      </c>
    </row>
    <row r="627" spans="2:69" x14ac:dyDescent="0.15">
      <c r="B627" s="1" t="str">
        <f t="shared" si="123"/>
        <v>SkillDescBrief4011001</v>
      </c>
      <c r="C627" s="1" t="str">
        <f t="shared" si="124"/>
        <v>SkillDescDetail401100105</v>
      </c>
      <c r="D627" s="3">
        <v>401100105</v>
      </c>
      <c r="E627" s="3">
        <v>4011001</v>
      </c>
      <c r="F627" s="3">
        <v>5</v>
      </c>
      <c r="G627" s="3" t="s">
        <v>377</v>
      </c>
      <c r="H627" s="3">
        <v>2.15</v>
      </c>
      <c r="I627" s="3" t="s">
        <v>378</v>
      </c>
      <c r="J627" s="3"/>
      <c r="K627" s="3" t="s">
        <v>379</v>
      </c>
      <c r="L627" s="3"/>
      <c r="M627" s="3"/>
      <c r="N627" s="3"/>
      <c r="O627" s="3"/>
      <c r="P627" s="3"/>
      <c r="Q627" s="3" t="s">
        <v>380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19"/>
        <v>{"AtkPower":2.15}</v>
      </c>
      <c r="Z627" s="11" t="s">
        <v>522</v>
      </c>
      <c r="AA627" s="11" t="str">
        <f t="shared" si="129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386</v>
      </c>
      <c r="AG627" s="11"/>
      <c r="AH627" s="11"/>
      <c r="AI627" s="11"/>
      <c r="AJ627" s="11" t="s">
        <v>353</v>
      </c>
      <c r="AK627" s="11" t="str">
        <f t="shared" si="130"/>
        <v>&lt;q=attr_atk&gt;&lt;c=A6EC41&gt;</v>
      </c>
      <c r="AL627" s="11" t="str">
        <f t="shared" si="131"/>
        <v>215%</v>
      </c>
      <c r="AM627" s="11" t="s">
        <v>349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22"/>
        <v>发射火箭弹，对敌人造成伤害</v>
      </c>
      <c r="BQ627" s="11" t="str">
        <f t="shared" si="128"/>
        <v>5级：造成的伤害提升&lt;q=attr_atk&gt;&lt;c=A6EC41&gt;215%&lt;/c&gt;</v>
      </c>
    </row>
    <row r="628" spans="2:69" x14ac:dyDescent="0.15">
      <c r="B628" s="1" t="str">
        <f t="shared" si="123"/>
        <v>SkillDescBrief// 大招</v>
      </c>
      <c r="C628" s="1" t="str">
        <f t="shared" si="124"/>
        <v>SkillDescDetail// 大招</v>
      </c>
      <c r="D628" s="7" t="s">
        <v>40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19"/>
        <v/>
      </c>
      <c r="Z628" s="10" t="s">
        <v>381</v>
      </c>
      <c r="AA628" s="10" t="str">
        <f t="shared" si="129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22"/>
        <v/>
      </c>
      <c r="BQ628" s="10" t="str">
        <f t="shared" si="128"/>
        <v/>
      </c>
    </row>
    <row r="629" spans="2:69" x14ac:dyDescent="0.15">
      <c r="B629" s="1" t="str">
        <f t="shared" si="123"/>
        <v>SkillDescBrief4011002</v>
      </c>
      <c r="C629" s="1" t="str">
        <f t="shared" si="124"/>
        <v>SkillDescDetail401100201</v>
      </c>
      <c r="D629" s="3">
        <v>401100201</v>
      </c>
      <c r="E629" s="3">
        <v>4011002</v>
      </c>
      <c r="F629" s="3">
        <v>1</v>
      </c>
      <c r="G629" s="3" t="s">
        <v>377</v>
      </c>
      <c r="H629" s="3">
        <f ca="1">ROUND(_xlfn.XLOOKUP($F629,$D$1:$D$5,$E$1:$E$5)*OFFSET(H629,5-$F629,0)/0.05,0)*0.05</f>
        <v>1.9000000000000001</v>
      </c>
      <c r="I629" s="3" t="s">
        <v>378</v>
      </c>
      <c r="J629" s="3"/>
      <c r="K629" s="3" t="s">
        <v>379</v>
      </c>
      <c r="L629" s="3"/>
      <c r="M629" s="3"/>
      <c r="N629" s="3"/>
      <c r="O629" s="3"/>
      <c r="P629" s="3"/>
      <c r="Q629" s="3" t="s">
        <v>380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t="shared" ca="1" si="119"/>
        <v>{"AtkPower":1.9}</v>
      </c>
      <c r="Z629" s="11" t="s">
        <v>524</v>
      </c>
      <c r="AA629" s="11" t="str">
        <f t="shared" ca="1" si="129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525</v>
      </c>
      <c r="AK629" s="11" t="str">
        <f>$B$6</f>
        <v>&lt;c=A6EC41&gt;</v>
      </c>
      <c r="AL629" s="11">
        <v>1</v>
      </c>
      <c r="AM629" s="11" t="s">
        <v>349</v>
      </c>
      <c r="AN629" s="11" t="s">
        <v>384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349</v>
      </c>
      <c r="AR629" s="11" t="s">
        <v>385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22"/>
        <v>连续发射火箭弹，攻击随机敌人</v>
      </c>
      <c r="BQ629" s="11" t="str">
        <f t="shared" ca="1" si="128"/>
        <v>连续发射火箭弹，随机对&lt;c=A6EC41&gt;1&lt;/c&gt;个敌人造成&lt;q=attr_atk&gt;&lt;c=A6EC41&gt;190%&lt;/c&gt;伤害</v>
      </c>
    </row>
    <row r="630" spans="2:69" x14ac:dyDescent="0.15">
      <c r="B630" s="1" t="str">
        <f t="shared" si="123"/>
        <v>SkillDescBrief4011002</v>
      </c>
      <c r="C630" s="1" t="str">
        <f t="shared" si="124"/>
        <v>SkillDescDetail401100202</v>
      </c>
      <c r="D630" s="3">
        <v>401100202</v>
      </c>
      <c r="E630" s="3">
        <v>4011002</v>
      </c>
      <c r="F630" s="3">
        <v>2</v>
      </c>
      <c r="G630" s="3" t="s">
        <v>377</v>
      </c>
      <c r="H630" s="3">
        <f ca="1">ROUND(_xlfn.XLOOKUP($F630,$D$1:$D$5,$E$1:$E$5)*OFFSET(H630,5-$F630,0)/0.05,0)*0.05</f>
        <v>2.0500000000000003</v>
      </c>
      <c r="I630" s="3" t="s">
        <v>378</v>
      </c>
      <c r="J630" s="3"/>
      <c r="K630" s="3" t="s">
        <v>379</v>
      </c>
      <c r="L630" s="3"/>
      <c r="M630" s="3"/>
      <c r="N630" s="3"/>
      <c r="O630" s="3"/>
      <c r="P630" s="3"/>
      <c r="Q630" s="3" t="s">
        <v>380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t="shared" ca="1" si="119"/>
        <v>{"AtkPower":2.05}</v>
      </c>
      <c r="Z630" s="11" t="s">
        <v>524</v>
      </c>
      <c r="AA630" s="11" t="str">
        <f t="shared" ca="1" si="129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386</v>
      </c>
      <c r="AG630" s="11"/>
      <c r="AH630" s="11"/>
      <c r="AI630" s="11"/>
      <c r="AJ630" s="11" t="s">
        <v>353</v>
      </c>
      <c r="AK630" s="11" t="str">
        <f t="shared" ref="AK630:AK633" si="132">$B$8&amp;$B$6</f>
        <v>&lt;q=attr_atk&gt;&lt;c=A6EC41&gt;</v>
      </c>
      <c r="AL630" s="11" t="str">
        <f t="shared" ref="AL630:AL633" ca="1" si="133">ROUND($H630*100,2)&amp;"%"</f>
        <v>205%</v>
      </c>
      <c r="AM630" s="11" t="s">
        <v>349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22"/>
        <v>连续发射火箭弹，攻击随机敌人</v>
      </c>
      <c r="BQ630" s="11" t="str">
        <f t="shared" ca="1" si="128"/>
        <v>2级：造成的伤害提升&lt;q=attr_atk&gt;&lt;c=A6EC41&gt;205%&lt;/c&gt;</v>
      </c>
    </row>
    <row r="631" spans="2:69" x14ac:dyDescent="0.15">
      <c r="B631" s="1" t="str">
        <f t="shared" si="123"/>
        <v>SkillDescBrief4011002</v>
      </c>
      <c r="C631" s="1" t="str">
        <f t="shared" si="124"/>
        <v>SkillDescDetail401100203</v>
      </c>
      <c r="D631" s="3">
        <v>401100203</v>
      </c>
      <c r="E631" s="3">
        <v>4011002</v>
      </c>
      <c r="F631" s="3">
        <v>3</v>
      </c>
      <c r="G631" s="3" t="s">
        <v>377</v>
      </c>
      <c r="H631" s="3">
        <f ca="1">ROUND(_xlfn.XLOOKUP($F631,$D$1:$D$5,$E$1:$E$5)*OFFSET(H631,5-$F631,0)/0.05,0)*0.05</f>
        <v>2.15</v>
      </c>
      <c r="I631" s="3" t="s">
        <v>378</v>
      </c>
      <c r="J631" s="3"/>
      <c r="K631" s="3" t="s">
        <v>379</v>
      </c>
      <c r="L631" s="3"/>
      <c r="M631" s="3"/>
      <c r="N631" s="3"/>
      <c r="O631" s="3"/>
      <c r="P631" s="3"/>
      <c r="Q631" s="3" t="s">
        <v>380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t="shared" ca="1" si="119"/>
        <v>{"AtkPower":2.15}</v>
      </c>
      <c r="Z631" s="11" t="s">
        <v>524</v>
      </c>
      <c r="AA631" s="11" t="str">
        <f t="shared" ca="1" si="129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386</v>
      </c>
      <c r="AG631" s="11"/>
      <c r="AH631" s="11"/>
      <c r="AI631" s="11"/>
      <c r="AJ631" s="11" t="s">
        <v>353</v>
      </c>
      <c r="AK631" s="11" t="str">
        <f t="shared" si="132"/>
        <v>&lt;q=attr_atk&gt;&lt;c=A6EC41&gt;</v>
      </c>
      <c r="AL631" s="11" t="str">
        <f t="shared" ca="1" si="133"/>
        <v>215%</v>
      </c>
      <c r="AM631" s="11" t="s">
        <v>349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22"/>
        <v>连续发射火箭弹，攻击随机敌人</v>
      </c>
      <c r="BQ631" s="11" t="str">
        <f t="shared" ca="1" si="128"/>
        <v>3级：造成的伤害提升&lt;q=attr_atk&gt;&lt;c=A6EC41&gt;215%&lt;/c&gt;</v>
      </c>
    </row>
    <row r="632" spans="2:69" x14ac:dyDescent="0.15">
      <c r="B632" s="1" t="str">
        <f t="shared" si="123"/>
        <v>SkillDescBrief4011002</v>
      </c>
      <c r="C632" s="1" t="str">
        <f t="shared" si="124"/>
        <v>SkillDescDetail401100204</v>
      </c>
      <c r="D632" s="3">
        <v>401100204</v>
      </c>
      <c r="E632" s="3">
        <v>4011002</v>
      </c>
      <c r="F632" s="3">
        <v>4</v>
      </c>
      <c r="G632" s="3" t="s">
        <v>377</v>
      </c>
      <c r="H632" s="3">
        <f ca="1">ROUND(_xlfn.XLOOKUP($F632,$D$1:$D$5,$E$1:$E$5)*OFFSET(H632,5-$F632,0)/0.05,0)*0.05</f>
        <v>2.4500000000000002</v>
      </c>
      <c r="I632" s="3" t="s">
        <v>378</v>
      </c>
      <c r="J632" s="3"/>
      <c r="K632" s="3" t="s">
        <v>379</v>
      </c>
      <c r="L632" s="3"/>
      <c r="M632" s="3"/>
      <c r="N632" s="3"/>
      <c r="O632" s="3"/>
      <c r="P632" s="3"/>
      <c r="Q632" s="3" t="s">
        <v>380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t="shared" ca="1" si="119"/>
        <v>{"AtkPower":2.45}</v>
      </c>
      <c r="Z632" s="11" t="s">
        <v>524</v>
      </c>
      <c r="AA632" s="11" t="str">
        <f t="shared" ca="1" si="129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386</v>
      </c>
      <c r="AG632" s="11"/>
      <c r="AH632" s="11"/>
      <c r="AI632" s="11"/>
      <c r="AJ632" s="11" t="s">
        <v>353</v>
      </c>
      <c r="AK632" s="11" t="str">
        <f t="shared" si="132"/>
        <v>&lt;q=attr_atk&gt;&lt;c=A6EC41&gt;</v>
      </c>
      <c r="AL632" s="11" t="str">
        <f t="shared" ca="1" si="133"/>
        <v>245%</v>
      </c>
      <c r="AM632" s="11" t="s">
        <v>349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22"/>
        <v>连续发射火箭弹，攻击随机敌人</v>
      </c>
      <c r="BQ632" s="11" t="str">
        <f t="shared" ca="1" si="128"/>
        <v>4级：造成的伤害提升&lt;q=attr_atk&gt;&lt;c=A6EC41&gt;245%&lt;/c&gt;</v>
      </c>
    </row>
    <row r="633" spans="2:69" x14ac:dyDescent="0.15">
      <c r="B633" s="1" t="str">
        <f t="shared" si="123"/>
        <v>SkillDescBrief4011002</v>
      </c>
      <c r="C633" s="1" t="str">
        <f t="shared" si="124"/>
        <v>SkillDescDetail401100205</v>
      </c>
      <c r="D633" s="3">
        <v>401100205</v>
      </c>
      <c r="E633" s="3">
        <v>4011002</v>
      </c>
      <c r="F633" s="3">
        <v>5</v>
      </c>
      <c r="G633" s="3" t="s">
        <v>377</v>
      </c>
      <c r="H633" s="3">
        <v>2.7</v>
      </c>
      <c r="I633" s="3" t="s">
        <v>378</v>
      </c>
      <c r="J633" s="3"/>
      <c r="K633" s="3" t="s">
        <v>379</v>
      </c>
      <c r="L633" s="3"/>
      <c r="M633" s="3"/>
      <c r="N633" s="3"/>
      <c r="O633" s="3"/>
      <c r="P633" s="3"/>
      <c r="Q633" s="3" t="s">
        <v>380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19"/>
        <v>{"AtkPower":2.7}</v>
      </c>
      <c r="Z633" s="11" t="s">
        <v>524</v>
      </c>
      <c r="AA633" s="11" t="str">
        <f t="shared" si="129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386</v>
      </c>
      <c r="AG633" s="11"/>
      <c r="AH633" s="11"/>
      <c r="AI633" s="11"/>
      <c r="AJ633" s="11" t="s">
        <v>353</v>
      </c>
      <c r="AK633" s="11" t="str">
        <f t="shared" si="132"/>
        <v>&lt;q=attr_atk&gt;&lt;c=A6EC41&gt;</v>
      </c>
      <c r="AL633" s="11" t="str">
        <f t="shared" si="133"/>
        <v>270%</v>
      </c>
      <c r="AM633" s="11" t="s">
        <v>349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22"/>
        <v>连续发射火箭弹，攻击随机敌人</v>
      </c>
      <c r="BQ633" s="11" t="str">
        <f t="shared" si="128"/>
        <v>5级：造成的伤害提升&lt;q=attr_atk&gt;&lt;c=A6EC41&gt;270%&lt;/c&gt;</v>
      </c>
    </row>
    <row r="634" spans="2:69" x14ac:dyDescent="0.15">
      <c r="B634" s="1" t="str">
        <f t="shared" si="123"/>
        <v>SkillDescBrief// 经营被动</v>
      </c>
      <c r="C634" s="1" t="str">
        <f t="shared" si="124"/>
        <v>SkillDescDetail// 经营被动</v>
      </c>
      <c r="D634" s="7" t="s">
        <v>45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19"/>
        <v/>
      </c>
      <c r="Z634" s="10" t="s">
        <v>381</v>
      </c>
      <c r="AA634" s="10" t="str">
        <f t="shared" si="129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22"/>
        <v/>
      </c>
      <c r="BQ634" s="10" t="str">
        <f t="shared" si="128"/>
        <v/>
      </c>
    </row>
    <row r="635" spans="2:69" x14ac:dyDescent="0.15">
      <c r="B635" s="1" t="str">
        <f t="shared" si="123"/>
        <v>SkillDescBrief4011003</v>
      </c>
      <c r="C635" s="1" t="str">
        <f t="shared" si="124"/>
        <v>SkillDescDetail401100301</v>
      </c>
      <c r="D635" s="3">
        <v>401100301</v>
      </c>
      <c r="E635" s="3">
        <v>4011003</v>
      </c>
      <c r="F635" s="3">
        <v>1</v>
      </c>
      <c r="G635" s="3" t="s">
        <v>377</v>
      </c>
      <c r="H635" s="3"/>
      <c r="I635" s="3" t="s">
        <v>378</v>
      </c>
      <c r="J635" s="3"/>
      <c r="K635" s="3" t="s">
        <v>379</v>
      </c>
      <c r="L635" s="3"/>
      <c r="M635" s="3"/>
      <c r="N635" s="3"/>
      <c r="O635" s="3"/>
      <c r="P635" s="3"/>
      <c r="Q635" s="3" t="s">
        <v>380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19"/>
        <v>{}</v>
      </c>
      <c r="Z635" s="11" t="s">
        <v>396</v>
      </c>
      <c r="AA635" s="11" t="str">
        <f t="shared" si="129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397</v>
      </c>
      <c r="AK635" s="11" t="str">
        <f t="shared" ref="AK635:AK639" si="134">$B$6</f>
        <v>&lt;c=A6EC41&gt;</v>
      </c>
      <c r="AL635" s="11">
        <v>2</v>
      </c>
      <c r="AM635" s="11" t="s">
        <v>349</v>
      </c>
      <c r="AN635" s="11" t="s">
        <v>398</v>
      </c>
      <c r="AO635" s="11" t="s">
        <v>355</v>
      </c>
      <c r="AP635" s="11">
        <v>2</v>
      </c>
      <c r="AQ635" s="11" t="s">
        <v>349</v>
      </c>
      <c r="AR635" s="11" t="s">
        <v>399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22"/>
        <v>使产业收入提高，升级消耗减少</v>
      </c>
      <c r="BQ635" s="11" t="str">
        <f t="shared" si="128"/>
        <v>放置在产业中时，产业收入提高&lt;c=A6EC41&gt;2&lt;/c&gt;倍，产业升级消耗减少&lt;c=A6EC41&gt;2&lt;/c&gt;倍</v>
      </c>
    </row>
    <row r="636" spans="2:69" x14ac:dyDescent="0.15">
      <c r="B636" s="1" t="str">
        <f t="shared" si="123"/>
        <v>SkillDescBrief4011003</v>
      </c>
      <c r="C636" s="1" t="str">
        <f t="shared" si="124"/>
        <v>SkillDescDetail401100302</v>
      </c>
      <c r="D636" s="3">
        <v>401100302</v>
      </c>
      <c r="E636" s="3">
        <v>4011003</v>
      </c>
      <c r="F636" s="3">
        <v>2</v>
      </c>
      <c r="G636" s="3" t="s">
        <v>377</v>
      </c>
      <c r="H636" s="3"/>
      <c r="I636" s="3" t="s">
        <v>378</v>
      </c>
      <c r="J636" s="3"/>
      <c r="K636" s="3" t="s">
        <v>379</v>
      </c>
      <c r="L636" s="3"/>
      <c r="M636" s="3"/>
      <c r="N636" s="3"/>
      <c r="O636" s="3"/>
      <c r="P636" s="3"/>
      <c r="Q636" s="3" t="s">
        <v>380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19"/>
        <v>{}</v>
      </c>
      <c r="Z636" s="11" t="s">
        <v>396</v>
      </c>
      <c r="AA636" s="11" t="str">
        <f t="shared" si="129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386</v>
      </c>
      <c r="AG636" s="11"/>
      <c r="AH636" s="11"/>
      <c r="AI636" s="11"/>
      <c r="AJ636" s="11" t="s">
        <v>397</v>
      </c>
      <c r="AK636" s="11" t="str">
        <f t="shared" si="134"/>
        <v>&lt;c=A6EC41&gt;</v>
      </c>
      <c r="AL636" s="11">
        <f>AL635*4</f>
        <v>8</v>
      </c>
      <c r="AM636" s="11" t="s">
        <v>349</v>
      </c>
      <c r="AN636" s="11" t="s">
        <v>398</v>
      </c>
      <c r="AO636" s="11" t="s">
        <v>355</v>
      </c>
      <c r="AP636" s="11">
        <f>AP635*4</f>
        <v>8</v>
      </c>
      <c r="AQ636" s="11" t="s">
        <v>349</v>
      </c>
      <c r="AR636" s="11" t="s">
        <v>399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22"/>
        <v>使产业收入提高，升级消耗减少</v>
      </c>
      <c r="BQ636" s="11" t="str">
        <f t="shared" si="128"/>
        <v>2级：放置在产业中时，产业收入提高&lt;c=A6EC41&gt;8&lt;/c&gt;倍，产业升级消耗减少&lt;c=A6EC41&gt;8&lt;/c&gt;倍</v>
      </c>
    </row>
    <row r="637" spans="2:69" x14ac:dyDescent="0.15">
      <c r="B637" s="1" t="str">
        <f t="shared" si="123"/>
        <v>SkillDescBrief4011003</v>
      </c>
      <c r="C637" s="1" t="str">
        <f t="shared" si="124"/>
        <v>SkillDescDetail401100303</v>
      </c>
      <c r="D637" s="3">
        <v>401100303</v>
      </c>
      <c r="E637" s="3">
        <v>4011003</v>
      </c>
      <c r="F637" s="3">
        <v>3</v>
      </c>
      <c r="G637" s="3" t="s">
        <v>377</v>
      </c>
      <c r="H637" s="3"/>
      <c r="I637" s="3" t="s">
        <v>378</v>
      </c>
      <c r="J637" s="3"/>
      <c r="K637" s="3" t="s">
        <v>379</v>
      </c>
      <c r="L637" s="3"/>
      <c r="M637" s="3"/>
      <c r="N637" s="3"/>
      <c r="O637" s="3"/>
      <c r="P637" s="3"/>
      <c r="Q637" s="3" t="s">
        <v>380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19"/>
        <v>{}</v>
      </c>
      <c r="Z637" s="11" t="s">
        <v>396</v>
      </c>
      <c r="AA637" s="11" t="str">
        <f t="shared" si="129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386</v>
      </c>
      <c r="AG637" s="11"/>
      <c r="AH637" s="11"/>
      <c r="AI637" s="11"/>
      <c r="AJ637" s="11" t="s">
        <v>397</v>
      </c>
      <c r="AK637" s="11" t="str">
        <f t="shared" si="134"/>
        <v>&lt;c=A6EC41&gt;</v>
      </c>
      <c r="AL637" s="11">
        <f>AL636*4</f>
        <v>32</v>
      </c>
      <c r="AM637" s="11" t="s">
        <v>349</v>
      </c>
      <c r="AN637" s="11" t="s">
        <v>398</v>
      </c>
      <c r="AO637" s="11" t="s">
        <v>355</v>
      </c>
      <c r="AP637" s="11">
        <f>AP636*4</f>
        <v>32</v>
      </c>
      <c r="AQ637" s="11" t="s">
        <v>349</v>
      </c>
      <c r="AR637" s="11" t="s">
        <v>399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22"/>
        <v>使产业收入提高，升级消耗减少</v>
      </c>
      <c r="BQ637" s="11" t="str">
        <f t="shared" si="128"/>
        <v>3级：放置在产业中时，产业收入提高&lt;c=A6EC41&gt;32&lt;/c&gt;倍，产业升级消耗减少&lt;c=A6EC41&gt;32&lt;/c&gt;倍</v>
      </c>
    </row>
    <row r="638" spans="2:69" x14ac:dyDescent="0.15">
      <c r="B638" s="1" t="str">
        <f t="shared" si="123"/>
        <v>SkillDescBrief4011003</v>
      </c>
      <c r="C638" s="1" t="str">
        <f t="shared" si="124"/>
        <v>SkillDescDetail401100304</v>
      </c>
      <c r="D638" s="3">
        <v>401100304</v>
      </c>
      <c r="E638" s="3">
        <v>4011003</v>
      </c>
      <c r="F638" s="3">
        <v>4</v>
      </c>
      <c r="G638" s="3" t="s">
        <v>377</v>
      </c>
      <c r="H638" s="3"/>
      <c r="I638" s="3" t="s">
        <v>378</v>
      </c>
      <c r="J638" s="3"/>
      <c r="K638" s="3" t="s">
        <v>379</v>
      </c>
      <c r="L638" s="3"/>
      <c r="M638" s="3"/>
      <c r="N638" s="3"/>
      <c r="O638" s="3"/>
      <c r="P638" s="3"/>
      <c r="Q638" s="3" t="s">
        <v>380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19"/>
        <v>{}</v>
      </c>
      <c r="Z638" s="11" t="s">
        <v>396</v>
      </c>
      <c r="AA638" s="11" t="str">
        <f t="shared" si="129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386</v>
      </c>
      <c r="AG638" s="11"/>
      <c r="AH638" s="11"/>
      <c r="AI638" s="11"/>
      <c r="AJ638" s="11" t="s">
        <v>397</v>
      </c>
      <c r="AK638" s="11" t="str">
        <f t="shared" si="134"/>
        <v>&lt;c=A6EC41&gt;</v>
      </c>
      <c r="AL638" s="11">
        <v>64</v>
      </c>
      <c r="AM638" s="11" t="s">
        <v>349</v>
      </c>
      <c r="AN638" s="11" t="s">
        <v>398</v>
      </c>
      <c r="AO638" s="11" t="s">
        <v>355</v>
      </c>
      <c r="AP638" s="11">
        <v>64</v>
      </c>
      <c r="AQ638" s="11" t="s">
        <v>349</v>
      </c>
      <c r="AR638" s="11" t="s">
        <v>399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22"/>
        <v>使产业收入提高，升级消耗减少</v>
      </c>
      <c r="BQ638" s="11" t="str">
        <f t="shared" si="128"/>
        <v>4级：放置在产业中时，产业收入提高&lt;c=A6EC41&gt;64&lt;/c&gt;倍，产业升级消耗减少&lt;c=A6EC41&gt;64&lt;/c&gt;倍</v>
      </c>
    </row>
    <row r="639" spans="2:69" x14ac:dyDescent="0.15">
      <c r="B639" s="1" t="str">
        <f t="shared" si="123"/>
        <v>SkillDescBrief4011003</v>
      </c>
      <c r="C639" s="1" t="str">
        <f t="shared" si="124"/>
        <v>SkillDescDetail401100305</v>
      </c>
      <c r="D639" s="3">
        <v>401100305</v>
      </c>
      <c r="E639" s="3">
        <v>4011003</v>
      </c>
      <c r="F639" s="3">
        <v>5</v>
      </c>
      <c r="G639" s="3" t="s">
        <v>377</v>
      </c>
      <c r="H639" s="3"/>
      <c r="I639" s="3" t="s">
        <v>378</v>
      </c>
      <c r="J639" s="3"/>
      <c r="K639" s="3" t="s">
        <v>379</v>
      </c>
      <c r="L639" s="3"/>
      <c r="M639" s="3"/>
      <c r="N639" s="3"/>
      <c r="O639" s="3"/>
      <c r="P639" s="3"/>
      <c r="Q639" s="3" t="s">
        <v>380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19"/>
        <v>{}</v>
      </c>
      <c r="Z639" s="11" t="s">
        <v>396</v>
      </c>
      <c r="AA639" s="11" t="str">
        <f t="shared" si="129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386</v>
      </c>
      <c r="AG639" s="11"/>
      <c r="AH639" s="11"/>
      <c r="AI639" s="11"/>
      <c r="AJ639" s="11" t="s">
        <v>397</v>
      </c>
      <c r="AK639" s="11" t="str">
        <f t="shared" si="134"/>
        <v>&lt;c=A6EC41&gt;</v>
      </c>
      <c r="AL639" s="11">
        <v>128</v>
      </c>
      <c r="AM639" s="11" t="s">
        <v>349</v>
      </c>
      <c r="AN639" s="11" t="s">
        <v>398</v>
      </c>
      <c r="AO639" s="11" t="s">
        <v>355</v>
      </c>
      <c r="AP639" s="11">
        <v>128</v>
      </c>
      <c r="AQ639" s="11" t="s">
        <v>349</v>
      </c>
      <c r="AR639" s="11" t="s">
        <v>399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22"/>
        <v>使产业收入提高，升级消耗减少</v>
      </c>
      <c r="BQ639" s="11" t="str">
        <f t="shared" si="128"/>
        <v>5级：放置在产业中时，产业收入提高&lt;c=A6EC41&gt;128&lt;/c&gt;倍，产业升级消耗减少&lt;c=A6EC41&gt;128&lt;/c&gt;倍</v>
      </c>
    </row>
    <row r="640" spans="2:69" x14ac:dyDescent="0.15">
      <c r="B640" s="1" t="str">
        <f t="shared" si="123"/>
        <v>SkillDescBrief// 战斗被动</v>
      </c>
      <c r="C640" s="1" t="str">
        <f t="shared" si="124"/>
        <v>SkillDescDetail// 战斗被动1</v>
      </c>
      <c r="D640" s="7" t="s">
        <v>46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19"/>
        <v/>
      </c>
      <c r="Z640" s="10" t="s">
        <v>381</v>
      </c>
      <c r="AA640" s="10" t="str">
        <f t="shared" si="129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22"/>
        <v/>
      </c>
      <c r="BQ640" s="10" t="str">
        <f t="shared" si="128"/>
        <v/>
      </c>
    </row>
    <row r="641" spans="2:69" x14ac:dyDescent="0.15">
      <c r="B641" s="1" t="str">
        <f t="shared" si="123"/>
        <v>SkillDescBrief4011004</v>
      </c>
      <c r="C641" s="1" t="str">
        <f t="shared" si="124"/>
        <v>SkillDescDetail401100401</v>
      </c>
      <c r="D641" s="3">
        <v>401100401</v>
      </c>
      <c r="E641" s="3">
        <v>4011004</v>
      </c>
      <c r="F641" s="3">
        <v>1</v>
      </c>
      <c r="G641" s="3" t="s">
        <v>377</v>
      </c>
      <c r="H641" s="3">
        <f ca="1">ROUND(_xlfn.XLOOKUP($F641,$D$1:$D$5,$E$1:$E$5)*OFFSET(H641,5-$F641,0)/0.05,0)*0.05</f>
        <v>2.8000000000000003</v>
      </c>
      <c r="I641" s="3" t="s">
        <v>378</v>
      </c>
      <c r="J641" s="3"/>
      <c r="K641" s="3" t="s">
        <v>379</v>
      </c>
      <c r="L641" s="3"/>
      <c r="M641" s="3"/>
      <c r="N641" s="3"/>
      <c r="O641" s="3"/>
      <c r="P641" s="3"/>
      <c r="Q641" s="3" t="s">
        <v>380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t="shared" ca="1" si="119"/>
        <v>{"AtkPower":2.8}</v>
      </c>
      <c r="Z641" s="11" t="s">
        <v>526</v>
      </c>
      <c r="AA641" s="11" t="str">
        <f t="shared" ca="1" si="129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476</v>
      </c>
      <c r="AK641" s="11" t="str">
        <f>$B$6</f>
        <v>&lt;c=A6EC41&gt;</v>
      </c>
      <c r="AL641" s="11">
        <v>4</v>
      </c>
      <c r="AM641" s="11" t="s">
        <v>349</v>
      </c>
      <c r="AN641" s="11" t="s">
        <v>527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349</v>
      </c>
      <c r="AR641" s="11" t="s">
        <v>385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22"/>
        <v>每隔一段时间，装填大号火箭弹</v>
      </c>
      <c r="BQ641" s="11" t="str">
        <f t="shared" ca="1" si="128"/>
        <v>每隔&lt;c=A6EC41&gt;4&lt;/c&gt;秒装填大号火箭弹，提高&lt;q=attr_atk&gt;&lt;c=A6EC41&gt;280%&lt;/c&gt;伤害</v>
      </c>
    </row>
    <row r="642" spans="2:69" x14ac:dyDescent="0.15">
      <c r="B642" s="1" t="str">
        <f t="shared" si="123"/>
        <v>SkillDescBrief4011004</v>
      </c>
      <c r="C642" s="1" t="str">
        <f t="shared" si="124"/>
        <v>SkillDescDetail401100402</v>
      </c>
      <c r="D642" s="3">
        <v>401100402</v>
      </c>
      <c r="E642" s="3">
        <v>4011004</v>
      </c>
      <c r="F642" s="3">
        <v>2</v>
      </c>
      <c r="G642" s="3" t="s">
        <v>377</v>
      </c>
      <c r="H642" s="3">
        <f ca="1">ROUND(_xlfn.XLOOKUP($F642,$D$1:$D$5,$E$1:$E$5)*OFFSET(H642,5-$F642,0)/0.05,0)*0.05</f>
        <v>3</v>
      </c>
      <c r="I642" s="3" t="s">
        <v>378</v>
      </c>
      <c r="J642" s="3"/>
      <c r="K642" s="3" t="s">
        <v>379</v>
      </c>
      <c r="L642" s="3"/>
      <c r="M642" s="3"/>
      <c r="N642" s="3"/>
      <c r="O642" s="3"/>
      <c r="P642" s="3"/>
      <c r="Q642" s="3" t="s">
        <v>380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t="shared" ca="1" si="119"/>
        <v>{"AtkPower":3}</v>
      </c>
      <c r="Z642" s="11" t="s">
        <v>526</v>
      </c>
      <c r="AA642" s="11" t="str">
        <f t="shared" ca="1" si="129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386</v>
      </c>
      <c r="AG642" s="11"/>
      <c r="AH642" s="11"/>
      <c r="AI642" s="11"/>
      <c r="AJ642" s="11" t="s">
        <v>387</v>
      </c>
      <c r="AK642" s="11" t="str">
        <f t="shared" ref="AK642:AK645" si="135">$B$8&amp;$B$6</f>
        <v>&lt;q=attr_atk&gt;&lt;c=A6EC41&gt;</v>
      </c>
      <c r="AL642" s="11" t="str">
        <f t="shared" ref="AL642:AL645" ca="1" si="136">ROUND($H642*100,2)&amp;"%"</f>
        <v>300%</v>
      </c>
      <c r="AM642" s="11" t="s">
        <v>349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22"/>
        <v>每隔一段时间，装填大号火箭弹</v>
      </c>
      <c r="BQ642" s="11" t="str">
        <f t="shared" ca="1" si="128"/>
        <v>2级：伤害提升至&lt;q=attr_atk&gt;&lt;c=A6EC41&gt;300%&lt;/c&gt;</v>
      </c>
    </row>
    <row r="643" spans="2:69" x14ac:dyDescent="0.15">
      <c r="B643" s="1" t="str">
        <f t="shared" si="123"/>
        <v>SkillDescBrief4011004</v>
      </c>
      <c r="C643" s="1" t="str">
        <f t="shared" si="124"/>
        <v>SkillDescDetail401100403</v>
      </c>
      <c r="D643" s="3">
        <v>401100403</v>
      </c>
      <c r="E643" s="3">
        <v>4011004</v>
      </c>
      <c r="F643" s="3">
        <v>3</v>
      </c>
      <c r="G643" s="3" t="s">
        <v>377</v>
      </c>
      <c r="H643" s="3">
        <f ca="1">ROUND(_xlfn.XLOOKUP($F643,$D$1:$D$5,$E$1:$E$5)*OFFSET(H643,5-$F643,0)/0.05,0)*0.05</f>
        <v>3.2</v>
      </c>
      <c r="I643" s="3" t="s">
        <v>378</v>
      </c>
      <c r="J643" s="3"/>
      <c r="K643" s="3" t="s">
        <v>379</v>
      </c>
      <c r="L643" s="3"/>
      <c r="M643" s="3"/>
      <c r="N643" s="3"/>
      <c r="O643" s="3"/>
      <c r="P643" s="3"/>
      <c r="Q643" s="3" t="s">
        <v>380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t="shared" ca="1" si="119"/>
        <v>{"AtkPower":3.2}</v>
      </c>
      <c r="Z643" s="11" t="s">
        <v>526</v>
      </c>
      <c r="AA643" s="11" t="str">
        <f t="shared" ca="1" si="129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386</v>
      </c>
      <c r="AG643" s="11"/>
      <c r="AH643" s="11"/>
      <c r="AI643" s="11"/>
      <c r="AJ643" s="11" t="s">
        <v>387</v>
      </c>
      <c r="AK643" s="11" t="str">
        <f t="shared" si="135"/>
        <v>&lt;q=attr_atk&gt;&lt;c=A6EC41&gt;</v>
      </c>
      <c r="AL643" s="11" t="str">
        <f t="shared" ca="1" si="136"/>
        <v>320%</v>
      </c>
      <c r="AM643" s="11" t="s">
        <v>349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22"/>
        <v>每隔一段时间，装填大号火箭弹</v>
      </c>
      <c r="BQ643" s="11" t="str">
        <f t="shared" ca="1" si="128"/>
        <v>3级：伤害提升至&lt;q=attr_atk&gt;&lt;c=A6EC41&gt;320%&lt;/c&gt;</v>
      </c>
    </row>
    <row r="644" spans="2:69" x14ac:dyDescent="0.15">
      <c r="B644" s="1" t="str">
        <f t="shared" si="123"/>
        <v>SkillDescBrief4011004</v>
      </c>
      <c r="C644" s="1" t="str">
        <f t="shared" si="124"/>
        <v>SkillDescDetail401100404</v>
      </c>
      <c r="D644" s="3">
        <v>401100404</v>
      </c>
      <c r="E644" s="3">
        <v>4011004</v>
      </c>
      <c r="F644" s="3">
        <v>4</v>
      </c>
      <c r="G644" s="3" t="s">
        <v>377</v>
      </c>
      <c r="H644" s="3">
        <f ca="1">ROUND(_xlfn.XLOOKUP($F644,$D$1:$D$5,$E$1:$E$5)*OFFSET(H644,5-$F644,0)/0.05,0)*0.05</f>
        <v>3.6</v>
      </c>
      <c r="I644" s="3" t="s">
        <v>378</v>
      </c>
      <c r="J644" s="3"/>
      <c r="K644" s="3" t="s">
        <v>379</v>
      </c>
      <c r="L644" s="3"/>
      <c r="M644" s="3"/>
      <c r="N644" s="3"/>
      <c r="O644" s="3"/>
      <c r="P644" s="3"/>
      <c r="Q644" s="3" t="s">
        <v>380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t="shared" ca="1" si="119"/>
        <v>{"AtkPower":3.6}</v>
      </c>
      <c r="Z644" s="11" t="s">
        <v>526</v>
      </c>
      <c r="AA644" s="11" t="str">
        <f t="shared" ca="1" si="129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386</v>
      </c>
      <c r="AG644" s="11"/>
      <c r="AH644" s="11"/>
      <c r="AI644" s="11"/>
      <c r="AJ644" s="11" t="s">
        <v>387</v>
      </c>
      <c r="AK644" s="11" t="str">
        <f t="shared" si="135"/>
        <v>&lt;q=attr_atk&gt;&lt;c=A6EC41&gt;</v>
      </c>
      <c r="AL644" s="11" t="str">
        <f t="shared" ca="1" si="136"/>
        <v>360%</v>
      </c>
      <c r="AM644" s="11" t="s">
        <v>349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22"/>
        <v>每隔一段时间，装填大号火箭弹</v>
      </c>
      <c r="BQ644" s="11" t="str">
        <f t="shared" ca="1" si="128"/>
        <v>4级：伤害提升至&lt;q=attr_atk&gt;&lt;c=A6EC41&gt;360%&lt;/c&gt;</v>
      </c>
    </row>
    <row r="645" spans="2:69" x14ac:dyDescent="0.15">
      <c r="B645" s="1" t="str">
        <f t="shared" si="123"/>
        <v>SkillDescBrief4011004</v>
      </c>
      <c r="C645" s="1" t="str">
        <f t="shared" si="124"/>
        <v>SkillDescDetail401100405</v>
      </c>
      <c r="D645" s="3">
        <v>401100405</v>
      </c>
      <c r="E645" s="3">
        <v>4011004</v>
      </c>
      <c r="F645" s="3">
        <v>5</v>
      </c>
      <c r="G645" s="3" t="s">
        <v>377</v>
      </c>
      <c r="H645" s="3">
        <v>4</v>
      </c>
      <c r="I645" s="3" t="s">
        <v>378</v>
      </c>
      <c r="J645" s="3"/>
      <c r="K645" s="3" t="s">
        <v>379</v>
      </c>
      <c r="L645" s="3"/>
      <c r="M645" s="3"/>
      <c r="N645" s="3"/>
      <c r="O645" s="3"/>
      <c r="P645" s="3"/>
      <c r="Q645" s="3" t="s">
        <v>380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19"/>
        <v>{"AtkPower":4}</v>
      </c>
      <c r="Z645" s="11" t="s">
        <v>526</v>
      </c>
      <c r="AA645" s="11" t="str">
        <f t="shared" si="129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386</v>
      </c>
      <c r="AG645" s="11"/>
      <c r="AH645" s="11"/>
      <c r="AI645" s="11"/>
      <c r="AJ645" s="11" t="s">
        <v>387</v>
      </c>
      <c r="AK645" s="11" t="str">
        <f t="shared" si="135"/>
        <v>&lt;q=attr_atk&gt;&lt;c=A6EC41&gt;</v>
      </c>
      <c r="AL645" s="11" t="str">
        <f t="shared" si="136"/>
        <v>400%</v>
      </c>
      <c r="AM645" s="11" t="s">
        <v>349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22"/>
        <v>每隔一段时间，装填大号火箭弹</v>
      </c>
      <c r="BQ645" s="11" t="str">
        <f t="shared" si="128"/>
        <v>5级：伤害提升至&lt;q=attr_atk&gt;&lt;c=A6EC41&gt;400%&lt;/c&gt;</v>
      </c>
    </row>
    <row r="646" spans="2:69" x14ac:dyDescent="0.15">
      <c r="B646" s="1" t="str">
        <f t="shared" si="123"/>
        <v>SkillDescBrief// 战斗被动</v>
      </c>
      <c r="C646" s="1" t="str">
        <f t="shared" si="124"/>
        <v>SkillDescDetail// 战斗被动2</v>
      </c>
      <c r="D646" s="7" t="s">
        <v>47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19"/>
        <v/>
      </c>
      <c r="Z646" s="10" t="s">
        <v>381</v>
      </c>
      <c r="AA646" s="10" t="str">
        <f t="shared" si="129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22"/>
        <v/>
      </c>
      <c r="BQ646" s="10" t="str">
        <f t="shared" si="128"/>
        <v/>
      </c>
    </row>
    <row r="647" spans="2:69" x14ac:dyDescent="0.15">
      <c r="B647" s="1" t="str">
        <f t="shared" si="123"/>
        <v>SkillDescBrief4011005</v>
      </c>
      <c r="C647" s="1" t="str">
        <f t="shared" si="124"/>
        <v>SkillDescDetail401100501</v>
      </c>
      <c r="D647" s="3">
        <v>401100501</v>
      </c>
      <c r="E647" s="3">
        <v>4011005</v>
      </c>
      <c r="F647" s="3">
        <v>1</v>
      </c>
      <c r="G647" s="3" t="s">
        <v>377</v>
      </c>
      <c r="H647" s="3"/>
      <c r="I647" s="3" t="s">
        <v>378</v>
      </c>
      <c r="J647" s="3"/>
      <c r="K647" s="3" t="s">
        <v>379</v>
      </c>
      <c r="L647" s="3"/>
      <c r="M647" s="3"/>
      <c r="N647" s="3"/>
      <c r="O647" s="3"/>
      <c r="P647" s="3"/>
      <c r="Q647" s="3" t="s">
        <v>380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19"/>
        <v>{}</v>
      </c>
      <c r="Z647" s="11" t="s">
        <v>381</v>
      </c>
      <c r="AA647" s="11" t="str">
        <f t="shared" si="129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22"/>
        <v/>
      </c>
      <c r="BQ647" s="11" t="str">
        <f t="shared" si="128"/>
        <v/>
      </c>
    </row>
    <row r="648" spans="2:69" x14ac:dyDescent="0.15">
      <c r="B648" s="1" t="str">
        <f t="shared" si="123"/>
        <v>SkillDescBrief4011005</v>
      </c>
      <c r="C648" s="1" t="str">
        <f t="shared" si="124"/>
        <v>SkillDescDetail401100502</v>
      </c>
      <c r="D648" s="3">
        <v>401100502</v>
      </c>
      <c r="E648" s="3">
        <v>4011005</v>
      </c>
      <c r="F648" s="3">
        <v>2</v>
      </c>
      <c r="G648" s="3" t="s">
        <v>377</v>
      </c>
      <c r="H648" s="3"/>
      <c r="I648" s="3" t="s">
        <v>378</v>
      </c>
      <c r="J648" s="3"/>
      <c r="K648" s="3" t="s">
        <v>379</v>
      </c>
      <c r="L648" s="3"/>
      <c r="M648" s="3"/>
      <c r="N648" s="3"/>
      <c r="O648" s="3"/>
      <c r="P648" s="3"/>
      <c r="Q648" s="3" t="s">
        <v>380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19"/>
        <v>{}</v>
      </c>
      <c r="Z648" s="11" t="s">
        <v>381</v>
      </c>
      <c r="AA648" s="11" t="str">
        <f t="shared" si="129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22"/>
        <v/>
      </c>
      <c r="BQ648" s="11" t="str">
        <f t="shared" si="128"/>
        <v/>
      </c>
    </row>
    <row r="649" spans="2:69" x14ac:dyDescent="0.15">
      <c r="B649" s="1" t="str">
        <f t="shared" si="123"/>
        <v>SkillDescBrief4011005</v>
      </c>
      <c r="C649" s="1" t="str">
        <f t="shared" si="124"/>
        <v>SkillDescDetail401100503</v>
      </c>
      <c r="D649" s="3">
        <v>401100503</v>
      </c>
      <c r="E649" s="3">
        <v>4011005</v>
      </c>
      <c r="F649" s="3">
        <v>3</v>
      </c>
      <c r="G649" s="3" t="s">
        <v>377</v>
      </c>
      <c r="H649" s="3"/>
      <c r="I649" s="3" t="s">
        <v>378</v>
      </c>
      <c r="J649" s="3"/>
      <c r="K649" s="3" t="s">
        <v>379</v>
      </c>
      <c r="L649" s="3"/>
      <c r="M649" s="3"/>
      <c r="N649" s="3"/>
      <c r="O649" s="3"/>
      <c r="P649" s="3"/>
      <c r="Q649" s="3" t="s">
        <v>380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19"/>
        <v>{}</v>
      </c>
      <c r="Z649" s="11" t="s">
        <v>381</v>
      </c>
      <c r="AA649" s="11" t="str">
        <f t="shared" si="129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22"/>
        <v/>
      </c>
      <c r="BQ649" s="11" t="str">
        <f t="shared" si="128"/>
        <v/>
      </c>
    </row>
    <row r="650" spans="2:69" x14ac:dyDescent="0.15">
      <c r="B650" s="1" t="str">
        <f t="shared" si="123"/>
        <v>SkillDescBrief4011005</v>
      </c>
      <c r="C650" s="1" t="str">
        <f t="shared" si="124"/>
        <v>SkillDescDetail401100504</v>
      </c>
      <c r="D650" s="3">
        <v>401100504</v>
      </c>
      <c r="E650" s="3">
        <v>4011005</v>
      </c>
      <c r="F650" s="3">
        <v>4</v>
      </c>
      <c r="G650" s="3" t="s">
        <v>377</v>
      </c>
      <c r="H650" s="3"/>
      <c r="I650" s="3" t="s">
        <v>378</v>
      </c>
      <c r="J650" s="3"/>
      <c r="K650" s="3" t="s">
        <v>379</v>
      </c>
      <c r="L650" s="3"/>
      <c r="M650" s="3"/>
      <c r="N650" s="3"/>
      <c r="O650" s="3"/>
      <c r="P650" s="3"/>
      <c r="Q650" s="3" t="s">
        <v>380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37">IF(E650="","",$A$3&amp;_xlfn.TEXTJOIN($C$1,1,S650:X650)&amp;$A$4)</f>
        <v>{}</v>
      </c>
      <c r="Z650" s="11" t="s">
        <v>381</v>
      </c>
      <c r="AA650" s="11" t="str">
        <f t="shared" si="129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38">Z650</f>
        <v/>
      </c>
      <c r="BQ650" s="11" t="str">
        <f t="shared" si="128"/>
        <v/>
      </c>
    </row>
    <row r="651" spans="2:69" x14ac:dyDescent="0.15">
      <c r="B651" s="1" t="str">
        <f t="shared" ref="B651:B714" si="139">$C$3&amp;LEFT($D651,7)</f>
        <v>SkillDescBrief4011005</v>
      </c>
      <c r="C651" s="1" t="str">
        <f t="shared" ref="C651:C714" si="140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377</v>
      </c>
      <c r="H651" s="3"/>
      <c r="I651" s="3" t="s">
        <v>378</v>
      </c>
      <c r="J651" s="3"/>
      <c r="K651" s="3" t="s">
        <v>379</v>
      </c>
      <c r="L651" s="3"/>
      <c r="M651" s="3"/>
      <c r="N651" s="3"/>
      <c r="O651" s="3"/>
      <c r="P651" s="3"/>
      <c r="Q651" s="3" t="s">
        <v>380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37"/>
        <v>{}</v>
      </c>
      <c r="Z651" s="11" t="s">
        <v>381</v>
      </c>
      <c r="AA651" s="11" t="str">
        <f t="shared" si="129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38"/>
        <v/>
      </c>
      <c r="BQ651" s="11" t="str">
        <f t="shared" si="128"/>
        <v/>
      </c>
    </row>
    <row r="652" spans="2:69" x14ac:dyDescent="0.15">
      <c r="B652" s="1" t="str">
        <f t="shared" si="139"/>
        <v>SkillDescBrief// 战斗被动</v>
      </c>
      <c r="C652" s="1" t="str">
        <f t="shared" si="140"/>
        <v>SkillDescDetail// 战斗被动3</v>
      </c>
      <c r="D652" s="7" t="s">
        <v>48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37"/>
        <v/>
      </c>
      <c r="Z652" s="10" t="s">
        <v>381</v>
      </c>
      <c r="AA652" s="10" t="str">
        <f t="shared" si="129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38"/>
        <v/>
      </c>
      <c r="BQ652" s="10" t="str">
        <f t="shared" si="128"/>
        <v/>
      </c>
    </row>
    <row r="653" spans="2:69" x14ac:dyDescent="0.15">
      <c r="B653" s="1" t="str">
        <f t="shared" si="139"/>
        <v>SkillDescBrief4011006</v>
      </c>
      <c r="C653" s="1" t="str">
        <f t="shared" si="140"/>
        <v>SkillDescDetail401100601</v>
      </c>
      <c r="D653" s="3">
        <v>401100601</v>
      </c>
      <c r="E653" s="3">
        <v>4011006</v>
      </c>
      <c r="F653" s="3">
        <v>1</v>
      </c>
      <c r="G653" s="3" t="s">
        <v>377</v>
      </c>
      <c r="H653" s="3"/>
      <c r="I653" s="3" t="s">
        <v>378</v>
      </c>
      <c r="J653" s="3"/>
      <c r="K653" s="3" t="s">
        <v>379</v>
      </c>
      <c r="L653" s="3"/>
      <c r="M653" s="3"/>
      <c r="N653" s="3"/>
      <c r="O653" s="3"/>
      <c r="P653" s="3"/>
      <c r="Q653" s="3" t="s">
        <v>380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37"/>
        <v>{}</v>
      </c>
      <c r="Z653" s="11" t="s">
        <v>381</v>
      </c>
      <c r="AA653" s="11" t="str">
        <f t="shared" si="129"/>
        <v/>
      </c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38"/>
        <v/>
      </c>
      <c r="BQ653" s="11" t="str">
        <f t="shared" si="128"/>
        <v/>
      </c>
    </row>
    <row r="654" spans="2:69" x14ac:dyDescent="0.15">
      <c r="B654" s="1" t="str">
        <f t="shared" si="139"/>
        <v>SkillDescBrief4011006</v>
      </c>
      <c r="C654" s="1" t="str">
        <f t="shared" si="140"/>
        <v>SkillDescDetail401100602</v>
      </c>
      <c r="D654" s="3">
        <v>401100602</v>
      </c>
      <c r="E654" s="3">
        <v>4011006</v>
      </c>
      <c r="F654" s="3">
        <v>2</v>
      </c>
      <c r="G654" s="3" t="s">
        <v>377</v>
      </c>
      <c r="H654" s="3"/>
      <c r="I654" s="3" t="s">
        <v>378</v>
      </c>
      <c r="J654" s="3"/>
      <c r="K654" s="3" t="s">
        <v>379</v>
      </c>
      <c r="L654" s="3"/>
      <c r="M654" s="3"/>
      <c r="N654" s="3"/>
      <c r="O654" s="3"/>
      <c r="P654" s="3"/>
      <c r="Q654" s="3" t="s">
        <v>380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37"/>
        <v>{}</v>
      </c>
      <c r="Z654" s="11" t="s">
        <v>381</v>
      </c>
      <c r="AA654" s="11" t="str">
        <f t="shared" si="129"/>
        <v/>
      </c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38"/>
        <v/>
      </c>
      <c r="BQ654" s="11" t="str">
        <f t="shared" si="128"/>
        <v/>
      </c>
    </row>
    <row r="655" spans="2:69" x14ac:dyDescent="0.15">
      <c r="B655" s="1" t="str">
        <f t="shared" si="139"/>
        <v>SkillDescBrief4011006</v>
      </c>
      <c r="C655" s="1" t="str">
        <f t="shared" si="140"/>
        <v>SkillDescDetail401100603</v>
      </c>
      <c r="D655" s="3">
        <v>401100603</v>
      </c>
      <c r="E655" s="3">
        <v>4011006</v>
      </c>
      <c r="F655" s="3">
        <v>3</v>
      </c>
      <c r="G655" s="3" t="s">
        <v>377</v>
      </c>
      <c r="H655" s="3"/>
      <c r="I655" s="3" t="s">
        <v>378</v>
      </c>
      <c r="J655" s="3"/>
      <c r="K655" s="3" t="s">
        <v>379</v>
      </c>
      <c r="L655" s="3"/>
      <c r="M655" s="3"/>
      <c r="N655" s="3"/>
      <c r="O655" s="3"/>
      <c r="P655" s="3"/>
      <c r="Q655" s="3" t="s">
        <v>380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37"/>
        <v>{}</v>
      </c>
      <c r="Z655" s="11" t="s">
        <v>381</v>
      </c>
      <c r="AA655" s="11" t="str">
        <f t="shared" si="129"/>
        <v/>
      </c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38"/>
        <v/>
      </c>
      <c r="BQ655" s="11" t="str">
        <f t="shared" si="128"/>
        <v/>
      </c>
    </row>
    <row r="656" spans="2:69" x14ac:dyDescent="0.15">
      <c r="B656" s="1" t="str">
        <f t="shared" si="139"/>
        <v>SkillDescBrief4011006</v>
      </c>
      <c r="C656" s="1" t="str">
        <f t="shared" si="140"/>
        <v>SkillDescDetail401100604</v>
      </c>
      <c r="D656" s="3">
        <v>401100604</v>
      </c>
      <c r="E656" s="3">
        <v>4011006</v>
      </c>
      <c r="F656" s="3">
        <v>4</v>
      </c>
      <c r="G656" s="3" t="s">
        <v>377</v>
      </c>
      <c r="H656" s="3"/>
      <c r="I656" s="3" t="s">
        <v>378</v>
      </c>
      <c r="J656" s="3"/>
      <c r="K656" s="3" t="s">
        <v>379</v>
      </c>
      <c r="L656" s="3"/>
      <c r="M656" s="3"/>
      <c r="N656" s="3"/>
      <c r="O656" s="3"/>
      <c r="P656" s="3"/>
      <c r="Q656" s="3" t="s">
        <v>380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37"/>
        <v>{}</v>
      </c>
      <c r="Z656" s="11" t="s">
        <v>381</v>
      </c>
      <c r="AA656" s="11" t="str">
        <f t="shared" si="129"/>
        <v/>
      </c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38"/>
        <v/>
      </c>
      <c r="BQ656" s="11" t="str">
        <f t="shared" si="128"/>
        <v/>
      </c>
    </row>
    <row r="657" spans="2:69" x14ac:dyDescent="0.15">
      <c r="B657" s="1" t="str">
        <f t="shared" si="139"/>
        <v>SkillDescBrief4011006</v>
      </c>
      <c r="C657" s="1" t="str">
        <f t="shared" si="140"/>
        <v>SkillDescDetail401100605</v>
      </c>
      <c r="D657" s="3">
        <v>401100605</v>
      </c>
      <c r="E657" s="3">
        <v>4011006</v>
      </c>
      <c r="F657" s="3">
        <v>5</v>
      </c>
      <c r="G657" s="3" t="s">
        <v>377</v>
      </c>
      <c r="H657" s="3"/>
      <c r="I657" s="3" t="s">
        <v>378</v>
      </c>
      <c r="J657" s="3"/>
      <c r="K657" s="3" t="s">
        <v>379</v>
      </c>
      <c r="L657" s="3"/>
      <c r="M657" s="3"/>
      <c r="N657" s="3"/>
      <c r="O657" s="3"/>
      <c r="P657" s="3"/>
      <c r="Q657" s="3" t="s">
        <v>380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37"/>
        <v>{}</v>
      </c>
      <c r="Z657" s="11" t="s">
        <v>381</v>
      </c>
      <c r="AA657" s="11" t="str">
        <f t="shared" si="129"/>
        <v/>
      </c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38"/>
        <v/>
      </c>
      <c r="BQ657" s="11" t="str">
        <f t="shared" si="128"/>
        <v/>
      </c>
    </row>
    <row r="658" spans="2:69" x14ac:dyDescent="0.15">
      <c r="B658" s="1" t="str">
        <f t="shared" si="139"/>
        <v>SkillDescBrief// 战斗被动</v>
      </c>
      <c r="C658" s="1" t="str">
        <f t="shared" si="140"/>
        <v>SkillDescDetail// 战斗被动4</v>
      </c>
      <c r="D658" s="7" t="s">
        <v>49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37"/>
        <v/>
      </c>
      <c r="Z658" s="10" t="s">
        <v>381</v>
      </c>
      <c r="AA658" s="10" t="str">
        <f t="shared" si="129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38"/>
        <v/>
      </c>
      <c r="BQ658" s="10" t="str">
        <f t="shared" si="128"/>
        <v/>
      </c>
    </row>
    <row r="659" spans="2:69" x14ac:dyDescent="0.15">
      <c r="B659" s="1" t="str">
        <f t="shared" si="139"/>
        <v>SkillDescBrief4011007</v>
      </c>
      <c r="C659" s="1" t="str">
        <f t="shared" si="140"/>
        <v>SkillDescDetail401100701</v>
      </c>
      <c r="D659" s="3">
        <v>401100701</v>
      </c>
      <c r="E659" s="3">
        <v>4011007</v>
      </c>
      <c r="F659" s="3">
        <v>1</v>
      </c>
      <c r="G659" s="3" t="s">
        <v>377</v>
      </c>
      <c r="H659" s="3"/>
      <c r="I659" s="3" t="s">
        <v>378</v>
      </c>
      <c r="J659" s="3"/>
      <c r="K659" s="3" t="s">
        <v>379</v>
      </c>
      <c r="L659" s="3"/>
      <c r="M659" s="3"/>
      <c r="N659" s="3"/>
      <c r="O659" s="3"/>
      <c r="P659" s="3"/>
      <c r="Q659" s="3" t="s">
        <v>380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37"/>
        <v>{}</v>
      </c>
      <c r="Z659" s="11" t="s">
        <v>528</v>
      </c>
      <c r="AA659" s="11" t="str">
        <f t="shared" si="129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476</v>
      </c>
      <c r="AK659" s="11" t="str">
        <f>$B$6</f>
        <v>&lt;c=A6EC41&gt;</v>
      </c>
      <c r="AL659" s="11">
        <v>10</v>
      </c>
      <c r="AM659" s="11" t="s">
        <v>349</v>
      </c>
      <c r="AN659" s="11" t="s">
        <v>529</v>
      </c>
      <c r="AO659" s="11" t="str">
        <f>$B$6</f>
        <v>&lt;c=A6EC41&gt;</v>
      </c>
      <c r="AP659" s="11">
        <v>3</v>
      </c>
      <c r="AQ659" s="11" t="s">
        <v>349</v>
      </c>
      <c r="AR659" s="11" t="s">
        <v>530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38"/>
        <v>周期性免疫控制</v>
      </c>
      <c r="BQ659" s="11" t="str">
        <f t="shared" si="128"/>
        <v>每隔&lt;c=A6EC41&gt;10&lt;/c&gt;秒，获得&lt;c=A6EC41&gt;3&lt;/c&gt;秒控制免疫效果</v>
      </c>
    </row>
    <row r="660" spans="2:69" x14ac:dyDescent="0.15">
      <c r="B660" s="1" t="str">
        <f t="shared" si="139"/>
        <v>SkillDescBrief4011007</v>
      </c>
      <c r="C660" s="1" t="str">
        <f t="shared" si="140"/>
        <v>SkillDescDetail401100702</v>
      </c>
      <c r="D660" s="3">
        <v>401100702</v>
      </c>
      <c r="E660" s="3">
        <v>4011007</v>
      </c>
      <c r="F660" s="3">
        <v>2</v>
      </c>
      <c r="G660" s="3" t="s">
        <v>377</v>
      </c>
      <c r="H660" s="3"/>
      <c r="I660" s="3" t="s">
        <v>378</v>
      </c>
      <c r="J660" s="3"/>
      <c r="K660" s="3" t="s">
        <v>379</v>
      </c>
      <c r="L660" s="3"/>
      <c r="M660" s="3"/>
      <c r="N660" s="3"/>
      <c r="O660" s="3"/>
      <c r="P660" s="3"/>
      <c r="Q660" s="3" t="s">
        <v>380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37"/>
        <v>{}</v>
      </c>
      <c r="Z660" s="11" t="s">
        <v>381</v>
      </c>
      <c r="AA660" s="11" t="str">
        <f t="shared" si="129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38"/>
        <v/>
      </c>
      <c r="BQ660" s="11" t="str">
        <f t="shared" si="128"/>
        <v/>
      </c>
    </row>
    <row r="661" spans="2:69" x14ac:dyDescent="0.15">
      <c r="B661" s="1" t="str">
        <f t="shared" si="139"/>
        <v>SkillDescBrief4011007</v>
      </c>
      <c r="C661" s="1" t="str">
        <f t="shared" si="140"/>
        <v>SkillDescDetail401100703</v>
      </c>
      <c r="D661" s="3">
        <v>401100703</v>
      </c>
      <c r="E661" s="3">
        <v>4011007</v>
      </c>
      <c r="F661" s="3">
        <v>3</v>
      </c>
      <c r="G661" s="3" t="s">
        <v>377</v>
      </c>
      <c r="H661" s="3"/>
      <c r="I661" s="3" t="s">
        <v>378</v>
      </c>
      <c r="J661" s="3"/>
      <c r="K661" s="3" t="s">
        <v>379</v>
      </c>
      <c r="L661" s="3"/>
      <c r="M661" s="3"/>
      <c r="N661" s="3"/>
      <c r="O661" s="3"/>
      <c r="P661" s="3"/>
      <c r="Q661" s="3" t="s">
        <v>380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37"/>
        <v>{}</v>
      </c>
      <c r="Z661" s="11" t="s">
        <v>381</v>
      </c>
      <c r="AA661" s="11" t="str">
        <f t="shared" si="129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38"/>
        <v/>
      </c>
      <c r="BQ661" s="11" t="str">
        <f t="shared" si="128"/>
        <v/>
      </c>
    </row>
    <row r="662" spans="2:69" x14ac:dyDescent="0.15">
      <c r="B662" s="1" t="str">
        <f t="shared" si="139"/>
        <v>SkillDescBrief4011007</v>
      </c>
      <c r="C662" s="1" t="str">
        <f t="shared" si="140"/>
        <v>SkillDescDetail401100704</v>
      </c>
      <c r="D662" s="3">
        <v>401100704</v>
      </c>
      <c r="E662" s="3">
        <v>4011007</v>
      </c>
      <c r="F662" s="3">
        <v>4</v>
      </c>
      <c r="G662" s="3" t="s">
        <v>377</v>
      </c>
      <c r="H662" s="3"/>
      <c r="I662" s="3" t="s">
        <v>378</v>
      </c>
      <c r="J662" s="3"/>
      <c r="K662" s="3" t="s">
        <v>379</v>
      </c>
      <c r="L662" s="3"/>
      <c r="M662" s="3"/>
      <c r="N662" s="3"/>
      <c r="O662" s="3"/>
      <c r="P662" s="3"/>
      <c r="Q662" s="3" t="s">
        <v>380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37"/>
        <v>{}</v>
      </c>
      <c r="Z662" s="11" t="s">
        <v>381</v>
      </c>
      <c r="AA662" s="11" t="str">
        <f t="shared" si="129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38"/>
        <v/>
      </c>
      <c r="BQ662" s="11" t="str">
        <f t="shared" si="128"/>
        <v/>
      </c>
    </row>
    <row r="663" spans="2:69" x14ac:dyDescent="0.15">
      <c r="B663" s="1" t="str">
        <f t="shared" si="139"/>
        <v>SkillDescBrief4011007</v>
      </c>
      <c r="C663" s="1" t="str">
        <f t="shared" si="140"/>
        <v>SkillDescDetail401100705</v>
      </c>
      <c r="D663" s="3">
        <v>401100705</v>
      </c>
      <c r="E663" s="3">
        <v>4011007</v>
      </c>
      <c r="F663" s="3">
        <v>5</v>
      </c>
      <c r="G663" s="3" t="s">
        <v>377</v>
      </c>
      <c r="H663" s="3"/>
      <c r="I663" s="3" t="s">
        <v>378</v>
      </c>
      <c r="J663" s="3"/>
      <c r="K663" s="3" t="s">
        <v>379</v>
      </c>
      <c r="L663" s="3"/>
      <c r="M663" s="3"/>
      <c r="N663" s="3"/>
      <c r="O663" s="3"/>
      <c r="P663" s="3"/>
      <c r="Q663" s="3" t="s">
        <v>380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37"/>
        <v>{}</v>
      </c>
      <c r="Z663" s="11" t="s">
        <v>381</v>
      </c>
      <c r="AA663" s="11" t="str">
        <f t="shared" si="129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38"/>
        <v/>
      </c>
      <c r="BQ663" s="11" t="str">
        <f t="shared" si="128"/>
        <v/>
      </c>
    </row>
    <row r="664" spans="2:69" x14ac:dyDescent="0.15">
      <c r="B664" s="1" t="str">
        <f t="shared" si="139"/>
        <v>SkillDescBrief// 强化普攻</v>
      </c>
      <c r="C664" s="1" t="str">
        <f t="shared" si="140"/>
        <v>SkillDescDetail// 强化普攻</v>
      </c>
      <c r="D664" s="7" t="s">
        <v>66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37"/>
        <v/>
      </c>
      <c r="Z664" s="10" t="s">
        <v>381</v>
      </c>
      <c r="AA664" s="10" t="str">
        <f t="shared" si="129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38"/>
        <v/>
      </c>
      <c r="BQ664" s="10" t="str">
        <f t="shared" si="128"/>
        <v/>
      </c>
    </row>
    <row r="665" spans="2:69" x14ac:dyDescent="0.15">
      <c r="B665" s="1" t="str">
        <f t="shared" si="139"/>
        <v>SkillDescBrief4011008</v>
      </c>
      <c r="C665" s="1" t="str">
        <f t="shared" si="140"/>
        <v>SkillDescDetail401100801</v>
      </c>
      <c r="D665" s="3">
        <v>401100801</v>
      </c>
      <c r="E665" s="3">
        <v>4011008</v>
      </c>
      <c r="F665" s="3">
        <v>1</v>
      </c>
      <c r="G665" s="3" t="s">
        <v>377</v>
      </c>
      <c r="H665" s="3">
        <f ca="1">ROUND(_xlfn.XLOOKUP($F665,$D$1:$D$5,$E$1:$E$5)*OFFSET(H665,5-$F665,0)/0.05,0)*0.05</f>
        <v>2.8000000000000003</v>
      </c>
      <c r="I665" s="3" t="s">
        <v>378</v>
      </c>
      <c r="J665" s="3"/>
      <c r="K665" s="3" t="s">
        <v>379</v>
      </c>
      <c r="L665" s="3"/>
      <c r="M665" s="3"/>
      <c r="N665" s="3"/>
      <c r="O665" s="3"/>
      <c r="P665" s="3"/>
      <c r="Q665" s="3" t="s">
        <v>380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t="shared" ca="1" si="137"/>
        <v>{"AtkPower":2.8}</v>
      </c>
      <c r="Z665" s="11" t="s">
        <v>381</v>
      </c>
      <c r="AA665" s="11" t="str">
        <f t="shared" si="129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38"/>
        <v/>
      </c>
      <c r="BQ665" s="11" t="str">
        <f t="shared" si="128"/>
        <v/>
      </c>
    </row>
    <row r="666" spans="2:69" x14ac:dyDescent="0.15">
      <c r="B666" s="1" t="str">
        <f t="shared" si="139"/>
        <v>SkillDescBrief4011008</v>
      </c>
      <c r="C666" s="1" t="str">
        <f t="shared" si="140"/>
        <v>SkillDescDetail401100802</v>
      </c>
      <c r="D666" s="3">
        <v>401100802</v>
      </c>
      <c r="E666" s="3">
        <v>4011008</v>
      </c>
      <c r="F666" s="3">
        <v>2</v>
      </c>
      <c r="G666" s="3" t="s">
        <v>377</v>
      </c>
      <c r="H666" s="3">
        <f ca="1">ROUND(_xlfn.XLOOKUP($F666,$D$1:$D$5,$E$1:$E$5)*OFFSET(H666,5-$F666,0)/0.05,0)*0.05</f>
        <v>3</v>
      </c>
      <c r="I666" s="3" t="s">
        <v>378</v>
      </c>
      <c r="J666" s="3"/>
      <c r="K666" s="3" t="s">
        <v>379</v>
      </c>
      <c r="L666" s="3"/>
      <c r="M666" s="3"/>
      <c r="N666" s="3"/>
      <c r="O666" s="3"/>
      <c r="P666" s="3"/>
      <c r="Q666" s="3" t="s">
        <v>380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t="shared" ca="1" si="137"/>
        <v>{"AtkPower":3}</v>
      </c>
      <c r="Z666" s="11" t="s">
        <v>381</v>
      </c>
      <c r="AA666" s="11" t="str">
        <f t="shared" si="129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38"/>
        <v/>
      </c>
      <c r="BQ666" s="11" t="str">
        <f t="shared" si="128"/>
        <v/>
      </c>
    </row>
    <row r="667" spans="2:69" x14ac:dyDescent="0.15">
      <c r="B667" s="1" t="str">
        <f t="shared" si="139"/>
        <v>SkillDescBrief4011008</v>
      </c>
      <c r="C667" s="1" t="str">
        <f t="shared" si="140"/>
        <v>SkillDescDetail401100803</v>
      </c>
      <c r="D667" s="3">
        <v>401100803</v>
      </c>
      <c r="E667" s="3">
        <v>4011008</v>
      </c>
      <c r="F667" s="3">
        <v>3</v>
      </c>
      <c r="G667" s="3" t="s">
        <v>377</v>
      </c>
      <c r="H667" s="3">
        <f ca="1">ROUND(_xlfn.XLOOKUP($F667,$D$1:$D$5,$E$1:$E$5)*OFFSET(H667,5-$F667,0)/0.05,0)*0.05</f>
        <v>3.2</v>
      </c>
      <c r="I667" s="3" t="s">
        <v>378</v>
      </c>
      <c r="J667" s="3"/>
      <c r="K667" s="3" t="s">
        <v>379</v>
      </c>
      <c r="L667" s="3"/>
      <c r="M667" s="3"/>
      <c r="N667" s="3"/>
      <c r="O667" s="3"/>
      <c r="P667" s="3"/>
      <c r="Q667" s="3" t="s">
        <v>380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t="shared" ca="1" si="137"/>
        <v>{"AtkPower":3.2}</v>
      </c>
      <c r="Z667" s="11" t="s">
        <v>381</v>
      </c>
      <c r="AA667" s="11" t="str">
        <f t="shared" si="129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38"/>
        <v/>
      </c>
      <c r="BQ667" s="11" t="str">
        <f t="shared" si="128"/>
        <v/>
      </c>
    </row>
    <row r="668" spans="2:69" x14ac:dyDescent="0.15">
      <c r="B668" s="1" t="str">
        <f t="shared" si="139"/>
        <v>SkillDescBrief4011008</v>
      </c>
      <c r="C668" s="1" t="str">
        <f t="shared" si="140"/>
        <v>SkillDescDetail401100804</v>
      </c>
      <c r="D668" s="3">
        <v>401100804</v>
      </c>
      <c r="E668" s="3">
        <v>4011008</v>
      </c>
      <c r="F668" s="3">
        <v>4</v>
      </c>
      <c r="G668" s="3" t="s">
        <v>377</v>
      </c>
      <c r="H668" s="3">
        <f ca="1">ROUND(_xlfn.XLOOKUP($F668,$D$1:$D$5,$E$1:$E$5)*OFFSET(H668,5-$F668,0)/0.05,0)*0.05</f>
        <v>3.6</v>
      </c>
      <c r="I668" s="3" t="s">
        <v>378</v>
      </c>
      <c r="J668" s="3"/>
      <c r="K668" s="3" t="s">
        <v>379</v>
      </c>
      <c r="L668" s="3"/>
      <c r="M668" s="3"/>
      <c r="N668" s="3"/>
      <c r="O668" s="3"/>
      <c r="P668" s="3"/>
      <c r="Q668" s="3" t="s">
        <v>380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t="shared" ca="1" si="137"/>
        <v>{"AtkPower":3.6}</v>
      </c>
      <c r="Z668" s="11" t="s">
        <v>381</v>
      </c>
      <c r="AA668" s="11" t="str">
        <f t="shared" si="129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38"/>
        <v/>
      </c>
      <c r="BQ668" s="11" t="str">
        <f t="shared" si="128"/>
        <v/>
      </c>
    </row>
    <row r="669" spans="2:69" x14ac:dyDescent="0.15">
      <c r="B669" s="1" t="str">
        <f t="shared" si="139"/>
        <v>SkillDescBrief4011008</v>
      </c>
      <c r="C669" s="1" t="str">
        <f t="shared" si="140"/>
        <v>SkillDescDetail401100805</v>
      </c>
      <c r="D669" s="3">
        <v>401100805</v>
      </c>
      <c r="E669" s="3">
        <v>4011008</v>
      </c>
      <c r="F669" s="3">
        <v>5</v>
      </c>
      <c r="G669" s="3" t="s">
        <v>377</v>
      </c>
      <c r="H669" s="3">
        <v>4</v>
      </c>
      <c r="I669" s="3" t="s">
        <v>378</v>
      </c>
      <c r="J669" s="3"/>
      <c r="K669" s="3" t="s">
        <v>379</v>
      </c>
      <c r="L669" s="3"/>
      <c r="M669" s="3"/>
      <c r="N669" s="3"/>
      <c r="O669" s="3"/>
      <c r="P669" s="3"/>
      <c r="Q669" s="3" t="s">
        <v>380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37"/>
        <v>{"AtkPower":4}</v>
      </c>
      <c r="Z669" s="11" t="s">
        <v>381</v>
      </c>
      <c r="AA669" s="11" t="str">
        <f t="shared" si="129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38"/>
        <v/>
      </c>
      <c r="BQ669" s="11" t="str">
        <f t="shared" si="128"/>
        <v/>
      </c>
    </row>
    <row r="670" spans="2:69" x14ac:dyDescent="0.15">
      <c r="B670" s="1" t="str">
        <f t="shared" si="139"/>
        <v>SkillDescBrief// 激光步枪</v>
      </c>
      <c r="C670" s="1" t="str">
        <f t="shared" si="140"/>
        <v>SkillDescDetail// 激光步枪</v>
      </c>
      <c r="D670" s="7" t="s">
        <v>94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37"/>
        <v/>
      </c>
      <c r="Z670" s="10" t="s">
        <v>381</v>
      </c>
      <c r="AA670" s="10" t="str">
        <f t="shared" si="129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38"/>
        <v/>
      </c>
      <c r="BQ670" s="10" t="str">
        <f t="shared" si="128"/>
        <v/>
      </c>
    </row>
    <row r="671" spans="2:69" x14ac:dyDescent="0.15">
      <c r="B671" s="1" t="str">
        <f t="shared" si="139"/>
        <v>SkillDescBrief// 普攻</v>
      </c>
      <c r="C671" s="1" t="str">
        <f t="shared" si="140"/>
        <v>SkillDescDetail// 普攻</v>
      </c>
      <c r="D671" s="7" t="s">
        <v>33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37"/>
        <v/>
      </c>
      <c r="Z671" s="10" t="s">
        <v>381</v>
      </c>
      <c r="AA671" s="10" t="str">
        <f t="shared" si="129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38"/>
        <v/>
      </c>
      <c r="BQ671" s="10" t="str">
        <f t="shared" si="128"/>
        <v/>
      </c>
    </row>
    <row r="672" spans="2:69" x14ac:dyDescent="0.15">
      <c r="B672" s="1" t="str">
        <f t="shared" si="139"/>
        <v>SkillDescBrief4011101</v>
      </c>
      <c r="C672" s="1" t="str">
        <f t="shared" si="140"/>
        <v>SkillDescDetail401110101</v>
      </c>
      <c r="D672" s="3">
        <v>401110101</v>
      </c>
      <c r="E672" s="3">
        <v>4011101</v>
      </c>
      <c r="F672" s="3">
        <v>1</v>
      </c>
      <c r="G672" s="3" t="s">
        <v>377</v>
      </c>
      <c r="H672" s="3">
        <f ca="1">ROUND(_xlfn.XLOOKUP($F672,$D$1:$D$5,$E$1:$E$5)*OFFSET(H672,5-$F672,0)/0.05,0)*0.05</f>
        <v>0.75</v>
      </c>
      <c r="I672" s="3" t="s">
        <v>378</v>
      </c>
      <c r="J672" s="3"/>
      <c r="K672" s="3" t="s">
        <v>379</v>
      </c>
      <c r="L672" s="3"/>
      <c r="M672" s="3"/>
      <c r="N672" s="3"/>
      <c r="O672" s="3"/>
      <c r="P672" s="3"/>
      <c r="Q672" s="3" t="s">
        <v>380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t="shared" ca="1" si="137"/>
        <v>{"AtkPower":0.75}</v>
      </c>
      <c r="Z672" s="11" t="s">
        <v>531</v>
      </c>
      <c r="AA672" s="11" t="str">
        <f t="shared" ca="1" si="129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532</v>
      </c>
      <c r="AK672" s="11" t="str">
        <f>$B$6</f>
        <v>&lt;c=A6EC41&gt;</v>
      </c>
      <c r="AL672" s="11">
        <v>1</v>
      </c>
      <c r="AM672" s="11" t="s">
        <v>349</v>
      </c>
      <c r="AN672" s="11" t="s">
        <v>533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349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38"/>
        <v>使用激光穿刺射击敌人</v>
      </c>
      <c r="BQ672" s="11" t="str">
        <f t="shared" ca="1" si="128"/>
        <v>激光穿刺射击，对&lt;c=A6EC41&gt;1&lt;/c&gt;个敌人造成伤害，伤害提升&lt;q=attr_atk&gt;&lt;c=A6EC41&gt;75%&lt;/c&gt;</v>
      </c>
    </row>
    <row r="673" spans="2:69" x14ac:dyDescent="0.15">
      <c r="B673" s="1" t="str">
        <f t="shared" si="139"/>
        <v>SkillDescBrief4011101</v>
      </c>
      <c r="C673" s="1" t="str">
        <f t="shared" si="140"/>
        <v>SkillDescDetail401110102</v>
      </c>
      <c r="D673" s="3">
        <v>401110102</v>
      </c>
      <c r="E673" s="3">
        <v>4011101</v>
      </c>
      <c r="F673" s="3">
        <v>2</v>
      </c>
      <c r="G673" s="3" t="s">
        <v>377</v>
      </c>
      <c r="H673" s="3">
        <f ca="1">ROUND(_xlfn.XLOOKUP($F673,$D$1:$D$5,$E$1:$E$5)*OFFSET(H673,5-$F673,0)/0.05,0)*0.05</f>
        <v>0.85000000000000009</v>
      </c>
      <c r="I673" s="3" t="s">
        <v>378</v>
      </c>
      <c r="J673" s="3"/>
      <c r="K673" s="3" t="s">
        <v>379</v>
      </c>
      <c r="L673" s="3"/>
      <c r="M673" s="3"/>
      <c r="N673" s="3"/>
      <c r="O673" s="3"/>
      <c r="P673" s="3"/>
      <c r="Q673" s="3" t="s">
        <v>380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t="shared" ca="1" si="137"/>
        <v>{"AtkPower":0.85}</v>
      </c>
      <c r="Z673" s="11" t="s">
        <v>531</v>
      </c>
      <c r="AA673" s="11" t="str">
        <f t="shared" ca="1" si="129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386</v>
      </c>
      <c r="AG673" s="11"/>
      <c r="AH673" s="11"/>
      <c r="AI673" s="11"/>
      <c r="AJ673" s="11" t="s">
        <v>353</v>
      </c>
      <c r="AK673" s="11" t="str">
        <f t="shared" ref="AK673:AK676" si="141">$B$8&amp;$B$6</f>
        <v>&lt;q=attr_atk&gt;&lt;c=A6EC41&gt;</v>
      </c>
      <c r="AL673" s="11" t="str">
        <f t="shared" ref="AL673:AL676" ca="1" si="142">ROUND($H673*100,2)&amp;"%"</f>
        <v>85%</v>
      </c>
      <c r="AM673" s="11" t="s">
        <v>349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38"/>
        <v>使用激光穿刺射击敌人</v>
      </c>
      <c r="BQ673" s="11" t="str">
        <f t="shared" ref="BQ673:BQ736" ca="1" si="143">AA673</f>
        <v>2级：造成的伤害提升&lt;q=attr_atk&gt;&lt;c=A6EC41&gt;85%&lt;/c&gt;</v>
      </c>
    </row>
    <row r="674" spans="2:69" x14ac:dyDescent="0.15">
      <c r="B674" s="1" t="str">
        <f t="shared" si="139"/>
        <v>SkillDescBrief4011101</v>
      </c>
      <c r="C674" s="1" t="str">
        <f t="shared" si="140"/>
        <v>SkillDescDetail401110103</v>
      </c>
      <c r="D674" s="3">
        <v>401110103</v>
      </c>
      <c r="E674" s="3">
        <v>4011101</v>
      </c>
      <c r="F674" s="3">
        <v>3</v>
      </c>
      <c r="G674" s="3" t="s">
        <v>377</v>
      </c>
      <c r="H674" s="3">
        <f ca="1">ROUND(_xlfn.XLOOKUP($F674,$D$1:$D$5,$E$1:$E$5)*OFFSET(H674,5-$F674,0)/0.05,0)*0.05</f>
        <v>0.9</v>
      </c>
      <c r="I674" s="3" t="s">
        <v>378</v>
      </c>
      <c r="J674" s="3"/>
      <c r="K674" s="3" t="s">
        <v>379</v>
      </c>
      <c r="L674" s="3"/>
      <c r="M674" s="3"/>
      <c r="N674" s="3"/>
      <c r="O674" s="3"/>
      <c r="P674" s="3"/>
      <c r="Q674" s="3" t="s">
        <v>380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t="shared" ca="1" si="137"/>
        <v>{"AtkPower":0.9}</v>
      </c>
      <c r="Z674" s="11" t="s">
        <v>531</v>
      </c>
      <c r="AA674" s="11" t="str">
        <f t="shared" ca="1" si="129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386</v>
      </c>
      <c r="AG674" s="11"/>
      <c r="AH674" s="11"/>
      <c r="AI674" s="11"/>
      <c r="AJ674" s="11" t="s">
        <v>353</v>
      </c>
      <c r="AK674" s="11" t="str">
        <f t="shared" si="141"/>
        <v>&lt;q=attr_atk&gt;&lt;c=A6EC41&gt;</v>
      </c>
      <c r="AL674" s="11" t="str">
        <f t="shared" ca="1" si="142"/>
        <v>90%</v>
      </c>
      <c r="AM674" s="11" t="s">
        <v>349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38"/>
        <v>使用激光穿刺射击敌人</v>
      </c>
      <c r="BQ674" s="11" t="str">
        <f t="shared" ca="1" si="143"/>
        <v>3级：造成的伤害提升&lt;q=attr_atk&gt;&lt;c=A6EC41&gt;90%&lt;/c&gt;</v>
      </c>
    </row>
    <row r="675" spans="2:69" x14ac:dyDescent="0.15">
      <c r="B675" s="1" t="str">
        <f t="shared" si="139"/>
        <v>SkillDescBrief4011101</v>
      </c>
      <c r="C675" s="1" t="str">
        <f t="shared" si="140"/>
        <v>SkillDescDetail401110104</v>
      </c>
      <c r="D675" s="3">
        <v>401110104</v>
      </c>
      <c r="E675" s="3">
        <v>4011101</v>
      </c>
      <c r="F675" s="3">
        <v>4</v>
      </c>
      <c r="G675" s="3" t="s">
        <v>377</v>
      </c>
      <c r="H675" s="3">
        <f ca="1">ROUND(_xlfn.XLOOKUP($F675,$D$1:$D$5,$E$1:$E$5)*OFFSET(H675,5-$F675,0)/0.05,0)*0.05</f>
        <v>1</v>
      </c>
      <c r="I675" s="3" t="s">
        <v>378</v>
      </c>
      <c r="J675" s="3"/>
      <c r="K675" s="3" t="s">
        <v>379</v>
      </c>
      <c r="L675" s="3"/>
      <c r="M675" s="3"/>
      <c r="N675" s="3"/>
      <c r="O675" s="3"/>
      <c r="P675" s="3"/>
      <c r="Q675" s="3" t="s">
        <v>380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t="shared" ca="1" si="137"/>
        <v>{"AtkPower":1}</v>
      </c>
      <c r="Z675" s="11" t="s">
        <v>531</v>
      </c>
      <c r="AA675" s="11" t="str">
        <f t="shared" ca="1" si="129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386</v>
      </c>
      <c r="AG675" s="11"/>
      <c r="AH675" s="11"/>
      <c r="AI675" s="11"/>
      <c r="AJ675" s="11" t="s">
        <v>353</v>
      </c>
      <c r="AK675" s="11" t="str">
        <f t="shared" si="141"/>
        <v>&lt;q=attr_atk&gt;&lt;c=A6EC41&gt;</v>
      </c>
      <c r="AL675" s="11" t="str">
        <f t="shared" ca="1" si="142"/>
        <v>100%</v>
      </c>
      <c r="AM675" s="11" t="s">
        <v>349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38"/>
        <v>使用激光穿刺射击敌人</v>
      </c>
      <c r="BQ675" s="11" t="str">
        <f t="shared" ca="1" si="143"/>
        <v>4级：造成的伤害提升&lt;q=attr_atk&gt;&lt;c=A6EC41&gt;100%&lt;/c&gt;</v>
      </c>
    </row>
    <row r="676" spans="2:69" x14ac:dyDescent="0.15">
      <c r="B676" s="1" t="str">
        <f t="shared" si="139"/>
        <v>SkillDescBrief4011101</v>
      </c>
      <c r="C676" s="1" t="str">
        <f t="shared" si="140"/>
        <v>SkillDescDetail401110105</v>
      </c>
      <c r="D676" s="3">
        <v>401110105</v>
      </c>
      <c r="E676" s="3">
        <v>4011101</v>
      </c>
      <c r="F676" s="3">
        <v>5</v>
      </c>
      <c r="G676" s="3" t="s">
        <v>377</v>
      </c>
      <c r="H676" s="3">
        <v>1.1000000000000001</v>
      </c>
      <c r="I676" s="3" t="s">
        <v>378</v>
      </c>
      <c r="J676" s="3"/>
      <c r="K676" s="3" t="s">
        <v>379</v>
      </c>
      <c r="L676" s="3"/>
      <c r="M676" s="3"/>
      <c r="N676" s="3"/>
      <c r="O676" s="3"/>
      <c r="P676" s="3"/>
      <c r="Q676" s="3" t="s">
        <v>380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37"/>
        <v>{"AtkPower":1.1}</v>
      </c>
      <c r="Z676" s="11" t="s">
        <v>531</v>
      </c>
      <c r="AA676" s="11" t="str">
        <f t="shared" si="129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386</v>
      </c>
      <c r="AG676" s="11"/>
      <c r="AH676" s="11"/>
      <c r="AI676" s="11"/>
      <c r="AJ676" s="11" t="s">
        <v>353</v>
      </c>
      <c r="AK676" s="11" t="str">
        <f t="shared" si="141"/>
        <v>&lt;q=attr_atk&gt;&lt;c=A6EC41&gt;</v>
      </c>
      <c r="AL676" s="11" t="str">
        <f t="shared" si="142"/>
        <v>110%</v>
      </c>
      <c r="AM676" s="11" t="s">
        <v>349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38"/>
        <v>使用激光穿刺射击敌人</v>
      </c>
      <c r="BQ676" s="11" t="str">
        <f t="shared" si="143"/>
        <v>5级：造成的伤害提升&lt;q=attr_atk&gt;&lt;c=A6EC41&gt;110%&lt;/c&gt;</v>
      </c>
    </row>
    <row r="677" spans="2:69" x14ac:dyDescent="0.15">
      <c r="B677" s="1" t="str">
        <f t="shared" si="139"/>
        <v>SkillDescBrief// 大招</v>
      </c>
      <c r="C677" s="1" t="str">
        <f t="shared" si="140"/>
        <v>SkillDescDetail// 大招</v>
      </c>
      <c r="D677" s="7" t="s">
        <v>40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37"/>
        <v/>
      </c>
      <c r="Z677" s="10" t="s">
        <v>381</v>
      </c>
      <c r="AA677" s="10" t="str">
        <f t="shared" si="129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38"/>
        <v/>
      </c>
      <c r="BQ677" s="10" t="str">
        <f t="shared" si="143"/>
        <v/>
      </c>
    </row>
    <row r="678" spans="2:69" x14ac:dyDescent="0.15">
      <c r="B678" s="1" t="str">
        <f t="shared" si="139"/>
        <v>SkillDescBrief4011102</v>
      </c>
      <c r="C678" s="1" t="str">
        <f t="shared" si="140"/>
        <v>SkillDescDetail401110201</v>
      </c>
      <c r="D678" s="3">
        <v>401110201</v>
      </c>
      <c r="E678" s="3">
        <v>4011102</v>
      </c>
      <c r="F678" s="3">
        <v>1</v>
      </c>
      <c r="G678" s="3" t="s">
        <v>377</v>
      </c>
      <c r="H678" s="3">
        <f ca="1">ROUND(_xlfn.XLOOKUP($F678,$D$1:$D$5,$E$1:$E$5)*OFFSET(H678,5-$F678,0)/0.05,0)*0.05</f>
        <v>0.55000000000000004</v>
      </c>
      <c r="I678" s="3" t="s">
        <v>378</v>
      </c>
      <c r="J678" s="3"/>
      <c r="K678" s="3" t="s">
        <v>379</v>
      </c>
      <c r="L678" s="3"/>
      <c r="M678" s="3"/>
      <c r="N678" s="3"/>
      <c r="O678" s="3"/>
      <c r="P678" s="3"/>
      <c r="Q678" s="3" t="s">
        <v>380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t="shared" ca="1" si="137"/>
        <v>{"AtkPower":0.55}</v>
      </c>
      <c r="Z678" s="11" t="s">
        <v>534</v>
      </c>
      <c r="AA678" s="11" t="str">
        <f t="shared" ca="1" si="129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535</v>
      </c>
      <c r="AK678" s="11" t="str">
        <f>$B$6</f>
        <v>&lt;c=A6EC41&gt;</v>
      </c>
      <c r="AL678" s="11">
        <v>1</v>
      </c>
      <c r="AM678" s="11" t="s">
        <v>349</v>
      </c>
      <c r="AN678" s="11" t="s">
        <v>536</v>
      </c>
      <c r="AO678" s="11" t="str">
        <f>$B$6</f>
        <v>&lt;c=A6EC41&gt;</v>
      </c>
      <c r="AP678" s="11">
        <v>1</v>
      </c>
      <c r="AQ678" s="11" t="s">
        <v>349</v>
      </c>
      <c r="AR678" s="11" t="s">
        <v>533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349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38"/>
        <v>释放电磁，镇压敌人</v>
      </c>
      <c r="BQ678" s="11" t="str">
        <f t="shared" ca="1" si="143"/>
        <v>释放&lt;c=A6EC41&gt;1&lt;/c&gt;次电磁镇压，对&lt;c=A6EC41&gt;1&lt;/c&gt;个敌人造成伤害，伤害提升&lt;q=attr_atk&gt;&lt;c=A6EC41&gt;55%&lt;/c&gt;</v>
      </c>
    </row>
    <row r="679" spans="2:69" x14ac:dyDescent="0.15">
      <c r="B679" s="1" t="str">
        <f t="shared" si="139"/>
        <v>SkillDescBrief4011102</v>
      </c>
      <c r="C679" s="1" t="str">
        <f t="shared" si="140"/>
        <v>SkillDescDetail401110202</v>
      </c>
      <c r="D679" s="3">
        <v>401110202</v>
      </c>
      <c r="E679" s="3">
        <v>4011102</v>
      </c>
      <c r="F679" s="3">
        <v>2</v>
      </c>
      <c r="G679" s="3" t="s">
        <v>377</v>
      </c>
      <c r="H679" s="3">
        <f ca="1">ROUND(_xlfn.XLOOKUP($F679,$D$1:$D$5,$E$1:$E$5)*OFFSET(H679,5-$F679,0)/0.05,0)*0.05</f>
        <v>0.60000000000000009</v>
      </c>
      <c r="I679" s="3" t="s">
        <v>378</v>
      </c>
      <c r="J679" s="3"/>
      <c r="K679" s="3" t="s">
        <v>379</v>
      </c>
      <c r="L679" s="3"/>
      <c r="M679" s="3"/>
      <c r="N679" s="3"/>
      <c r="O679" s="3"/>
      <c r="P679" s="3"/>
      <c r="Q679" s="3" t="s">
        <v>380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t="shared" ca="1" si="137"/>
        <v>{"AtkPower":0.6}</v>
      </c>
      <c r="Z679" s="11" t="s">
        <v>534</v>
      </c>
      <c r="AA679" s="11" t="str">
        <f t="shared" ca="1" si="129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386</v>
      </c>
      <c r="AG679" s="11"/>
      <c r="AH679" s="11"/>
      <c r="AI679" s="11"/>
      <c r="AJ679" s="11" t="s">
        <v>353</v>
      </c>
      <c r="AK679" s="11" t="str">
        <f t="shared" ref="AK679:AK682" si="144">$B$8&amp;$B$6</f>
        <v>&lt;q=attr_atk&gt;&lt;c=A6EC41&gt;</v>
      </c>
      <c r="AL679" s="11" t="str">
        <f t="shared" ref="AL679:AL682" ca="1" si="145">ROUND($H679*100,2)&amp;"%"</f>
        <v>60%</v>
      </c>
      <c r="AM679" s="11" t="s">
        <v>349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38"/>
        <v>释放电磁，镇压敌人</v>
      </c>
      <c r="BQ679" s="11" t="str">
        <f t="shared" ca="1" si="143"/>
        <v>2级：造成的伤害提升&lt;q=attr_atk&gt;&lt;c=A6EC41&gt;60%&lt;/c&gt;</v>
      </c>
    </row>
    <row r="680" spans="2:69" x14ac:dyDescent="0.15">
      <c r="B680" s="1" t="str">
        <f t="shared" si="139"/>
        <v>SkillDescBrief4011102</v>
      </c>
      <c r="C680" s="1" t="str">
        <f t="shared" si="140"/>
        <v>SkillDescDetail401110203</v>
      </c>
      <c r="D680" s="3">
        <v>401110203</v>
      </c>
      <c r="E680" s="3">
        <v>4011102</v>
      </c>
      <c r="F680" s="3">
        <v>3</v>
      </c>
      <c r="G680" s="3" t="s">
        <v>377</v>
      </c>
      <c r="H680" s="3">
        <f ca="1">ROUND(_xlfn.XLOOKUP($F680,$D$1:$D$5,$E$1:$E$5)*OFFSET(H680,5-$F680,0)/0.05,0)*0.05</f>
        <v>0.65</v>
      </c>
      <c r="I680" s="3" t="s">
        <v>378</v>
      </c>
      <c r="J680" s="3"/>
      <c r="K680" s="3" t="s">
        <v>379</v>
      </c>
      <c r="L680" s="3"/>
      <c r="M680" s="3"/>
      <c r="N680" s="3"/>
      <c r="O680" s="3"/>
      <c r="P680" s="3"/>
      <c r="Q680" s="3" t="s">
        <v>380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t="shared" ca="1" si="137"/>
        <v>{"AtkPower":0.65}</v>
      </c>
      <c r="Z680" s="11" t="s">
        <v>534</v>
      </c>
      <c r="AA680" s="11" t="str">
        <f t="shared" ref="AA680:AA743" ca="1" si="146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386</v>
      </c>
      <c r="AG680" s="11"/>
      <c r="AH680" s="11"/>
      <c r="AI680" s="11"/>
      <c r="AJ680" s="11" t="s">
        <v>353</v>
      </c>
      <c r="AK680" s="11" t="str">
        <f t="shared" si="144"/>
        <v>&lt;q=attr_atk&gt;&lt;c=A6EC41&gt;</v>
      </c>
      <c r="AL680" s="11" t="str">
        <f t="shared" ca="1" si="145"/>
        <v>65%</v>
      </c>
      <c r="AM680" s="11" t="s">
        <v>349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38"/>
        <v>释放电磁，镇压敌人</v>
      </c>
      <c r="BQ680" s="11" t="str">
        <f t="shared" ca="1" si="143"/>
        <v>3级：造成的伤害提升&lt;q=attr_atk&gt;&lt;c=A6EC41&gt;65%&lt;/c&gt;</v>
      </c>
    </row>
    <row r="681" spans="2:69" x14ac:dyDescent="0.15">
      <c r="B681" s="1" t="str">
        <f t="shared" si="139"/>
        <v>SkillDescBrief4011102</v>
      </c>
      <c r="C681" s="1" t="str">
        <f t="shared" si="140"/>
        <v>SkillDescDetail401110204</v>
      </c>
      <c r="D681" s="3">
        <v>401110204</v>
      </c>
      <c r="E681" s="3">
        <v>4011102</v>
      </c>
      <c r="F681" s="3">
        <v>4</v>
      </c>
      <c r="G681" s="3" t="s">
        <v>377</v>
      </c>
      <c r="H681" s="3">
        <f ca="1">ROUND(_xlfn.XLOOKUP($F681,$D$1:$D$5,$E$1:$E$5)*OFFSET(H681,5-$F681,0)/0.05,0)*0.05</f>
        <v>0.70000000000000007</v>
      </c>
      <c r="I681" s="3" t="s">
        <v>378</v>
      </c>
      <c r="J681" s="3"/>
      <c r="K681" s="3" t="s">
        <v>379</v>
      </c>
      <c r="L681" s="3"/>
      <c r="M681" s="3"/>
      <c r="N681" s="3"/>
      <c r="O681" s="3"/>
      <c r="P681" s="3"/>
      <c r="Q681" s="3" t="s">
        <v>380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t="shared" ca="1" si="137"/>
        <v>{"AtkPower":0.7}</v>
      </c>
      <c r="Z681" s="11" t="s">
        <v>534</v>
      </c>
      <c r="AA681" s="11" t="str">
        <f t="shared" ca="1" si="146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386</v>
      </c>
      <c r="AG681" s="11"/>
      <c r="AH681" s="11"/>
      <c r="AI681" s="11"/>
      <c r="AJ681" s="11" t="s">
        <v>353</v>
      </c>
      <c r="AK681" s="11" t="str">
        <f t="shared" si="144"/>
        <v>&lt;q=attr_atk&gt;&lt;c=A6EC41&gt;</v>
      </c>
      <c r="AL681" s="11" t="str">
        <f t="shared" ca="1" si="145"/>
        <v>70%</v>
      </c>
      <c r="AM681" s="11" t="s">
        <v>349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38"/>
        <v>释放电磁，镇压敌人</v>
      </c>
      <c r="BQ681" s="11" t="str">
        <f t="shared" ca="1" si="143"/>
        <v>4级：造成的伤害提升&lt;q=attr_atk&gt;&lt;c=A6EC41&gt;70%&lt;/c&gt;</v>
      </c>
    </row>
    <row r="682" spans="2:69" x14ac:dyDescent="0.15">
      <c r="B682" s="1" t="str">
        <f t="shared" si="139"/>
        <v>SkillDescBrief4011102</v>
      </c>
      <c r="C682" s="1" t="str">
        <f t="shared" si="140"/>
        <v>SkillDescDetail401110205</v>
      </c>
      <c r="D682" s="3">
        <v>401110205</v>
      </c>
      <c r="E682" s="3">
        <v>4011102</v>
      </c>
      <c r="F682" s="3">
        <v>5</v>
      </c>
      <c r="G682" s="3" t="s">
        <v>377</v>
      </c>
      <c r="H682" s="3">
        <v>0.8</v>
      </c>
      <c r="I682" s="3" t="s">
        <v>378</v>
      </c>
      <c r="J682" s="3"/>
      <c r="K682" s="3" t="s">
        <v>379</v>
      </c>
      <c r="L682" s="3"/>
      <c r="M682" s="3"/>
      <c r="N682" s="3"/>
      <c r="O682" s="3"/>
      <c r="P682" s="3"/>
      <c r="Q682" s="3" t="s">
        <v>380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37"/>
        <v>{"AtkPower":0.8}</v>
      </c>
      <c r="Z682" s="11" t="s">
        <v>534</v>
      </c>
      <c r="AA682" s="11" t="str">
        <f t="shared" si="146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386</v>
      </c>
      <c r="AG682" s="11"/>
      <c r="AH682" s="11"/>
      <c r="AI682" s="11"/>
      <c r="AJ682" s="11" t="s">
        <v>353</v>
      </c>
      <c r="AK682" s="11" t="str">
        <f t="shared" si="144"/>
        <v>&lt;q=attr_atk&gt;&lt;c=A6EC41&gt;</v>
      </c>
      <c r="AL682" s="11" t="str">
        <f t="shared" si="145"/>
        <v>80%</v>
      </c>
      <c r="AM682" s="11" t="s">
        <v>349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38"/>
        <v>释放电磁，镇压敌人</v>
      </c>
      <c r="BQ682" s="11" t="str">
        <f t="shared" si="143"/>
        <v>5级：造成的伤害提升&lt;q=attr_atk&gt;&lt;c=A6EC41&gt;80%&lt;/c&gt;</v>
      </c>
    </row>
    <row r="683" spans="2:69" x14ac:dyDescent="0.15">
      <c r="B683" s="1" t="str">
        <f t="shared" si="139"/>
        <v>SkillDescBrief// 经营被动</v>
      </c>
      <c r="C683" s="1" t="str">
        <f t="shared" si="140"/>
        <v>SkillDescDetail// 经营被动</v>
      </c>
      <c r="D683" s="7" t="s">
        <v>45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37"/>
        <v/>
      </c>
      <c r="Z683" s="10" t="s">
        <v>381</v>
      </c>
      <c r="AA683" s="10" t="str">
        <f t="shared" si="146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38"/>
        <v/>
      </c>
      <c r="BQ683" s="10" t="str">
        <f t="shared" si="143"/>
        <v/>
      </c>
    </row>
    <row r="684" spans="2:69" x14ac:dyDescent="0.15">
      <c r="B684" s="1" t="str">
        <f t="shared" si="139"/>
        <v>SkillDescBrief4011103</v>
      </c>
      <c r="C684" s="1" t="str">
        <f t="shared" si="140"/>
        <v>SkillDescDetail401110301</v>
      </c>
      <c r="D684" s="3">
        <v>401110301</v>
      </c>
      <c r="E684" s="3">
        <v>4011103</v>
      </c>
      <c r="F684" s="3">
        <v>1</v>
      </c>
      <c r="G684" s="3" t="s">
        <v>377</v>
      </c>
      <c r="H684" s="3"/>
      <c r="I684" s="3" t="s">
        <v>378</v>
      </c>
      <c r="J684" s="3"/>
      <c r="K684" s="3" t="s">
        <v>379</v>
      </c>
      <c r="L684" s="3"/>
      <c r="M684" s="3"/>
      <c r="N684" s="3"/>
      <c r="O684" s="3"/>
      <c r="P684" s="3"/>
      <c r="Q684" s="3" t="s">
        <v>380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37"/>
        <v>{}</v>
      </c>
      <c r="Z684" s="11" t="s">
        <v>396</v>
      </c>
      <c r="AA684" s="11" t="str">
        <f t="shared" si="146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397</v>
      </c>
      <c r="AK684" s="11" t="str">
        <f t="shared" ref="AK684:AK688" si="147">$B$6</f>
        <v>&lt;c=A6EC41&gt;</v>
      </c>
      <c r="AL684" s="11">
        <v>2</v>
      </c>
      <c r="AM684" s="11" t="s">
        <v>349</v>
      </c>
      <c r="AN684" s="11" t="s">
        <v>398</v>
      </c>
      <c r="AO684" s="11" t="s">
        <v>355</v>
      </c>
      <c r="AP684" s="11">
        <v>2</v>
      </c>
      <c r="AQ684" s="11" t="s">
        <v>349</v>
      </c>
      <c r="AR684" s="11" t="s">
        <v>399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38"/>
        <v>使产业收入提高，升级消耗减少</v>
      </c>
      <c r="BQ684" s="11" t="str">
        <f t="shared" si="143"/>
        <v>放置在产业中时，产业收入提高&lt;c=A6EC41&gt;2&lt;/c&gt;倍，产业升级消耗减少&lt;c=A6EC41&gt;2&lt;/c&gt;倍</v>
      </c>
    </row>
    <row r="685" spans="2:69" x14ac:dyDescent="0.15">
      <c r="B685" s="1" t="str">
        <f t="shared" si="139"/>
        <v>SkillDescBrief4011103</v>
      </c>
      <c r="C685" s="1" t="str">
        <f t="shared" si="140"/>
        <v>SkillDescDetail401110302</v>
      </c>
      <c r="D685" s="3">
        <v>401110302</v>
      </c>
      <c r="E685" s="3">
        <v>4011103</v>
      </c>
      <c r="F685" s="3">
        <v>2</v>
      </c>
      <c r="G685" s="3" t="s">
        <v>377</v>
      </c>
      <c r="H685" s="3"/>
      <c r="I685" s="3" t="s">
        <v>378</v>
      </c>
      <c r="J685" s="3"/>
      <c r="K685" s="3" t="s">
        <v>379</v>
      </c>
      <c r="L685" s="3"/>
      <c r="M685" s="3"/>
      <c r="N685" s="3"/>
      <c r="O685" s="3"/>
      <c r="P685" s="3"/>
      <c r="Q685" s="3" t="s">
        <v>380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37"/>
        <v>{}</v>
      </c>
      <c r="Z685" s="11" t="s">
        <v>396</v>
      </c>
      <c r="AA685" s="11" t="str">
        <f t="shared" si="146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386</v>
      </c>
      <c r="AG685" s="11"/>
      <c r="AH685" s="11"/>
      <c r="AI685" s="11"/>
      <c r="AJ685" s="11" t="s">
        <v>397</v>
      </c>
      <c r="AK685" s="11" t="str">
        <f t="shared" si="147"/>
        <v>&lt;c=A6EC41&gt;</v>
      </c>
      <c r="AL685" s="11">
        <f>AL684*4</f>
        <v>8</v>
      </c>
      <c r="AM685" s="11" t="s">
        <v>349</v>
      </c>
      <c r="AN685" s="11" t="s">
        <v>398</v>
      </c>
      <c r="AO685" s="11" t="s">
        <v>355</v>
      </c>
      <c r="AP685" s="11">
        <f>AP684*4</f>
        <v>8</v>
      </c>
      <c r="AQ685" s="11" t="s">
        <v>349</v>
      </c>
      <c r="AR685" s="11" t="s">
        <v>399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38"/>
        <v>使产业收入提高，升级消耗减少</v>
      </c>
      <c r="BQ685" s="11" t="str">
        <f t="shared" si="143"/>
        <v>2级：放置在产业中时，产业收入提高&lt;c=A6EC41&gt;8&lt;/c&gt;倍，产业升级消耗减少&lt;c=A6EC41&gt;8&lt;/c&gt;倍</v>
      </c>
    </row>
    <row r="686" spans="2:69" x14ac:dyDescent="0.15">
      <c r="B686" s="1" t="str">
        <f t="shared" si="139"/>
        <v>SkillDescBrief4011103</v>
      </c>
      <c r="C686" s="1" t="str">
        <f t="shared" si="140"/>
        <v>SkillDescDetail401110303</v>
      </c>
      <c r="D686" s="3">
        <v>401110303</v>
      </c>
      <c r="E686" s="3">
        <v>4011103</v>
      </c>
      <c r="F686" s="3">
        <v>3</v>
      </c>
      <c r="G686" s="3" t="s">
        <v>377</v>
      </c>
      <c r="H686" s="3"/>
      <c r="I686" s="3" t="s">
        <v>378</v>
      </c>
      <c r="J686" s="3"/>
      <c r="K686" s="3" t="s">
        <v>379</v>
      </c>
      <c r="L686" s="3"/>
      <c r="M686" s="3"/>
      <c r="N686" s="3"/>
      <c r="O686" s="3"/>
      <c r="P686" s="3"/>
      <c r="Q686" s="3" t="s">
        <v>380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37"/>
        <v>{}</v>
      </c>
      <c r="Z686" s="11" t="s">
        <v>396</v>
      </c>
      <c r="AA686" s="11" t="str">
        <f t="shared" si="146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386</v>
      </c>
      <c r="AG686" s="11"/>
      <c r="AH686" s="11"/>
      <c r="AI686" s="11"/>
      <c r="AJ686" s="11" t="s">
        <v>397</v>
      </c>
      <c r="AK686" s="11" t="str">
        <f t="shared" si="147"/>
        <v>&lt;c=A6EC41&gt;</v>
      </c>
      <c r="AL686" s="11">
        <f>AL685*4</f>
        <v>32</v>
      </c>
      <c r="AM686" s="11" t="s">
        <v>349</v>
      </c>
      <c r="AN686" s="11" t="s">
        <v>398</v>
      </c>
      <c r="AO686" s="11" t="s">
        <v>355</v>
      </c>
      <c r="AP686" s="11">
        <f>AP685*4</f>
        <v>32</v>
      </c>
      <c r="AQ686" s="11" t="s">
        <v>349</v>
      </c>
      <c r="AR686" s="11" t="s">
        <v>399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38"/>
        <v>使产业收入提高，升级消耗减少</v>
      </c>
      <c r="BQ686" s="11" t="str">
        <f t="shared" si="143"/>
        <v>3级：放置在产业中时，产业收入提高&lt;c=A6EC41&gt;32&lt;/c&gt;倍，产业升级消耗减少&lt;c=A6EC41&gt;32&lt;/c&gt;倍</v>
      </c>
    </row>
    <row r="687" spans="2:69" x14ac:dyDescent="0.15">
      <c r="B687" s="1" t="str">
        <f t="shared" si="139"/>
        <v>SkillDescBrief4011103</v>
      </c>
      <c r="C687" s="1" t="str">
        <f t="shared" si="140"/>
        <v>SkillDescDetail401110304</v>
      </c>
      <c r="D687" s="3">
        <v>401110304</v>
      </c>
      <c r="E687" s="3">
        <v>4011103</v>
      </c>
      <c r="F687" s="3">
        <v>4</v>
      </c>
      <c r="G687" s="3" t="s">
        <v>377</v>
      </c>
      <c r="H687" s="3"/>
      <c r="I687" s="3" t="s">
        <v>378</v>
      </c>
      <c r="J687" s="3"/>
      <c r="K687" s="3" t="s">
        <v>379</v>
      </c>
      <c r="L687" s="3"/>
      <c r="M687" s="3"/>
      <c r="N687" s="3"/>
      <c r="O687" s="3"/>
      <c r="P687" s="3"/>
      <c r="Q687" s="3" t="s">
        <v>380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37"/>
        <v>{}</v>
      </c>
      <c r="Z687" s="11" t="s">
        <v>396</v>
      </c>
      <c r="AA687" s="11" t="str">
        <f t="shared" si="146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386</v>
      </c>
      <c r="AG687" s="11"/>
      <c r="AH687" s="11"/>
      <c r="AI687" s="11"/>
      <c r="AJ687" s="11" t="s">
        <v>397</v>
      </c>
      <c r="AK687" s="11" t="str">
        <f t="shared" si="147"/>
        <v>&lt;c=A6EC41&gt;</v>
      </c>
      <c r="AL687" s="11">
        <v>64</v>
      </c>
      <c r="AM687" s="11" t="s">
        <v>349</v>
      </c>
      <c r="AN687" s="11" t="s">
        <v>398</v>
      </c>
      <c r="AO687" s="11" t="s">
        <v>355</v>
      </c>
      <c r="AP687" s="11">
        <v>64</v>
      </c>
      <c r="AQ687" s="11" t="s">
        <v>349</v>
      </c>
      <c r="AR687" s="11" t="s">
        <v>399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38"/>
        <v>使产业收入提高，升级消耗减少</v>
      </c>
      <c r="BQ687" s="11" t="str">
        <f t="shared" si="143"/>
        <v>4级：放置在产业中时，产业收入提高&lt;c=A6EC41&gt;64&lt;/c&gt;倍，产业升级消耗减少&lt;c=A6EC41&gt;64&lt;/c&gt;倍</v>
      </c>
    </row>
    <row r="688" spans="2:69" x14ac:dyDescent="0.15">
      <c r="B688" s="1" t="str">
        <f t="shared" si="139"/>
        <v>SkillDescBrief4011103</v>
      </c>
      <c r="C688" s="1" t="str">
        <f t="shared" si="140"/>
        <v>SkillDescDetail401110305</v>
      </c>
      <c r="D688" s="3">
        <v>401110305</v>
      </c>
      <c r="E688" s="3">
        <v>4011103</v>
      </c>
      <c r="F688" s="3">
        <v>5</v>
      </c>
      <c r="G688" s="3" t="s">
        <v>377</v>
      </c>
      <c r="H688" s="3"/>
      <c r="I688" s="3" t="s">
        <v>378</v>
      </c>
      <c r="J688" s="3"/>
      <c r="K688" s="3" t="s">
        <v>379</v>
      </c>
      <c r="L688" s="3"/>
      <c r="M688" s="3"/>
      <c r="N688" s="3"/>
      <c r="O688" s="3"/>
      <c r="P688" s="3"/>
      <c r="Q688" s="3" t="s">
        <v>380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37"/>
        <v>{}</v>
      </c>
      <c r="Z688" s="11" t="s">
        <v>396</v>
      </c>
      <c r="AA688" s="11" t="str">
        <f t="shared" si="146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386</v>
      </c>
      <c r="AG688" s="11"/>
      <c r="AH688" s="11"/>
      <c r="AI688" s="11"/>
      <c r="AJ688" s="11" t="s">
        <v>397</v>
      </c>
      <c r="AK688" s="11" t="str">
        <f t="shared" si="147"/>
        <v>&lt;c=A6EC41&gt;</v>
      </c>
      <c r="AL688" s="11">
        <v>128</v>
      </c>
      <c r="AM688" s="11" t="s">
        <v>349</v>
      </c>
      <c r="AN688" s="11" t="s">
        <v>398</v>
      </c>
      <c r="AO688" s="11" t="s">
        <v>355</v>
      </c>
      <c r="AP688" s="11">
        <v>128</v>
      </c>
      <c r="AQ688" s="11" t="s">
        <v>349</v>
      </c>
      <c r="AR688" s="11" t="s">
        <v>399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38"/>
        <v>使产业收入提高，升级消耗减少</v>
      </c>
      <c r="BQ688" s="11" t="str">
        <f t="shared" si="143"/>
        <v>5级：放置在产业中时，产业收入提高&lt;c=A6EC41&gt;128&lt;/c&gt;倍，产业升级消耗减少&lt;c=A6EC41&gt;128&lt;/c&gt;倍</v>
      </c>
    </row>
    <row r="689" spans="2:69" x14ac:dyDescent="0.15">
      <c r="B689" s="1" t="str">
        <f t="shared" si="139"/>
        <v>SkillDescBrief// 战斗被动</v>
      </c>
      <c r="C689" s="1" t="str">
        <f t="shared" si="140"/>
        <v>SkillDescDetail// 战斗被动1</v>
      </c>
      <c r="D689" s="7" t="s">
        <v>46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37"/>
        <v/>
      </c>
      <c r="Z689" s="10" t="s">
        <v>381</v>
      </c>
      <c r="AA689" s="10" t="str">
        <f t="shared" si="146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38"/>
        <v/>
      </c>
      <c r="BQ689" s="10" t="str">
        <f t="shared" si="143"/>
        <v/>
      </c>
    </row>
    <row r="690" spans="2:69" x14ac:dyDescent="0.15">
      <c r="B690" s="1" t="str">
        <f t="shared" si="139"/>
        <v>SkillDescBrief4011104</v>
      </c>
      <c r="C690" s="1" t="str">
        <f t="shared" si="140"/>
        <v>SkillDescDetail401110401</v>
      </c>
      <c r="D690" s="3">
        <v>401110401</v>
      </c>
      <c r="E690" s="3">
        <v>4011104</v>
      </c>
      <c r="F690" s="3">
        <v>1</v>
      </c>
      <c r="G690" s="3" t="s">
        <v>377</v>
      </c>
      <c r="H690" s="3">
        <f ca="1">ROUND(_xlfn.XLOOKUP($F690,$D$1:$D$5,$E$1:$E$5)*OFFSET(H690,5-$F690,0)/0.05,0)*0.05</f>
        <v>0.70000000000000007</v>
      </c>
      <c r="I690" s="3" t="s">
        <v>378</v>
      </c>
      <c r="J690" s="3"/>
      <c r="K690" s="3" t="s">
        <v>379</v>
      </c>
      <c r="L690" s="3"/>
      <c r="M690" s="3"/>
      <c r="N690" s="3"/>
      <c r="O690" s="3"/>
      <c r="P690" s="3"/>
      <c r="Q690" s="3" t="s">
        <v>380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t="shared" ca="1" si="137"/>
        <v>{"AtkPower":0.7}</v>
      </c>
      <c r="Z690" s="11" t="s">
        <v>537</v>
      </c>
      <c r="AA690" s="11" t="str">
        <f t="shared" si="146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538</v>
      </c>
      <c r="AK690" s="11" t="str">
        <f>$B$6</f>
        <v>&lt;c=A6EC41&gt;</v>
      </c>
      <c r="AL690" s="11" t="str">
        <f>"1%"</f>
        <v>1%</v>
      </c>
      <c r="AM690" s="11" t="s">
        <v>349</v>
      </c>
      <c r="AN690" s="11" t="s">
        <v>539</v>
      </c>
      <c r="AO690" s="11" t="str">
        <f>$B$6</f>
        <v>&lt;c=A6EC41&gt;</v>
      </c>
      <c r="AP690" s="11">
        <v>1</v>
      </c>
      <c r="AQ690" s="11" t="s">
        <v>349</v>
      </c>
      <c r="AR690" s="11" t="s">
        <v>540</v>
      </c>
      <c r="AS690" s="11" t="str">
        <f>$B$6</f>
        <v>&lt;c=A6EC41&gt;</v>
      </c>
      <c r="AT690" s="11">
        <v>3</v>
      </c>
      <c r="AU690" s="11" t="s">
        <v>349</v>
      </c>
      <c r="AV690" s="11" t="s">
        <v>541</v>
      </c>
      <c r="AW690" s="11" t="str">
        <f>$B$6</f>
        <v>&lt;c=A6EC41&gt;</v>
      </c>
      <c r="AX690" s="11">
        <v>2</v>
      </c>
      <c r="AY690" s="11" t="s">
        <v>349</v>
      </c>
      <c r="AZ690" s="11" t="s">
        <v>542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38"/>
        <v>攻击附带电磁效果，造成额外伤害</v>
      </c>
      <c r="BQ690" s="11" t="str">
        <f t="shared" si="143"/>
        <v>核心技能伤害提升&lt;c=A6EC41&gt;1%&lt;/c&gt;，攻击附带&lt;c=A6EC41&gt;1&lt;/c&gt;层电磁，达到&lt;c=A6EC41&gt;3&lt;/c&gt;层后，造成&lt;c=A6EC41&gt;2&lt;/c&gt;秒麻痹</v>
      </c>
    </row>
    <row r="691" spans="2:69" x14ac:dyDescent="0.15">
      <c r="B691" s="1" t="str">
        <f t="shared" si="139"/>
        <v>SkillDescBrief4011104</v>
      </c>
      <c r="C691" s="1" t="str">
        <f t="shared" si="140"/>
        <v>SkillDescDetail401110402</v>
      </c>
      <c r="D691" s="3">
        <v>401110402</v>
      </c>
      <c r="E691" s="3">
        <v>4011104</v>
      </c>
      <c r="F691" s="3">
        <v>2</v>
      </c>
      <c r="G691" s="3" t="s">
        <v>377</v>
      </c>
      <c r="H691" s="3">
        <f ca="1">ROUND(_xlfn.XLOOKUP($F691,$D$1:$D$5,$E$1:$E$5)*OFFSET(H691,5-$F691,0)/0.05,0)*0.05</f>
        <v>0.75</v>
      </c>
      <c r="I691" s="3" t="s">
        <v>378</v>
      </c>
      <c r="J691" s="3"/>
      <c r="K691" s="3" t="s">
        <v>379</v>
      </c>
      <c r="L691" s="3"/>
      <c r="M691" s="3"/>
      <c r="N691" s="3"/>
      <c r="O691" s="3"/>
      <c r="P691" s="3"/>
      <c r="Q691" s="3" t="s">
        <v>380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t="shared" ca="1" si="137"/>
        <v>{"AtkPower":0.75}</v>
      </c>
      <c r="Z691" s="11" t="s">
        <v>537</v>
      </c>
      <c r="AA691" s="11" t="str">
        <f t="shared" si="146"/>
        <v>2级：伤害加成提升至&lt;c=A6EC41&gt;2%&lt;/c&gt;</v>
      </c>
      <c r="AB691" s="11"/>
      <c r="AC691" s="11"/>
      <c r="AD691" s="11">
        <v>2</v>
      </c>
      <c r="AE691" s="11"/>
      <c r="AF691" s="11" t="s">
        <v>386</v>
      </c>
      <c r="AG691" s="11"/>
      <c r="AH691" s="11"/>
      <c r="AI691" s="11"/>
      <c r="AJ691" s="11" t="s">
        <v>543</v>
      </c>
      <c r="AK691" s="11" t="str">
        <f>$B$6</f>
        <v>&lt;c=A6EC41&gt;</v>
      </c>
      <c r="AL691" s="11" t="str">
        <f>"2%"</f>
        <v>2%</v>
      </c>
      <c r="AM691" s="11" t="s">
        <v>349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38"/>
        <v>攻击附带电磁效果，造成额外伤害</v>
      </c>
      <c r="BQ691" s="11" t="str">
        <f t="shared" si="143"/>
        <v>2级：伤害加成提升至&lt;c=A6EC41&gt;2%&lt;/c&gt;</v>
      </c>
    </row>
    <row r="692" spans="2:69" x14ac:dyDescent="0.15">
      <c r="B692" s="1" t="str">
        <f t="shared" si="139"/>
        <v>SkillDescBrief4011104</v>
      </c>
      <c r="C692" s="1" t="str">
        <f t="shared" si="140"/>
        <v>SkillDescDetail401110403</v>
      </c>
      <c r="D692" s="3">
        <v>401110403</v>
      </c>
      <c r="E692" s="3">
        <v>4011104</v>
      </c>
      <c r="F692" s="3">
        <v>3</v>
      </c>
      <c r="G692" s="3" t="s">
        <v>377</v>
      </c>
      <c r="H692" s="3">
        <f ca="1">ROUND(_xlfn.XLOOKUP($F692,$D$1:$D$5,$E$1:$E$5)*OFFSET(H692,5-$F692,0)/0.05,0)*0.05</f>
        <v>0.8</v>
      </c>
      <c r="I692" s="3" t="s">
        <v>378</v>
      </c>
      <c r="J692" s="3"/>
      <c r="K692" s="3" t="s">
        <v>379</v>
      </c>
      <c r="L692" s="3"/>
      <c r="M692" s="3"/>
      <c r="N692" s="3"/>
      <c r="O692" s="3"/>
      <c r="P692" s="3"/>
      <c r="Q692" s="3" t="s">
        <v>380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t="shared" ca="1" si="137"/>
        <v>{"AtkPower":0.8}</v>
      </c>
      <c r="Z692" s="11" t="s">
        <v>537</v>
      </c>
      <c r="AA692" s="11" t="str">
        <f t="shared" si="146"/>
        <v>3级：伤害加成提升至&lt;c=A6EC41&gt;3%&lt;/c&gt;</v>
      </c>
      <c r="AB692" s="11"/>
      <c r="AC692" s="11"/>
      <c r="AD692" s="11">
        <v>3</v>
      </c>
      <c r="AE692" s="11"/>
      <c r="AF692" s="11" t="s">
        <v>386</v>
      </c>
      <c r="AG692" s="11"/>
      <c r="AH692" s="11"/>
      <c r="AI692" s="11"/>
      <c r="AJ692" s="11" t="s">
        <v>543</v>
      </c>
      <c r="AK692" s="11" t="str">
        <f>$B$6</f>
        <v>&lt;c=A6EC41&gt;</v>
      </c>
      <c r="AL692" s="11" t="str">
        <f>"3%"</f>
        <v>3%</v>
      </c>
      <c r="AM692" s="11" t="s">
        <v>349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38"/>
        <v>攻击附带电磁效果，造成额外伤害</v>
      </c>
      <c r="BQ692" s="11" t="str">
        <f t="shared" si="143"/>
        <v>3级：伤害加成提升至&lt;c=A6EC41&gt;3%&lt;/c&gt;</v>
      </c>
    </row>
    <row r="693" spans="2:69" x14ac:dyDescent="0.15">
      <c r="B693" s="1" t="str">
        <f t="shared" si="139"/>
        <v>SkillDescBrief4011104</v>
      </c>
      <c r="C693" s="1" t="str">
        <f t="shared" si="140"/>
        <v>SkillDescDetail401110404</v>
      </c>
      <c r="D693" s="3">
        <v>401110404</v>
      </c>
      <c r="E693" s="3">
        <v>4011104</v>
      </c>
      <c r="F693" s="3">
        <v>4</v>
      </c>
      <c r="G693" s="3" t="s">
        <v>377</v>
      </c>
      <c r="H693" s="3">
        <f ca="1">ROUND(_xlfn.XLOOKUP($F693,$D$1:$D$5,$E$1:$E$5)*OFFSET(H693,5-$F693,0)/0.05,0)*0.05</f>
        <v>0.9</v>
      </c>
      <c r="I693" s="3" t="s">
        <v>378</v>
      </c>
      <c r="J693" s="3"/>
      <c r="K693" s="3" t="s">
        <v>379</v>
      </c>
      <c r="L693" s="3"/>
      <c r="M693" s="3"/>
      <c r="N693" s="3"/>
      <c r="O693" s="3"/>
      <c r="P693" s="3"/>
      <c r="Q693" s="3" t="s">
        <v>380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t="shared" ca="1" si="137"/>
        <v>{"AtkPower":0.9}</v>
      </c>
      <c r="Z693" s="11" t="s">
        <v>537</v>
      </c>
      <c r="AA693" s="11" t="str">
        <f t="shared" si="146"/>
        <v>4级：伤害加成提升至&lt;c=A6EC41&gt;4%&lt;/c&gt;</v>
      </c>
      <c r="AB693" s="11"/>
      <c r="AC693" s="11"/>
      <c r="AD693" s="11">
        <v>4</v>
      </c>
      <c r="AE693" s="11"/>
      <c r="AF693" s="11" t="s">
        <v>386</v>
      </c>
      <c r="AG693" s="11"/>
      <c r="AH693" s="11"/>
      <c r="AI693" s="11"/>
      <c r="AJ693" s="11" t="s">
        <v>543</v>
      </c>
      <c r="AK693" s="11" t="str">
        <f>$B$6</f>
        <v>&lt;c=A6EC41&gt;</v>
      </c>
      <c r="AL693" s="11" t="str">
        <f>"4%"</f>
        <v>4%</v>
      </c>
      <c r="AM693" s="11" t="s">
        <v>349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38"/>
        <v>攻击附带电磁效果，造成额外伤害</v>
      </c>
      <c r="BQ693" s="11" t="str">
        <f t="shared" si="143"/>
        <v>4级：伤害加成提升至&lt;c=A6EC41&gt;4%&lt;/c&gt;</v>
      </c>
    </row>
    <row r="694" spans="2:69" x14ac:dyDescent="0.15">
      <c r="B694" s="1" t="str">
        <f t="shared" si="139"/>
        <v>SkillDescBrief4011104</v>
      </c>
      <c r="C694" s="1" t="str">
        <f t="shared" si="140"/>
        <v>SkillDescDetail401110405</v>
      </c>
      <c r="D694" s="3">
        <v>401110405</v>
      </c>
      <c r="E694" s="3">
        <v>4011104</v>
      </c>
      <c r="F694" s="3">
        <v>5</v>
      </c>
      <c r="G694" s="3" t="s">
        <v>377</v>
      </c>
      <c r="H694" s="3">
        <v>1</v>
      </c>
      <c r="I694" s="3" t="s">
        <v>378</v>
      </c>
      <c r="J694" s="3"/>
      <c r="K694" s="3" t="s">
        <v>379</v>
      </c>
      <c r="L694" s="3"/>
      <c r="M694" s="3"/>
      <c r="N694" s="3"/>
      <c r="O694" s="3"/>
      <c r="P694" s="3"/>
      <c r="Q694" s="3" t="s">
        <v>380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37"/>
        <v>{"AtkPower":1}</v>
      </c>
      <c r="Z694" s="11" t="s">
        <v>537</v>
      </c>
      <c r="AA694" s="11" t="str">
        <f t="shared" si="146"/>
        <v>5级：伤害加成提升至&lt;c=A6EC41&gt;5%&lt;/c&gt;</v>
      </c>
      <c r="AB694" s="11"/>
      <c r="AC694" s="11"/>
      <c r="AD694" s="11">
        <v>5</v>
      </c>
      <c r="AE694" s="11"/>
      <c r="AF694" s="11" t="s">
        <v>386</v>
      </c>
      <c r="AG694" s="11"/>
      <c r="AH694" s="11"/>
      <c r="AI694" s="11"/>
      <c r="AJ694" s="11" t="s">
        <v>543</v>
      </c>
      <c r="AK694" s="11" t="str">
        <f>$B$6</f>
        <v>&lt;c=A6EC41&gt;</v>
      </c>
      <c r="AL694" s="11" t="str">
        <f>"5%"</f>
        <v>5%</v>
      </c>
      <c r="AM694" s="11" t="s">
        <v>349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38"/>
        <v>攻击附带电磁效果，造成额外伤害</v>
      </c>
      <c r="BQ694" s="11" t="str">
        <f t="shared" si="143"/>
        <v>5级：伤害加成提升至&lt;c=A6EC41&gt;5%&lt;/c&gt;</v>
      </c>
    </row>
    <row r="695" spans="2:69" x14ac:dyDescent="0.15">
      <c r="B695" s="1" t="str">
        <f t="shared" si="139"/>
        <v>SkillDescBrief// 战斗被动</v>
      </c>
      <c r="C695" s="1" t="str">
        <f t="shared" si="140"/>
        <v>SkillDescDetail// 战斗被动2</v>
      </c>
      <c r="D695" s="7" t="s">
        <v>47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37"/>
        <v/>
      </c>
      <c r="Z695" s="10" t="s">
        <v>381</v>
      </c>
      <c r="AA695" s="10" t="str">
        <f t="shared" si="146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38"/>
        <v/>
      </c>
      <c r="BQ695" s="10" t="str">
        <f t="shared" si="143"/>
        <v/>
      </c>
    </row>
    <row r="696" spans="2:69" x14ac:dyDescent="0.15">
      <c r="B696" s="1" t="str">
        <f t="shared" si="139"/>
        <v>SkillDescBrief4011105</v>
      </c>
      <c r="C696" s="1" t="str">
        <f t="shared" si="140"/>
        <v>SkillDescDetail401110501</v>
      </c>
      <c r="D696" s="3">
        <v>401110501</v>
      </c>
      <c r="E696" s="3">
        <v>4011105</v>
      </c>
      <c r="F696" s="3">
        <v>1</v>
      </c>
      <c r="G696" s="3" t="s">
        <v>377</v>
      </c>
      <c r="H696" s="3"/>
      <c r="I696" s="3" t="s">
        <v>378</v>
      </c>
      <c r="J696" s="3"/>
      <c r="K696" s="3" t="s">
        <v>379</v>
      </c>
      <c r="L696" s="3"/>
      <c r="M696" s="3"/>
      <c r="N696" s="3"/>
      <c r="O696" s="3"/>
      <c r="P696" s="3"/>
      <c r="Q696" s="3" t="s">
        <v>380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37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38"/>
        <v>0</v>
      </c>
      <c r="BQ696" s="11">
        <f t="shared" si="143"/>
        <v>0</v>
      </c>
    </row>
    <row r="697" spans="2:69" x14ac:dyDescent="0.15">
      <c r="B697" s="1" t="str">
        <f t="shared" si="139"/>
        <v>SkillDescBrief4011105</v>
      </c>
      <c r="C697" s="1" t="str">
        <f t="shared" si="140"/>
        <v>SkillDescDetail401110502</v>
      </c>
      <c r="D697" s="3">
        <v>401110502</v>
      </c>
      <c r="E697" s="3">
        <v>4011105</v>
      </c>
      <c r="F697" s="3">
        <v>2</v>
      </c>
      <c r="G697" s="3" t="s">
        <v>377</v>
      </c>
      <c r="H697" s="3"/>
      <c r="I697" s="3" t="s">
        <v>378</v>
      </c>
      <c r="J697" s="3"/>
      <c r="K697" s="3" t="s">
        <v>379</v>
      </c>
      <c r="L697" s="3"/>
      <c r="M697" s="3"/>
      <c r="N697" s="3"/>
      <c r="O697" s="3"/>
      <c r="P697" s="3"/>
      <c r="Q697" s="3" t="s">
        <v>380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37"/>
        <v>{}</v>
      </c>
      <c r="Z697" s="11" t="s">
        <v>381</v>
      </c>
      <c r="AA697" s="11" t="str">
        <f t="shared" si="146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38"/>
        <v/>
      </c>
      <c r="BQ697" s="11" t="str">
        <f t="shared" si="143"/>
        <v/>
      </c>
    </row>
    <row r="698" spans="2:69" x14ac:dyDescent="0.15">
      <c r="B698" s="1" t="str">
        <f t="shared" si="139"/>
        <v>SkillDescBrief4011105</v>
      </c>
      <c r="C698" s="1" t="str">
        <f t="shared" si="140"/>
        <v>SkillDescDetail401110503</v>
      </c>
      <c r="D698" s="3">
        <v>401110503</v>
      </c>
      <c r="E698" s="3">
        <v>4011105</v>
      </c>
      <c r="F698" s="3">
        <v>3</v>
      </c>
      <c r="G698" s="3" t="s">
        <v>377</v>
      </c>
      <c r="H698" s="3"/>
      <c r="I698" s="3" t="s">
        <v>378</v>
      </c>
      <c r="J698" s="3"/>
      <c r="K698" s="3" t="s">
        <v>379</v>
      </c>
      <c r="L698" s="3"/>
      <c r="M698" s="3"/>
      <c r="N698" s="3"/>
      <c r="O698" s="3"/>
      <c r="P698" s="3"/>
      <c r="Q698" s="3" t="s">
        <v>380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37"/>
        <v>{}</v>
      </c>
      <c r="Z698" s="11" t="s">
        <v>381</v>
      </c>
      <c r="AA698" s="11" t="str">
        <f t="shared" si="146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38"/>
        <v/>
      </c>
      <c r="BQ698" s="11" t="str">
        <f t="shared" si="143"/>
        <v/>
      </c>
    </row>
    <row r="699" spans="2:69" x14ac:dyDescent="0.15">
      <c r="B699" s="1" t="str">
        <f t="shared" si="139"/>
        <v>SkillDescBrief4011105</v>
      </c>
      <c r="C699" s="1" t="str">
        <f t="shared" si="140"/>
        <v>SkillDescDetail401110504</v>
      </c>
      <c r="D699" s="3">
        <v>401110504</v>
      </c>
      <c r="E699" s="3">
        <v>4011105</v>
      </c>
      <c r="F699" s="3">
        <v>4</v>
      </c>
      <c r="G699" s="3" t="s">
        <v>377</v>
      </c>
      <c r="H699" s="3"/>
      <c r="I699" s="3" t="s">
        <v>378</v>
      </c>
      <c r="J699" s="3"/>
      <c r="K699" s="3" t="s">
        <v>379</v>
      </c>
      <c r="L699" s="3"/>
      <c r="M699" s="3"/>
      <c r="N699" s="3"/>
      <c r="O699" s="3"/>
      <c r="P699" s="3"/>
      <c r="Q699" s="3" t="s">
        <v>380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37"/>
        <v>{}</v>
      </c>
      <c r="Z699" s="11" t="s">
        <v>381</v>
      </c>
      <c r="AA699" s="11" t="str">
        <f t="shared" si="146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38"/>
        <v/>
      </c>
      <c r="BQ699" s="11" t="str">
        <f t="shared" si="143"/>
        <v/>
      </c>
    </row>
    <row r="700" spans="2:69" x14ac:dyDescent="0.15">
      <c r="B700" s="1" t="str">
        <f t="shared" si="139"/>
        <v>SkillDescBrief4011105</v>
      </c>
      <c r="C700" s="1" t="str">
        <f t="shared" si="140"/>
        <v>SkillDescDetail401110505</v>
      </c>
      <c r="D700" s="3">
        <v>401110505</v>
      </c>
      <c r="E700" s="3">
        <v>4011105</v>
      </c>
      <c r="F700" s="3">
        <v>5</v>
      </c>
      <c r="G700" s="3" t="s">
        <v>377</v>
      </c>
      <c r="H700" s="3"/>
      <c r="I700" s="3" t="s">
        <v>378</v>
      </c>
      <c r="J700" s="3"/>
      <c r="K700" s="3" t="s">
        <v>379</v>
      </c>
      <c r="L700" s="3"/>
      <c r="M700" s="3"/>
      <c r="N700" s="3"/>
      <c r="O700" s="3"/>
      <c r="P700" s="3"/>
      <c r="Q700" s="3" t="s">
        <v>380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37"/>
        <v>{}</v>
      </c>
      <c r="Z700" s="11" t="s">
        <v>381</v>
      </c>
      <c r="AA700" s="11" t="str">
        <f t="shared" si="146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38"/>
        <v/>
      </c>
      <c r="BQ700" s="11" t="str">
        <f t="shared" si="143"/>
        <v/>
      </c>
    </row>
    <row r="701" spans="2:69" x14ac:dyDescent="0.15">
      <c r="B701" s="1" t="str">
        <f t="shared" si="139"/>
        <v>SkillDescBrief// 战斗被动</v>
      </c>
      <c r="C701" s="1" t="str">
        <f t="shared" si="140"/>
        <v>SkillDescDetail// 战斗被动3</v>
      </c>
      <c r="D701" s="7" t="s">
        <v>48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37"/>
        <v/>
      </c>
      <c r="Z701" s="10" t="s">
        <v>381</v>
      </c>
      <c r="AA701" s="10" t="str">
        <f t="shared" si="146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38"/>
        <v/>
      </c>
      <c r="BQ701" s="10" t="str">
        <f t="shared" si="143"/>
        <v/>
      </c>
    </row>
    <row r="702" spans="2:69" x14ac:dyDescent="0.15">
      <c r="B702" s="1" t="str">
        <f t="shared" si="139"/>
        <v>SkillDescBrief4011106</v>
      </c>
      <c r="C702" s="1" t="str">
        <f t="shared" si="140"/>
        <v>SkillDescDetail401110601</v>
      </c>
      <c r="D702" s="3">
        <v>401110601</v>
      </c>
      <c r="E702" s="3">
        <v>4011106</v>
      </c>
      <c r="F702" s="3">
        <v>1</v>
      </c>
      <c r="G702" s="3" t="s">
        <v>377</v>
      </c>
      <c r="H702" s="3"/>
      <c r="I702" s="3" t="s">
        <v>378</v>
      </c>
      <c r="J702" s="3"/>
      <c r="K702" s="3" t="s">
        <v>379</v>
      </c>
      <c r="L702" s="3"/>
      <c r="M702" s="3"/>
      <c r="N702" s="3"/>
      <c r="O702" s="3"/>
      <c r="P702" s="3"/>
      <c r="Q702" s="3" t="s">
        <v>380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37"/>
        <v>{}</v>
      </c>
      <c r="Z702" s="11" t="s">
        <v>381</v>
      </c>
      <c r="AA702" s="11" t="str">
        <f t="shared" si="146"/>
        <v/>
      </c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38"/>
        <v/>
      </c>
      <c r="BQ702" s="11" t="str">
        <f t="shared" si="143"/>
        <v/>
      </c>
    </row>
    <row r="703" spans="2:69" x14ac:dyDescent="0.15">
      <c r="B703" s="1" t="str">
        <f t="shared" si="139"/>
        <v>SkillDescBrief4011106</v>
      </c>
      <c r="C703" s="1" t="str">
        <f t="shared" si="140"/>
        <v>SkillDescDetail401110602</v>
      </c>
      <c r="D703" s="3">
        <v>401110602</v>
      </c>
      <c r="E703" s="3">
        <v>4011106</v>
      </c>
      <c r="F703" s="3">
        <v>2</v>
      </c>
      <c r="G703" s="3" t="s">
        <v>377</v>
      </c>
      <c r="H703" s="3"/>
      <c r="I703" s="3" t="s">
        <v>378</v>
      </c>
      <c r="J703" s="3"/>
      <c r="K703" s="3" t="s">
        <v>379</v>
      </c>
      <c r="L703" s="3"/>
      <c r="M703" s="3"/>
      <c r="N703" s="3"/>
      <c r="O703" s="3"/>
      <c r="P703" s="3"/>
      <c r="Q703" s="3" t="s">
        <v>380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37"/>
        <v>{}</v>
      </c>
      <c r="Z703" s="11" t="s">
        <v>381</v>
      </c>
      <c r="AA703" s="11" t="str">
        <f t="shared" si="146"/>
        <v/>
      </c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38"/>
        <v/>
      </c>
      <c r="BQ703" s="11" t="str">
        <f t="shared" si="143"/>
        <v/>
      </c>
    </row>
    <row r="704" spans="2:69" x14ac:dyDescent="0.15">
      <c r="B704" s="1" t="str">
        <f t="shared" si="139"/>
        <v>SkillDescBrief4011106</v>
      </c>
      <c r="C704" s="1" t="str">
        <f t="shared" si="140"/>
        <v>SkillDescDetail401110603</v>
      </c>
      <c r="D704" s="3">
        <v>401110603</v>
      </c>
      <c r="E704" s="3">
        <v>4011106</v>
      </c>
      <c r="F704" s="3">
        <v>3</v>
      </c>
      <c r="G704" s="3" t="s">
        <v>377</v>
      </c>
      <c r="H704" s="3"/>
      <c r="I704" s="3" t="s">
        <v>378</v>
      </c>
      <c r="J704" s="3"/>
      <c r="K704" s="3" t="s">
        <v>379</v>
      </c>
      <c r="L704" s="3"/>
      <c r="M704" s="3"/>
      <c r="N704" s="3"/>
      <c r="O704" s="3"/>
      <c r="P704" s="3"/>
      <c r="Q704" s="3" t="s">
        <v>380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37"/>
        <v>{}</v>
      </c>
      <c r="Z704" s="11" t="s">
        <v>381</v>
      </c>
      <c r="AA704" s="11" t="str">
        <f t="shared" si="146"/>
        <v/>
      </c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38"/>
        <v/>
      </c>
      <c r="BQ704" s="11" t="str">
        <f t="shared" si="143"/>
        <v/>
      </c>
    </row>
    <row r="705" spans="2:69" x14ac:dyDescent="0.15">
      <c r="B705" s="1" t="str">
        <f t="shared" si="139"/>
        <v>SkillDescBrief4011106</v>
      </c>
      <c r="C705" s="1" t="str">
        <f t="shared" si="140"/>
        <v>SkillDescDetail401110604</v>
      </c>
      <c r="D705" s="3">
        <v>401110604</v>
      </c>
      <c r="E705" s="3">
        <v>4011106</v>
      </c>
      <c r="F705" s="3">
        <v>4</v>
      </c>
      <c r="G705" s="3" t="s">
        <v>377</v>
      </c>
      <c r="H705" s="3"/>
      <c r="I705" s="3" t="s">
        <v>378</v>
      </c>
      <c r="J705" s="3"/>
      <c r="K705" s="3" t="s">
        <v>379</v>
      </c>
      <c r="L705" s="3"/>
      <c r="M705" s="3"/>
      <c r="N705" s="3"/>
      <c r="O705" s="3"/>
      <c r="P705" s="3"/>
      <c r="Q705" s="3" t="s">
        <v>380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37"/>
        <v>{}</v>
      </c>
      <c r="Z705" s="11" t="s">
        <v>381</v>
      </c>
      <c r="AA705" s="11" t="str">
        <f t="shared" si="146"/>
        <v/>
      </c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38"/>
        <v/>
      </c>
      <c r="BQ705" s="11" t="str">
        <f t="shared" si="143"/>
        <v/>
      </c>
    </row>
    <row r="706" spans="2:69" x14ac:dyDescent="0.15">
      <c r="B706" s="1" t="str">
        <f t="shared" si="139"/>
        <v>SkillDescBrief4011106</v>
      </c>
      <c r="C706" s="1" t="str">
        <f t="shared" si="140"/>
        <v>SkillDescDetail401110605</v>
      </c>
      <c r="D706" s="3">
        <v>401110605</v>
      </c>
      <c r="E706" s="3">
        <v>4011106</v>
      </c>
      <c r="F706" s="3">
        <v>5</v>
      </c>
      <c r="G706" s="3" t="s">
        <v>377</v>
      </c>
      <c r="H706" s="3"/>
      <c r="I706" s="3" t="s">
        <v>378</v>
      </c>
      <c r="J706" s="3"/>
      <c r="K706" s="3" t="s">
        <v>379</v>
      </c>
      <c r="L706" s="3"/>
      <c r="M706" s="3"/>
      <c r="N706" s="3"/>
      <c r="O706" s="3"/>
      <c r="P706" s="3"/>
      <c r="Q706" s="3" t="s">
        <v>380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37"/>
        <v>{}</v>
      </c>
      <c r="Z706" s="11" t="s">
        <v>381</v>
      </c>
      <c r="AA706" s="11" t="str">
        <f t="shared" si="146"/>
        <v/>
      </c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38"/>
        <v/>
      </c>
      <c r="BQ706" s="11" t="str">
        <f t="shared" si="143"/>
        <v/>
      </c>
    </row>
    <row r="707" spans="2:69" x14ac:dyDescent="0.15">
      <c r="B707" s="1" t="str">
        <f t="shared" si="139"/>
        <v>SkillDescBrief// 战斗被动</v>
      </c>
      <c r="C707" s="1" t="str">
        <f t="shared" si="140"/>
        <v>SkillDescDetail// 战斗被动4</v>
      </c>
      <c r="D707" s="7" t="s">
        <v>49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37"/>
        <v/>
      </c>
      <c r="Z707" s="10" t="s">
        <v>381</v>
      </c>
      <c r="AA707" s="10" t="str">
        <f t="shared" si="146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38"/>
        <v/>
      </c>
      <c r="BQ707" s="10" t="str">
        <f t="shared" si="143"/>
        <v/>
      </c>
    </row>
    <row r="708" spans="2:69" x14ac:dyDescent="0.15">
      <c r="B708" s="1" t="str">
        <f t="shared" si="139"/>
        <v>SkillDescBrief4011107</v>
      </c>
      <c r="C708" s="1" t="str">
        <f t="shared" si="140"/>
        <v>SkillDescDetail401110701</v>
      </c>
      <c r="D708" s="3">
        <v>401110701</v>
      </c>
      <c r="E708" s="3">
        <v>4011107</v>
      </c>
      <c r="F708" s="3">
        <v>1</v>
      </c>
      <c r="G708" s="3" t="s">
        <v>377</v>
      </c>
      <c r="H708" s="3"/>
      <c r="I708" s="3" t="s">
        <v>378</v>
      </c>
      <c r="J708" s="3"/>
      <c r="K708" s="3" t="s">
        <v>379</v>
      </c>
      <c r="L708" s="3"/>
      <c r="M708" s="3"/>
      <c r="N708" s="3"/>
      <c r="O708" s="3"/>
      <c r="P708" s="3"/>
      <c r="Q708" s="3" t="s">
        <v>380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37"/>
        <v>{}</v>
      </c>
      <c r="Z708" s="11" t="s">
        <v>544</v>
      </c>
      <c r="AA708" s="11" t="str">
        <f t="shared" si="146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545</v>
      </c>
      <c r="AK708" s="11" t="str">
        <f>$B$6</f>
        <v>&lt;c=A6EC41&gt;</v>
      </c>
      <c r="AL708" s="11">
        <v>130</v>
      </c>
      <c r="AM708" s="11" t="s">
        <v>349</v>
      </c>
      <c r="AN708" s="11" t="s">
        <v>546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38"/>
        <v>友方释放必杀技能时，获得能量回复</v>
      </c>
      <c r="BQ708" s="11" t="str">
        <f t="shared" si="143"/>
        <v>其他队友释放必杀技能时，自身获得&lt;c=A6EC41&gt;130&lt;/c&gt;能量回复</v>
      </c>
    </row>
    <row r="709" spans="2:69" x14ac:dyDescent="0.15">
      <c r="B709" s="1" t="str">
        <f t="shared" si="139"/>
        <v>SkillDescBrief4011107</v>
      </c>
      <c r="C709" s="1" t="str">
        <f t="shared" si="140"/>
        <v>SkillDescDetail401110702</v>
      </c>
      <c r="D709" s="3">
        <v>401110702</v>
      </c>
      <c r="E709" s="3">
        <v>4011107</v>
      </c>
      <c r="F709" s="3">
        <v>2</v>
      </c>
      <c r="G709" s="3" t="s">
        <v>377</v>
      </c>
      <c r="H709" s="3"/>
      <c r="I709" s="3" t="s">
        <v>378</v>
      </c>
      <c r="J709" s="3"/>
      <c r="K709" s="3" t="s">
        <v>379</v>
      </c>
      <c r="L709" s="3"/>
      <c r="M709" s="3"/>
      <c r="N709" s="3"/>
      <c r="O709" s="3"/>
      <c r="P709" s="3"/>
      <c r="Q709" s="3" t="s">
        <v>380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37"/>
        <v>{}</v>
      </c>
      <c r="Z709" s="11" t="s">
        <v>381</v>
      </c>
      <c r="AA709" s="11" t="str">
        <f t="shared" si="146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38"/>
        <v/>
      </c>
      <c r="BQ709" s="11" t="str">
        <f t="shared" si="143"/>
        <v/>
      </c>
    </row>
    <row r="710" spans="2:69" x14ac:dyDescent="0.15">
      <c r="B710" s="1" t="str">
        <f t="shared" si="139"/>
        <v>SkillDescBrief4011107</v>
      </c>
      <c r="C710" s="1" t="str">
        <f t="shared" si="140"/>
        <v>SkillDescDetail401110703</v>
      </c>
      <c r="D710" s="3">
        <v>401110703</v>
      </c>
      <c r="E710" s="3">
        <v>4011107</v>
      </c>
      <c r="F710" s="3">
        <v>3</v>
      </c>
      <c r="G710" s="3" t="s">
        <v>377</v>
      </c>
      <c r="H710" s="3"/>
      <c r="I710" s="3" t="s">
        <v>378</v>
      </c>
      <c r="J710" s="3"/>
      <c r="K710" s="3" t="s">
        <v>379</v>
      </c>
      <c r="L710" s="3"/>
      <c r="M710" s="3"/>
      <c r="N710" s="3"/>
      <c r="O710" s="3"/>
      <c r="P710" s="3"/>
      <c r="Q710" s="3" t="s">
        <v>380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37"/>
        <v>{}</v>
      </c>
      <c r="Z710" s="11" t="s">
        <v>381</v>
      </c>
      <c r="AA710" s="11" t="str">
        <f t="shared" si="146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38"/>
        <v/>
      </c>
      <c r="BQ710" s="11" t="str">
        <f t="shared" si="143"/>
        <v/>
      </c>
    </row>
    <row r="711" spans="2:69" x14ac:dyDescent="0.15">
      <c r="B711" s="1" t="str">
        <f t="shared" si="139"/>
        <v>SkillDescBrief4011107</v>
      </c>
      <c r="C711" s="1" t="str">
        <f t="shared" si="140"/>
        <v>SkillDescDetail401110704</v>
      </c>
      <c r="D711" s="3">
        <v>401110704</v>
      </c>
      <c r="E711" s="3">
        <v>4011107</v>
      </c>
      <c r="F711" s="3">
        <v>4</v>
      </c>
      <c r="G711" s="3" t="s">
        <v>377</v>
      </c>
      <c r="H711" s="3"/>
      <c r="I711" s="3" t="s">
        <v>378</v>
      </c>
      <c r="J711" s="3"/>
      <c r="K711" s="3" t="s">
        <v>379</v>
      </c>
      <c r="L711" s="3"/>
      <c r="M711" s="3"/>
      <c r="N711" s="3"/>
      <c r="O711" s="3"/>
      <c r="P711" s="3"/>
      <c r="Q711" s="3" t="s">
        <v>380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37"/>
        <v>{}</v>
      </c>
      <c r="Z711" s="11" t="s">
        <v>381</v>
      </c>
      <c r="AA711" s="11" t="str">
        <f t="shared" si="146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38"/>
        <v/>
      </c>
      <c r="BQ711" s="11" t="str">
        <f t="shared" si="143"/>
        <v/>
      </c>
    </row>
    <row r="712" spans="2:69" x14ac:dyDescent="0.15">
      <c r="B712" s="1" t="str">
        <f t="shared" si="139"/>
        <v>SkillDescBrief4011107</v>
      </c>
      <c r="C712" s="1" t="str">
        <f t="shared" si="140"/>
        <v>SkillDescDetail401110705</v>
      </c>
      <c r="D712" s="3">
        <v>401110705</v>
      </c>
      <c r="E712" s="3">
        <v>4011107</v>
      </c>
      <c r="F712" s="3">
        <v>5</v>
      </c>
      <c r="G712" s="3" t="s">
        <v>377</v>
      </c>
      <c r="H712" s="3"/>
      <c r="I712" s="3" t="s">
        <v>378</v>
      </c>
      <c r="J712" s="3"/>
      <c r="K712" s="3" t="s">
        <v>379</v>
      </c>
      <c r="L712" s="3"/>
      <c r="M712" s="3"/>
      <c r="N712" s="3"/>
      <c r="O712" s="3"/>
      <c r="P712" s="3"/>
      <c r="Q712" s="3" t="s">
        <v>380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37"/>
        <v>{}</v>
      </c>
      <c r="Z712" s="11" t="s">
        <v>381</v>
      </c>
      <c r="AA712" s="11" t="str">
        <f t="shared" si="146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38"/>
        <v/>
      </c>
      <c r="BQ712" s="11" t="str">
        <f t="shared" si="143"/>
        <v/>
      </c>
    </row>
    <row r="713" spans="2:69" x14ac:dyDescent="0.15">
      <c r="B713" s="1" t="str">
        <f t="shared" si="139"/>
        <v>SkillDescBrief// 手枪&amp;激</v>
      </c>
      <c r="C713" s="1" t="str">
        <f t="shared" si="140"/>
        <v>SkillDescDetail// 手枪&amp;激光普攻</v>
      </c>
      <c r="D713" s="7" t="s">
        <v>97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37"/>
        <v/>
      </c>
      <c r="Z713" s="10" t="s">
        <v>381</v>
      </c>
      <c r="AA713" s="10" t="str">
        <f t="shared" si="146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38"/>
        <v/>
      </c>
      <c r="BQ713" s="10" t="str">
        <f t="shared" si="143"/>
        <v/>
      </c>
    </row>
    <row r="714" spans="2:69" x14ac:dyDescent="0.15">
      <c r="B714" s="1" t="str">
        <f t="shared" si="139"/>
        <v>SkillDescBrief// 普攻</v>
      </c>
      <c r="C714" s="1" t="str">
        <f t="shared" si="140"/>
        <v>SkillDescDetail// 普攻</v>
      </c>
      <c r="D714" s="7" t="s">
        <v>33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148">IF(E714="","",$A$3&amp;_xlfn.TEXTJOIN($C$1,1,S714:X714)&amp;$A$4)</f>
        <v/>
      </c>
      <c r="Z714" s="10"/>
      <c r="AA714" s="10" t="str">
        <f t="shared" si="146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149">Z714</f>
        <v>0</v>
      </c>
      <c r="BQ714" s="10" t="str">
        <f t="shared" si="143"/>
        <v/>
      </c>
    </row>
    <row r="715" spans="2:69" x14ac:dyDescent="0.15">
      <c r="B715" s="1" t="str">
        <f t="shared" ref="B715:B778" si="150">$C$3&amp;LEFT($D715,7)</f>
        <v>SkillDescBrief4011201</v>
      </c>
      <c r="C715" s="1" t="str">
        <f t="shared" ref="C715:C778" si="15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377</v>
      </c>
      <c r="H715" s="3">
        <f ca="1">ROUND(_xlfn.XLOOKUP($F715,$D$1:$D$5,$E$1:$E$5)*OFFSET(H715,5-$F715,0)/0.05,0)*0.05</f>
        <v>0.95000000000000007</v>
      </c>
      <c r="I715" s="3" t="s">
        <v>378</v>
      </c>
      <c r="J715" s="3"/>
      <c r="K715" s="3" t="s">
        <v>379</v>
      </c>
      <c r="L715" s="3"/>
      <c r="M715" s="3"/>
      <c r="N715" s="3"/>
      <c r="O715" s="3"/>
      <c r="P715" s="3"/>
      <c r="Q715" s="3" t="s">
        <v>380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t="shared" ca="1" si="148"/>
        <v>{"AtkPower":0.95}</v>
      </c>
      <c r="Z715" s="11" t="s">
        <v>547</v>
      </c>
      <c r="AA715" s="11" t="str">
        <f t="shared" ca="1" si="146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548</v>
      </c>
      <c r="AK715" s="11" t="str">
        <f>$B$6</f>
        <v>&lt;c=A6EC41&gt;</v>
      </c>
      <c r="AL715" s="11">
        <v>1</v>
      </c>
      <c r="AM715" s="11" t="s">
        <v>349</v>
      </c>
      <c r="AN715" s="11" t="s">
        <v>470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349</v>
      </c>
      <c r="AR715" s="11" t="s">
        <v>385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149"/>
        <v>使用激光手枪射击敌方单位</v>
      </c>
      <c r="BQ715" s="11" t="str">
        <f t="shared" ca="1" si="143"/>
        <v>使用激光手枪射击，对&lt;c=A6EC41&gt;1&lt;/c&gt;名敌人造成&lt;q=attr_atk&gt;&lt;c=A6EC41&gt;95%&lt;/c&gt;伤害</v>
      </c>
    </row>
    <row r="716" spans="2:69" x14ac:dyDescent="0.15">
      <c r="B716" s="1" t="str">
        <f t="shared" si="150"/>
        <v>SkillDescBrief4011201</v>
      </c>
      <c r="C716" s="1" t="str">
        <f t="shared" si="151"/>
        <v>SkillDescDetail401120102</v>
      </c>
      <c r="D716" s="3">
        <v>401120102</v>
      </c>
      <c r="E716" s="3">
        <v>4011201</v>
      </c>
      <c r="F716" s="3">
        <v>2</v>
      </c>
      <c r="G716" s="3" t="s">
        <v>377</v>
      </c>
      <c r="H716" s="3">
        <f ca="1">ROUND(_xlfn.XLOOKUP($F716,$D$1:$D$5,$E$1:$E$5)*OFFSET(H716,5-$F716,0)/0.05,0)*0.05</f>
        <v>1</v>
      </c>
      <c r="I716" s="3" t="s">
        <v>378</v>
      </c>
      <c r="J716" s="3"/>
      <c r="K716" s="3" t="s">
        <v>379</v>
      </c>
      <c r="L716" s="3"/>
      <c r="M716" s="3"/>
      <c r="N716" s="3"/>
      <c r="O716" s="3"/>
      <c r="P716" s="3"/>
      <c r="Q716" s="3" t="s">
        <v>380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t="shared" ca="1" si="148"/>
        <v>{"AtkPower":1}</v>
      </c>
      <c r="Z716" s="11" t="s">
        <v>547</v>
      </c>
      <c r="AA716" s="11" t="str">
        <f t="shared" ca="1" si="146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386</v>
      </c>
      <c r="AG716" s="11"/>
      <c r="AH716" s="11"/>
      <c r="AI716" s="11"/>
      <c r="AJ716" s="11" t="s">
        <v>353</v>
      </c>
      <c r="AK716" s="11" t="str">
        <f t="shared" ref="AK716:AK719" si="152">$B$8&amp;$B$6</f>
        <v>&lt;q=attr_atk&gt;&lt;c=A6EC41&gt;</v>
      </c>
      <c r="AL716" s="11" t="str">
        <f t="shared" ref="AL716:AL719" ca="1" si="153">ROUND($H716*100,2)&amp;"%"</f>
        <v>100%</v>
      </c>
      <c r="AM716" s="11" t="s">
        <v>349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149"/>
        <v>使用激光手枪射击敌方单位</v>
      </c>
      <c r="BQ716" s="11" t="str">
        <f t="shared" ca="1" si="143"/>
        <v>2级：造成的伤害提升&lt;q=attr_atk&gt;&lt;c=A6EC41&gt;100%&lt;/c&gt;</v>
      </c>
    </row>
    <row r="717" spans="2:69" x14ac:dyDescent="0.15">
      <c r="B717" s="1" t="str">
        <f t="shared" si="150"/>
        <v>SkillDescBrief4011201</v>
      </c>
      <c r="C717" s="1" t="str">
        <f t="shared" si="151"/>
        <v>SkillDescDetail401120103</v>
      </c>
      <c r="D717" s="3">
        <v>401120103</v>
      </c>
      <c r="E717" s="3">
        <v>4011201</v>
      </c>
      <c r="F717" s="3">
        <v>3</v>
      </c>
      <c r="G717" s="3" t="s">
        <v>377</v>
      </c>
      <c r="H717" s="3">
        <f ca="1">ROUND(_xlfn.XLOOKUP($F717,$D$1:$D$5,$E$1:$E$5)*OFFSET(H717,5-$F717,0)/0.05,0)*0.05</f>
        <v>1.1000000000000001</v>
      </c>
      <c r="I717" s="3" t="s">
        <v>378</v>
      </c>
      <c r="J717" s="3"/>
      <c r="K717" s="3" t="s">
        <v>379</v>
      </c>
      <c r="L717" s="3"/>
      <c r="M717" s="3"/>
      <c r="N717" s="3"/>
      <c r="O717" s="3"/>
      <c r="P717" s="3"/>
      <c r="Q717" s="3" t="s">
        <v>380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t="shared" ca="1" si="148"/>
        <v>{"AtkPower":1.1}</v>
      </c>
      <c r="Z717" s="11" t="s">
        <v>547</v>
      </c>
      <c r="AA717" s="11" t="str">
        <f t="shared" ca="1" si="146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386</v>
      </c>
      <c r="AG717" s="11"/>
      <c r="AH717" s="11"/>
      <c r="AI717" s="11"/>
      <c r="AJ717" s="11" t="s">
        <v>353</v>
      </c>
      <c r="AK717" s="11" t="str">
        <f t="shared" si="152"/>
        <v>&lt;q=attr_atk&gt;&lt;c=A6EC41&gt;</v>
      </c>
      <c r="AL717" s="11" t="str">
        <f t="shared" ca="1" si="153"/>
        <v>110%</v>
      </c>
      <c r="AM717" s="11" t="s">
        <v>349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149"/>
        <v>使用激光手枪射击敌方单位</v>
      </c>
      <c r="BQ717" s="11" t="str">
        <f t="shared" ca="1" si="143"/>
        <v>3级：造成的伤害提升&lt;q=attr_atk&gt;&lt;c=A6EC41&gt;110%&lt;/c&gt;</v>
      </c>
    </row>
    <row r="718" spans="2:69" x14ac:dyDescent="0.15">
      <c r="B718" s="1" t="str">
        <f t="shared" si="150"/>
        <v>SkillDescBrief4011201</v>
      </c>
      <c r="C718" s="1" t="str">
        <f t="shared" si="151"/>
        <v>SkillDescDetail401120104</v>
      </c>
      <c r="D718" s="3">
        <v>401120104</v>
      </c>
      <c r="E718" s="3">
        <v>4011201</v>
      </c>
      <c r="F718" s="3">
        <v>4</v>
      </c>
      <c r="G718" s="3" t="s">
        <v>377</v>
      </c>
      <c r="H718" s="3">
        <f ca="1">ROUND(_xlfn.XLOOKUP($F718,$D$1:$D$5,$E$1:$E$5)*OFFSET(H718,5-$F718,0)/0.05,0)*0.05</f>
        <v>1.2000000000000002</v>
      </c>
      <c r="I718" s="3" t="s">
        <v>378</v>
      </c>
      <c r="J718" s="3"/>
      <c r="K718" s="3" t="s">
        <v>379</v>
      </c>
      <c r="L718" s="3"/>
      <c r="M718" s="3"/>
      <c r="N718" s="3"/>
      <c r="O718" s="3"/>
      <c r="P718" s="3"/>
      <c r="Q718" s="3" t="s">
        <v>380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t="shared" ca="1" si="148"/>
        <v>{"AtkPower":1.2}</v>
      </c>
      <c r="Z718" s="11" t="s">
        <v>547</v>
      </c>
      <c r="AA718" s="11" t="str">
        <f t="shared" ca="1" si="146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386</v>
      </c>
      <c r="AG718" s="11"/>
      <c r="AH718" s="11"/>
      <c r="AI718" s="11"/>
      <c r="AJ718" s="11" t="s">
        <v>353</v>
      </c>
      <c r="AK718" s="11" t="str">
        <f t="shared" si="152"/>
        <v>&lt;q=attr_atk&gt;&lt;c=A6EC41&gt;</v>
      </c>
      <c r="AL718" s="11" t="str">
        <f t="shared" ca="1" si="153"/>
        <v>120%</v>
      </c>
      <c r="AM718" s="11" t="s">
        <v>349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149"/>
        <v>使用激光手枪射击敌方单位</v>
      </c>
      <c r="BQ718" s="11" t="str">
        <f t="shared" ca="1" si="143"/>
        <v>4级：造成的伤害提升&lt;q=attr_atk&gt;&lt;c=A6EC41&gt;120%&lt;/c&gt;</v>
      </c>
    </row>
    <row r="719" spans="2:69" x14ac:dyDescent="0.15">
      <c r="B719" s="1" t="str">
        <f t="shared" si="150"/>
        <v>SkillDescBrief4011201</v>
      </c>
      <c r="C719" s="1" t="str">
        <f t="shared" si="151"/>
        <v>SkillDescDetail401120105</v>
      </c>
      <c r="D719" s="3">
        <v>401120105</v>
      </c>
      <c r="E719" s="3">
        <v>4011201</v>
      </c>
      <c r="F719" s="3">
        <v>5</v>
      </c>
      <c r="G719" s="3" t="s">
        <v>377</v>
      </c>
      <c r="H719" s="3">
        <v>1.35</v>
      </c>
      <c r="I719" s="3" t="s">
        <v>378</v>
      </c>
      <c r="J719" s="3"/>
      <c r="K719" s="3" t="s">
        <v>379</v>
      </c>
      <c r="L719" s="3"/>
      <c r="M719" s="3"/>
      <c r="N719" s="3"/>
      <c r="O719" s="3"/>
      <c r="P719" s="3"/>
      <c r="Q719" s="3" t="s">
        <v>380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148"/>
        <v>{"AtkPower":1.35}</v>
      </c>
      <c r="Z719" s="11" t="s">
        <v>547</v>
      </c>
      <c r="AA719" s="11" t="str">
        <f t="shared" si="146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386</v>
      </c>
      <c r="AG719" s="11"/>
      <c r="AH719" s="11"/>
      <c r="AI719" s="11"/>
      <c r="AJ719" s="11" t="s">
        <v>353</v>
      </c>
      <c r="AK719" s="11" t="str">
        <f t="shared" si="152"/>
        <v>&lt;q=attr_atk&gt;&lt;c=A6EC41&gt;</v>
      </c>
      <c r="AL719" s="11" t="str">
        <f t="shared" si="153"/>
        <v>135%</v>
      </c>
      <c r="AM719" s="11" t="s">
        <v>349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149"/>
        <v>使用激光手枪射击敌方单位</v>
      </c>
      <c r="BQ719" s="11" t="str">
        <f t="shared" si="143"/>
        <v>5级：造成的伤害提升&lt;q=attr_atk&gt;&lt;c=A6EC41&gt;135%&lt;/c&gt;</v>
      </c>
    </row>
    <row r="720" spans="2:69" x14ac:dyDescent="0.15">
      <c r="B720" s="1" t="str">
        <f t="shared" si="150"/>
        <v>SkillDescBrief// 大招</v>
      </c>
      <c r="C720" s="1" t="str">
        <f t="shared" si="151"/>
        <v>SkillDescDetail// 大招</v>
      </c>
      <c r="D720" s="7" t="s">
        <v>40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148"/>
        <v/>
      </c>
      <c r="Z720" s="10" t="s">
        <v>381</v>
      </c>
      <c r="AA720" s="10" t="str">
        <f t="shared" si="146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149"/>
        <v/>
      </c>
      <c r="BQ720" s="10" t="str">
        <f t="shared" si="143"/>
        <v/>
      </c>
    </row>
    <row r="721" spans="2:69" x14ac:dyDescent="0.15">
      <c r="B721" s="1" t="str">
        <f t="shared" si="150"/>
        <v>SkillDescBrief4011202</v>
      </c>
      <c r="C721" s="1" t="str">
        <f t="shared" si="151"/>
        <v>SkillDescDetail401120201</v>
      </c>
      <c r="D721" s="3">
        <v>401120201</v>
      </c>
      <c r="E721" s="3">
        <v>4011202</v>
      </c>
      <c r="F721" s="3">
        <v>1</v>
      </c>
      <c r="G721" s="3" t="s">
        <v>377</v>
      </c>
      <c r="H721" s="3">
        <f ca="1">ROUND(_xlfn.XLOOKUP($F721,$D$1:$D$5,$E$1:$E$5)*OFFSET(H721,5-$F721,0)/0.05,0)*0.05</f>
        <v>0.65</v>
      </c>
      <c r="I721" s="3" t="s">
        <v>378</v>
      </c>
      <c r="J721" s="3"/>
      <c r="K721" s="3" t="s">
        <v>379</v>
      </c>
      <c r="L721" s="3"/>
      <c r="M721" s="3"/>
      <c r="N721" s="3"/>
      <c r="O721" s="3"/>
      <c r="P721" s="3"/>
      <c r="Q721" s="3" t="s">
        <v>380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t="shared" ca="1" si="148"/>
        <v>{"AtkPower":0.65}</v>
      </c>
      <c r="Z721" s="11" t="s">
        <v>549</v>
      </c>
      <c r="AA721" s="11" t="str">
        <f t="shared" ca="1" si="146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550</v>
      </c>
      <c r="AK721" s="11" t="str">
        <f t="shared" ref="AK721:AK725" si="154">$B$8&amp;$B$6</f>
        <v>&lt;q=attr_atk&gt;&lt;c=A6EC41&gt;</v>
      </c>
      <c r="AL721" s="11" t="str">
        <f t="shared" ref="AL721:AL725" ca="1" si="155">ROUND($H721*100,2)&amp;"%"</f>
        <v>65%</v>
      </c>
      <c r="AM721" s="11" t="s">
        <v>349</v>
      </c>
      <c r="AN721" s="11" t="s">
        <v>551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149"/>
        <v>召唤激光对区域持续轰击</v>
      </c>
      <c r="BQ721" s="11" t="str">
        <f t="shared" ca="1" si="143"/>
        <v>召唤激光对区域持续轰击，期间不进行攻击，造成&lt;q=attr_atk&gt;&lt;c=A6EC41&gt;65%&lt;/c&gt;范围伤害</v>
      </c>
    </row>
    <row r="722" spans="2:69" x14ac:dyDescent="0.15">
      <c r="B722" s="1" t="str">
        <f t="shared" si="150"/>
        <v>SkillDescBrief4011202</v>
      </c>
      <c r="C722" s="1" t="str">
        <f t="shared" si="151"/>
        <v>SkillDescDetail401120202</v>
      </c>
      <c r="D722" s="3">
        <v>401120202</v>
      </c>
      <c r="E722" s="3">
        <v>4011202</v>
      </c>
      <c r="F722" s="3">
        <v>2</v>
      </c>
      <c r="G722" s="3" t="s">
        <v>377</v>
      </c>
      <c r="H722" s="3">
        <f ca="1">ROUND(_xlfn.XLOOKUP($F722,$D$1:$D$5,$E$1:$E$5)*OFFSET(H722,5-$F722,0)/0.05,0)*0.05</f>
        <v>0.70000000000000007</v>
      </c>
      <c r="I722" s="3" t="s">
        <v>378</v>
      </c>
      <c r="J722" s="3"/>
      <c r="K722" s="3" t="s">
        <v>379</v>
      </c>
      <c r="L722" s="3"/>
      <c r="M722" s="3"/>
      <c r="N722" s="3"/>
      <c r="O722" s="3"/>
      <c r="P722" s="3"/>
      <c r="Q722" s="3" t="s">
        <v>380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t="shared" ca="1" si="148"/>
        <v>{"AtkPower":0.7}</v>
      </c>
      <c r="Z722" s="11" t="s">
        <v>549</v>
      </c>
      <c r="AA722" s="11" t="str">
        <f t="shared" ca="1" si="146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386</v>
      </c>
      <c r="AG722" s="11"/>
      <c r="AH722" s="11"/>
      <c r="AI722" s="11"/>
      <c r="AJ722" s="11" t="s">
        <v>353</v>
      </c>
      <c r="AK722" s="11" t="str">
        <f t="shared" si="154"/>
        <v>&lt;q=attr_atk&gt;&lt;c=A6EC41&gt;</v>
      </c>
      <c r="AL722" s="11" t="str">
        <f t="shared" ca="1" si="155"/>
        <v>70%</v>
      </c>
      <c r="AM722" s="11" t="s">
        <v>349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149"/>
        <v>召唤激光对区域持续轰击</v>
      </c>
      <c r="BQ722" s="11" t="str">
        <f t="shared" ca="1" si="143"/>
        <v>2级：造成的伤害提升&lt;q=attr_atk&gt;&lt;c=A6EC41&gt;70%&lt;/c&gt;</v>
      </c>
    </row>
    <row r="723" spans="2:69" x14ac:dyDescent="0.15">
      <c r="B723" s="1" t="str">
        <f t="shared" si="150"/>
        <v>SkillDescBrief4011202</v>
      </c>
      <c r="C723" s="1" t="str">
        <f t="shared" si="151"/>
        <v>SkillDescDetail401120203</v>
      </c>
      <c r="D723" s="3">
        <v>401120203</v>
      </c>
      <c r="E723" s="3">
        <v>4011202</v>
      </c>
      <c r="F723" s="3">
        <v>3</v>
      </c>
      <c r="G723" s="3" t="s">
        <v>377</v>
      </c>
      <c r="H723" s="3">
        <v>0.75</v>
      </c>
      <c r="I723" s="3" t="s">
        <v>378</v>
      </c>
      <c r="J723" s="3"/>
      <c r="K723" s="3" t="s">
        <v>379</v>
      </c>
      <c r="L723" s="3"/>
      <c r="M723" s="3"/>
      <c r="N723" s="3"/>
      <c r="O723" s="3"/>
      <c r="P723" s="3"/>
      <c r="Q723" s="3" t="s">
        <v>380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148"/>
        <v>{"AtkPower":0.75}</v>
      </c>
      <c r="Z723" s="11" t="s">
        <v>549</v>
      </c>
      <c r="AA723" s="11" t="str">
        <f t="shared" si="146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386</v>
      </c>
      <c r="AG723" s="11"/>
      <c r="AH723" s="11"/>
      <c r="AI723" s="11"/>
      <c r="AJ723" s="11" t="s">
        <v>353</v>
      </c>
      <c r="AK723" s="11" t="str">
        <f t="shared" si="154"/>
        <v>&lt;q=attr_atk&gt;&lt;c=A6EC41&gt;</v>
      </c>
      <c r="AL723" s="11" t="str">
        <f t="shared" si="155"/>
        <v>75%</v>
      </c>
      <c r="AM723" s="11" t="s">
        <v>349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149"/>
        <v>召唤激光对区域持续轰击</v>
      </c>
      <c r="BQ723" s="11" t="str">
        <f t="shared" si="143"/>
        <v>3级：造成的伤害提升&lt;q=attr_atk&gt;&lt;c=A6EC41&gt;75%&lt;/c&gt;</v>
      </c>
    </row>
    <row r="724" spans="2:69" x14ac:dyDescent="0.15">
      <c r="B724" s="1" t="str">
        <f t="shared" si="150"/>
        <v>SkillDescBrief4011202</v>
      </c>
      <c r="C724" s="1" t="str">
        <f t="shared" si="151"/>
        <v>SkillDescDetail401120204</v>
      </c>
      <c r="D724" s="3">
        <v>401120204</v>
      </c>
      <c r="E724" s="3">
        <v>4011202</v>
      </c>
      <c r="F724" s="3">
        <v>4</v>
      </c>
      <c r="G724" s="3" t="s">
        <v>377</v>
      </c>
      <c r="H724" s="3">
        <f ca="1">ROUND(_xlfn.XLOOKUP($F724,$D$1:$D$5,$E$1:$E$5)*OFFSET(H724,5-$F724,0)/0.05,0)*0.05</f>
        <v>0.8</v>
      </c>
      <c r="I724" s="3" t="s">
        <v>378</v>
      </c>
      <c r="J724" s="3"/>
      <c r="K724" s="3" t="s">
        <v>379</v>
      </c>
      <c r="L724" s="3"/>
      <c r="M724" s="3"/>
      <c r="N724" s="3"/>
      <c r="O724" s="3"/>
      <c r="P724" s="3"/>
      <c r="Q724" s="3" t="s">
        <v>380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t="shared" ca="1" si="148"/>
        <v>{"AtkPower":0.8}</v>
      </c>
      <c r="Z724" s="11" t="s">
        <v>549</v>
      </c>
      <c r="AA724" s="11" t="str">
        <f t="shared" ca="1" si="146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386</v>
      </c>
      <c r="AG724" s="11"/>
      <c r="AH724" s="11"/>
      <c r="AI724" s="11"/>
      <c r="AJ724" s="11" t="s">
        <v>353</v>
      </c>
      <c r="AK724" s="11" t="str">
        <f t="shared" si="154"/>
        <v>&lt;q=attr_atk&gt;&lt;c=A6EC41&gt;</v>
      </c>
      <c r="AL724" s="11" t="str">
        <f t="shared" ca="1" si="155"/>
        <v>80%</v>
      </c>
      <c r="AM724" s="11" t="s">
        <v>349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149"/>
        <v>召唤激光对区域持续轰击</v>
      </c>
      <c r="BQ724" s="11" t="str">
        <f t="shared" ca="1" si="143"/>
        <v>4级：造成的伤害提升&lt;q=attr_atk&gt;&lt;c=A6EC41&gt;80%&lt;/c&gt;</v>
      </c>
    </row>
    <row r="725" spans="2:69" x14ac:dyDescent="0.15">
      <c r="B725" s="1" t="str">
        <f t="shared" si="150"/>
        <v>SkillDescBrief4011202</v>
      </c>
      <c r="C725" s="1" t="str">
        <f t="shared" si="151"/>
        <v>SkillDescDetail401120205</v>
      </c>
      <c r="D725" s="3">
        <v>401120205</v>
      </c>
      <c r="E725" s="3">
        <v>4011202</v>
      </c>
      <c r="F725" s="3">
        <v>5</v>
      </c>
      <c r="G725" s="3" t="s">
        <v>377</v>
      </c>
      <c r="H725" s="3">
        <v>0.9</v>
      </c>
      <c r="I725" s="3" t="s">
        <v>378</v>
      </c>
      <c r="J725" s="3"/>
      <c r="K725" s="3" t="s">
        <v>379</v>
      </c>
      <c r="L725" s="3"/>
      <c r="M725" s="3"/>
      <c r="N725" s="3"/>
      <c r="O725" s="3"/>
      <c r="P725" s="3"/>
      <c r="Q725" s="3" t="s">
        <v>380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148"/>
        <v>{"AtkPower":0.9}</v>
      </c>
      <c r="Z725" s="11" t="s">
        <v>549</v>
      </c>
      <c r="AA725" s="11" t="str">
        <f t="shared" si="146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386</v>
      </c>
      <c r="AG725" s="11"/>
      <c r="AH725" s="11"/>
      <c r="AI725" s="11"/>
      <c r="AJ725" s="11" t="s">
        <v>353</v>
      </c>
      <c r="AK725" s="11" t="str">
        <f t="shared" si="154"/>
        <v>&lt;q=attr_atk&gt;&lt;c=A6EC41&gt;</v>
      </c>
      <c r="AL725" s="11" t="str">
        <f t="shared" si="155"/>
        <v>90%</v>
      </c>
      <c r="AM725" s="11" t="s">
        <v>349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149"/>
        <v>召唤激光对区域持续轰击</v>
      </c>
      <c r="BQ725" s="11" t="str">
        <f t="shared" si="143"/>
        <v>5级：造成的伤害提升&lt;q=attr_atk&gt;&lt;c=A6EC41&gt;90%&lt;/c&gt;</v>
      </c>
    </row>
    <row r="726" spans="2:69" x14ac:dyDescent="0.15">
      <c r="B726" s="1" t="str">
        <f t="shared" si="150"/>
        <v>SkillDescBrief// 经营被动</v>
      </c>
      <c r="C726" s="1" t="str">
        <f t="shared" si="151"/>
        <v>SkillDescDetail// 经营被动</v>
      </c>
      <c r="D726" s="7" t="s">
        <v>45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148"/>
        <v/>
      </c>
      <c r="Z726" s="10" t="s">
        <v>381</v>
      </c>
      <c r="AA726" s="10" t="str">
        <f t="shared" si="146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149"/>
        <v/>
      </c>
      <c r="BQ726" s="10" t="str">
        <f t="shared" si="143"/>
        <v/>
      </c>
    </row>
    <row r="727" spans="2:69" x14ac:dyDescent="0.15">
      <c r="B727" s="1" t="str">
        <f t="shared" si="150"/>
        <v>SkillDescBrief4011203</v>
      </c>
      <c r="C727" s="1" t="str">
        <f t="shared" si="151"/>
        <v>SkillDescDetail401120301</v>
      </c>
      <c r="D727" s="3">
        <v>401120301</v>
      </c>
      <c r="E727" s="3">
        <v>4011203</v>
      </c>
      <c r="F727" s="3">
        <v>1</v>
      </c>
      <c r="G727" s="3" t="s">
        <v>377</v>
      </c>
      <c r="H727" s="3"/>
      <c r="I727" s="3" t="s">
        <v>378</v>
      </c>
      <c r="J727" s="3"/>
      <c r="K727" s="3" t="s">
        <v>379</v>
      </c>
      <c r="L727" s="3"/>
      <c r="M727" s="3"/>
      <c r="N727" s="3"/>
      <c r="O727" s="3"/>
      <c r="P727" s="3"/>
      <c r="Q727" s="3" t="s">
        <v>380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148"/>
        <v>{}</v>
      </c>
      <c r="Z727" s="11" t="s">
        <v>396</v>
      </c>
      <c r="AA727" s="11" t="str">
        <f t="shared" si="146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397</v>
      </c>
      <c r="AK727" s="11" t="str">
        <f t="shared" ref="AK727:AK731" si="156">$B$6</f>
        <v>&lt;c=A6EC41&gt;</v>
      </c>
      <c r="AL727" s="11">
        <v>2</v>
      </c>
      <c r="AM727" s="11" t="s">
        <v>349</v>
      </c>
      <c r="AN727" s="11" t="s">
        <v>398</v>
      </c>
      <c r="AO727" s="11" t="s">
        <v>355</v>
      </c>
      <c r="AP727" s="11">
        <v>2</v>
      </c>
      <c r="AQ727" s="11" t="s">
        <v>349</v>
      </c>
      <c r="AR727" s="11" t="s">
        <v>399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149"/>
        <v>使产业收入提高，升级消耗减少</v>
      </c>
      <c r="BQ727" s="11" t="str">
        <f t="shared" si="143"/>
        <v>放置在产业中时，产业收入提高&lt;c=A6EC41&gt;2&lt;/c&gt;倍，产业升级消耗减少&lt;c=A6EC41&gt;2&lt;/c&gt;倍</v>
      </c>
    </row>
    <row r="728" spans="2:69" x14ac:dyDescent="0.15">
      <c r="B728" s="1" t="str">
        <f t="shared" si="150"/>
        <v>SkillDescBrief4011203</v>
      </c>
      <c r="C728" s="1" t="str">
        <f t="shared" si="151"/>
        <v>SkillDescDetail401120302</v>
      </c>
      <c r="D728" s="3">
        <v>401120302</v>
      </c>
      <c r="E728" s="3">
        <v>4011203</v>
      </c>
      <c r="F728" s="3">
        <v>2</v>
      </c>
      <c r="G728" s="3" t="s">
        <v>377</v>
      </c>
      <c r="H728" s="3"/>
      <c r="I728" s="3" t="s">
        <v>378</v>
      </c>
      <c r="J728" s="3"/>
      <c r="K728" s="3" t="s">
        <v>379</v>
      </c>
      <c r="L728" s="3"/>
      <c r="M728" s="3"/>
      <c r="N728" s="3"/>
      <c r="O728" s="3"/>
      <c r="P728" s="3"/>
      <c r="Q728" s="3" t="s">
        <v>380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148"/>
        <v>{}</v>
      </c>
      <c r="Z728" s="11" t="s">
        <v>396</v>
      </c>
      <c r="AA728" s="11" t="str">
        <f t="shared" si="146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386</v>
      </c>
      <c r="AG728" s="11"/>
      <c r="AH728" s="11"/>
      <c r="AI728" s="11"/>
      <c r="AJ728" s="11" t="s">
        <v>397</v>
      </c>
      <c r="AK728" s="11" t="str">
        <f t="shared" si="156"/>
        <v>&lt;c=A6EC41&gt;</v>
      </c>
      <c r="AL728" s="11">
        <f>AL727*4</f>
        <v>8</v>
      </c>
      <c r="AM728" s="11" t="s">
        <v>349</v>
      </c>
      <c r="AN728" s="11" t="s">
        <v>398</v>
      </c>
      <c r="AO728" s="11" t="s">
        <v>355</v>
      </c>
      <c r="AP728" s="11">
        <f>AP727*4</f>
        <v>8</v>
      </c>
      <c r="AQ728" s="11" t="s">
        <v>349</v>
      </c>
      <c r="AR728" s="11" t="s">
        <v>399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149"/>
        <v>使产业收入提高，升级消耗减少</v>
      </c>
      <c r="BQ728" s="11" t="str">
        <f t="shared" si="143"/>
        <v>2级：放置在产业中时，产业收入提高&lt;c=A6EC41&gt;8&lt;/c&gt;倍，产业升级消耗减少&lt;c=A6EC41&gt;8&lt;/c&gt;倍</v>
      </c>
    </row>
    <row r="729" spans="2:69" x14ac:dyDescent="0.15">
      <c r="B729" s="1" t="str">
        <f t="shared" si="150"/>
        <v>SkillDescBrief4011203</v>
      </c>
      <c r="C729" s="1" t="str">
        <f t="shared" si="151"/>
        <v>SkillDescDetail401120303</v>
      </c>
      <c r="D729" s="3">
        <v>401120303</v>
      </c>
      <c r="E729" s="3">
        <v>4011203</v>
      </c>
      <c r="F729" s="3">
        <v>3</v>
      </c>
      <c r="G729" s="3" t="s">
        <v>377</v>
      </c>
      <c r="H729" s="3"/>
      <c r="I729" s="3" t="s">
        <v>378</v>
      </c>
      <c r="J729" s="3"/>
      <c r="K729" s="3" t="s">
        <v>379</v>
      </c>
      <c r="L729" s="3"/>
      <c r="M729" s="3"/>
      <c r="N729" s="3"/>
      <c r="O729" s="3"/>
      <c r="P729" s="3"/>
      <c r="Q729" s="3" t="s">
        <v>380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148"/>
        <v>{}</v>
      </c>
      <c r="Z729" s="11" t="s">
        <v>396</v>
      </c>
      <c r="AA729" s="11" t="str">
        <f t="shared" si="146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386</v>
      </c>
      <c r="AG729" s="11"/>
      <c r="AH729" s="11"/>
      <c r="AI729" s="11"/>
      <c r="AJ729" s="11" t="s">
        <v>397</v>
      </c>
      <c r="AK729" s="11" t="str">
        <f t="shared" si="156"/>
        <v>&lt;c=A6EC41&gt;</v>
      </c>
      <c r="AL729" s="11">
        <f>AL728*4</f>
        <v>32</v>
      </c>
      <c r="AM729" s="11" t="s">
        <v>349</v>
      </c>
      <c r="AN729" s="11" t="s">
        <v>398</v>
      </c>
      <c r="AO729" s="11" t="s">
        <v>355</v>
      </c>
      <c r="AP729" s="11">
        <f>AP728*4</f>
        <v>32</v>
      </c>
      <c r="AQ729" s="11" t="s">
        <v>349</v>
      </c>
      <c r="AR729" s="11" t="s">
        <v>399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149"/>
        <v>使产业收入提高，升级消耗减少</v>
      </c>
      <c r="BQ729" s="11" t="str">
        <f t="shared" si="143"/>
        <v>3级：放置在产业中时，产业收入提高&lt;c=A6EC41&gt;32&lt;/c&gt;倍，产业升级消耗减少&lt;c=A6EC41&gt;32&lt;/c&gt;倍</v>
      </c>
    </row>
    <row r="730" spans="2:69" x14ac:dyDescent="0.15">
      <c r="B730" s="1" t="str">
        <f t="shared" si="150"/>
        <v>SkillDescBrief4011203</v>
      </c>
      <c r="C730" s="1" t="str">
        <f t="shared" si="151"/>
        <v>SkillDescDetail401120304</v>
      </c>
      <c r="D730" s="3">
        <v>401120304</v>
      </c>
      <c r="E730" s="3">
        <v>4011203</v>
      </c>
      <c r="F730" s="3">
        <v>4</v>
      </c>
      <c r="G730" s="3" t="s">
        <v>377</v>
      </c>
      <c r="H730" s="3"/>
      <c r="I730" s="3" t="s">
        <v>378</v>
      </c>
      <c r="J730" s="3"/>
      <c r="K730" s="3" t="s">
        <v>379</v>
      </c>
      <c r="L730" s="3"/>
      <c r="M730" s="3"/>
      <c r="N730" s="3"/>
      <c r="O730" s="3"/>
      <c r="P730" s="3"/>
      <c r="Q730" s="3" t="s">
        <v>380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148"/>
        <v>{}</v>
      </c>
      <c r="Z730" s="11" t="s">
        <v>396</v>
      </c>
      <c r="AA730" s="11" t="str">
        <f t="shared" si="146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386</v>
      </c>
      <c r="AG730" s="11"/>
      <c r="AH730" s="11"/>
      <c r="AI730" s="11"/>
      <c r="AJ730" s="11" t="s">
        <v>397</v>
      </c>
      <c r="AK730" s="11" t="str">
        <f t="shared" si="156"/>
        <v>&lt;c=A6EC41&gt;</v>
      </c>
      <c r="AL730" s="11">
        <v>64</v>
      </c>
      <c r="AM730" s="11" t="s">
        <v>349</v>
      </c>
      <c r="AN730" s="11" t="s">
        <v>398</v>
      </c>
      <c r="AO730" s="11" t="s">
        <v>355</v>
      </c>
      <c r="AP730" s="11">
        <v>64</v>
      </c>
      <c r="AQ730" s="11" t="s">
        <v>349</v>
      </c>
      <c r="AR730" s="11" t="s">
        <v>399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149"/>
        <v>使产业收入提高，升级消耗减少</v>
      </c>
      <c r="BQ730" s="11" t="str">
        <f t="shared" si="143"/>
        <v>4级：放置在产业中时，产业收入提高&lt;c=A6EC41&gt;64&lt;/c&gt;倍，产业升级消耗减少&lt;c=A6EC41&gt;64&lt;/c&gt;倍</v>
      </c>
    </row>
    <row r="731" spans="2:69" x14ac:dyDescent="0.15">
      <c r="B731" s="1" t="str">
        <f t="shared" si="150"/>
        <v>SkillDescBrief4011203</v>
      </c>
      <c r="C731" s="1" t="str">
        <f t="shared" si="151"/>
        <v>SkillDescDetail401120305</v>
      </c>
      <c r="D731" s="3">
        <v>401120305</v>
      </c>
      <c r="E731" s="3">
        <v>4011203</v>
      </c>
      <c r="F731" s="3">
        <v>5</v>
      </c>
      <c r="G731" s="3" t="s">
        <v>377</v>
      </c>
      <c r="H731" s="3"/>
      <c r="I731" s="3" t="s">
        <v>378</v>
      </c>
      <c r="J731" s="3"/>
      <c r="K731" s="3" t="s">
        <v>379</v>
      </c>
      <c r="L731" s="3"/>
      <c r="M731" s="3"/>
      <c r="N731" s="3"/>
      <c r="O731" s="3"/>
      <c r="P731" s="3"/>
      <c r="Q731" s="3" t="s">
        <v>380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148"/>
        <v>{}</v>
      </c>
      <c r="Z731" s="11" t="s">
        <v>396</v>
      </c>
      <c r="AA731" s="11" t="str">
        <f t="shared" si="146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386</v>
      </c>
      <c r="AG731" s="11"/>
      <c r="AH731" s="11"/>
      <c r="AI731" s="11"/>
      <c r="AJ731" s="11" t="s">
        <v>397</v>
      </c>
      <c r="AK731" s="11" t="str">
        <f t="shared" si="156"/>
        <v>&lt;c=A6EC41&gt;</v>
      </c>
      <c r="AL731" s="11">
        <v>128</v>
      </c>
      <c r="AM731" s="11" t="s">
        <v>349</v>
      </c>
      <c r="AN731" s="11" t="s">
        <v>398</v>
      </c>
      <c r="AO731" s="11" t="s">
        <v>355</v>
      </c>
      <c r="AP731" s="11">
        <v>128</v>
      </c>
      <c r="AQ731" s="11" t="s">
        <v>349</v>
      </c>
      <c r="AR731" s="11" t="s">
        <v>399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149"/>
        <v>使产业收入提高，升级消耗减少</v>
      </c>
      <c r="BQ731" s="11" t="str">
        <f t="shared" si="143"/>
        <v>5级：放置在产业中时，产业收入提高&lt;c=A6EC41&gt;128&lt;/c&gt;倍，产业升级消耗减少&lt;c=A6EC41&gt;128&lt;/c&gt;倍</v>
      </c>
    </row>
    <row r="732" spans="2:69" x14ac:dyDescent="0.15">
      <c r="B732" s="1" t="str">
        <f t="shared" si="150"/>
        <v>SkillDescBrief// 战斗被动</v>
      </c>
      <c r="C732" s="1" t="str">
        <f t="shared" si="151"/>
        <v>SkillDescDetail// 战斗被动1</v>
      </c>
      <c r="D732" s="7" t="s">
        <v>46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148"/>
        <v/>
      </c>
      <c r="Z732" s="10" t="s">
        <v>381</v>
      </c>
      <c r="AA732" s="10" t="str">
        <f t="shared" si="146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149"/>
        <v/>
      </c>
      <c r="BQ732" s="10" t="str">
        <f t="shared" si="143"/>
        <v/>
      </c>
    </row>
    <row r="733" spans="2:69" x14ac:dyDescent="0.15">
      <c r="B733" s="1" t="str">
        <f t="shared" si="150"/>
        <v>SkillDescBrief4011204</v>
      </c>
      <c r="C733" s="1" t="str">
        <f t="shared" si="151"/>
        <v>SkillDescDetail401120401</v>
      </c>
      <c r="D733" s="3">
        <v>401120401</v>
      </c>
      <c r="E733" s="3">
        <v>4011204</v>
      </c>
      <c r="F733" s="3">
        <v>1</v>
      </c>
      <c r="G733" s="3" t="s">
        <v>377</v>
      </c>
      <c r="H733" s="3">
        <v>1.2E-2</v>
      </c>
      <c r="I733" s="3" t="s">
        <v>378</v>
      </c>
      <c r="J733" s="3"/>
      <c r="K733" s="3" t="s">
        <v>379</v>
      </c>
      <c r="L733" s="3">
        <v>1</v>
      </c>
      <c r="M733" s="3"/>
      <c r="N733" s="3"/>
      <c r="O733" s="3"/>
      <c r="P733" s="3"/>
      <c r="Q733" s="3" t="s">
        <v>380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148"/>
        <v>{"AtkPower":0.012,"BuffPower":1}</v>
      </c>
      <c r="Z733" s="11" t="s">
        <v>552</v>
      </c>
      <c r="AA733" s="11" t="str">
        <f t="shared" si="146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553</v>
      </c>
      <c r="AK733" s="11" t="str">
        <f t="shared" ref="AK733:AK737" si="157">$B$6</f>
        <v>&lt;c=A6EC41&gt;</v>
      </c>
      <c r="AL733" s="11" t="str">
        <f t="shared" ref="AL733:AL737" si="158">ROUND($H733*100,2)&amp;"%"</f>
        <v>1.2%</v>
      </c>
      <c r="AM733" s="11" t="s">
        <v>349</v>
      </c>
      <c r="AN733" s="11" t="s">
        <v>554</v>
      </c>
      <c r="AO733" s="11" t="str">
        <f>$B$6</f>
        <v>&lt;c=A6EC41&gt;</v>
      </c>
      <c r="AP733" s="11">
        <v>10</v>
      </c>
      <c r="AQ733" s="11" t="s">
        <v>349</v>
      </c>
      <c r="AR733" s="11" t="s">
        <v>555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149"/>
        <v>偷取敌人攻击力</v>
      </c>
      <c r="BQ733" s="11" t="str">
        <f t="shared" si="143"/>
        <v>每次攻击偷取敌人&lt;c=A6EC41&gt;1.2%&lt;/c&gt;攻击力，至多维持&lt;c=A6EC41&gt;10&lt;/c&gt;层</v>
      </c>
    </row>
    <row r="734" spans="2:69" x14ac:dyDescent="0.15">
      <c r="B734" s="1" t="str">
        <f t="shared" si="150"/>
        <v>SkillDescBrief4011204</v>
      </c>
      <c r="C734" s="1" t="str">
        <f t="shared" si="151"/>
        <v>SkillDescDetail401120402</v>
      </c>
      <c r="D734" s="3">
        <v>401120402</v>
      </c>
      <c r="E734" s="3">
        <v>4011204</v>
      </c>
      <c r="F734" s="3">
        <v>2</v>
      </c>
      <c r="G734" s="3" t="s">
        <v>377</v>
      </c>
      <c r="H734" s="3">
        <v>1.4999999999999999E-2</v>
      </c>
      <c r="I734" s="3" t="s">
        <v>378</v>
      </c>
      <c r="J734" s="3"/>
      <c r="K734" s="3" t="s">
        <v>379</v>
      </c>
      <c r="L734" s="3">
        <v>1</v>
      </c>
      <c r="M734" s="3"/>
      <c r="N734" s="3"/>
      <c r="O734" s="3"/>
      <c r="P734" s="3"/>
      <c r="Q734" s="3" t="s">
        <v>380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148"/>
        <v>{"AtkPower":0.015,"BuffPower":1}</v>
      </c>
      <c r="Z734" s="11" t="s">
        <v>552</v>
      </c>
      <c r="AA734" s="11" t="str">
        <f t="shared" si="146"/>
        <v>2级：每层攻击力偷取提升&lt;c=A6EC41&gt;1.5%&lt;/c&gt;</v>
      </c>
      <c r="AB734" s="11"/>
      <c r="AC734" s="11"/>
      <c r="AD734" s="11">
        <v>2</v>
      </c>
      <c r="AE734" s="11"/>
      <c r="AF734" s="11" t="s">
        <v>386</v>
      </c>
      <c r="AG734" s="11"/>
      <c r="AH734" s="11"/>
      <c r="AI734" s="11"/>
      <c r="AJ734" s="11" t="s">
        <v>556</v>
      </c>
      <c r="AK734" s="11" t="str">
        <f t="shared" si="157"/>
        <v>&lt;c=A6EC41&gt;</v>
      </c>
      <c r="AL734" s="11" t="str">
        <f t="shared" si="158"/>
        <v>1.5%</v>
      </c>
      <c r="AM734" s="11" t="s">
        <v>349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149"/>
        <v>偷取敌人攻击力</v>
      </c>
      <c r="BQ734" s="11" t="str">
        <f t="shared" si="143"/>
        <v>2级：每层攻击力偷取提升&lt;c=A6EC41&gt;1.5%&lt;/c&gt;</v>
      </c>
    </row>
    <row r="735" spans="2:69" x14ac:dyDescent="0.15">
      <c r="B735" s="1" t="str">
        <f t="shared" si="150"/>
        <v>SkillDescBrief4011204</v>
      </c>
      <c r="C735" s="1" t="str">
        <f t="shared" si="151"/>
        <v>SkillDescDetail401120403</v>
      </c>
      <c r="D735" s="3">
        <v>401120403</v>
      </c>
      <c r="E735" s="3">
        <v>4011204</v>
      </c>
      <c r="F735" s="3">
        <v>3</v>
      </c>
      <c r="G735" s="3" t="s">
        <v>377</v>
      </c>
      <c r="H735" s="3">
        <v>1.7999999999999999E-2</v>
      </c>
      <c r="I735" s="3" t="s">
        <v>378</v>
      </c>
      <c r="J735" s="3"/>
      <c r="K735" s="3" t="s">
        <v>379</v>
      </c>
      <c r="L735" s="3">
        <v>1</v>
      </c>
      <c r="M735" s="3"/>
      <c r="N735" s="3"/>
      <c r="O735" s="3"/>
      <c r="P735" s="3"/>
      <c r="Q735" s="3" t="s">
        <v>380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148"/>
        <v>{"AtkPower":0.018,"BuffPower":1}</v>
      </c>
      <c r="Z735" s="11" t="s">
        <v>552</v>
      </c>
      <c r="AA735" s="11" t="str">
        <f t="shared" si="146"/>
        <v>3级：每层攻击力偷取提升&lt;c=A6EC41&gt;1.8%&lt;/c&gt;</v>
      </c>
      <c r="AB735" s="11"/>
      <c r="AC735" s="11"/>
      <c r="AD735" s="11">
        <v>3</v>
      </c>
      <c r="AE735" s="11"/>
      <c r="AF735" s="11" t="s">
        <v>386</v>
      </c>
      <c r="AG735" s="11"/>
      <c r="AH735" s="11"/>
      <c r="AI735" s="11"/>
      <c r="AJ735" s="11" t="s">
        <v>556</v>
      </c>
      <c r="AK735" s="11" t="str">
        <f t="shared" si="157"/>
        <v>&lt;c=A6EC41&gt;</v>
      </c>
      <c r="AL735" s="11" t="str">
        <f t="shared" si="158"/>
        <v>1.8%</v>
      </c>
      <c r="AM735" s="11" t="s">
        <v>349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149"/>
        <v>偷取敌人攻击力</v>
      </c>
      <c r="BQ735" s="11" t="str">
        <f t="shared" si="143"/>
        <v>3级：每层攻击力偷取提升&lt;c=A6EC41&gt;1.8%&lt;/c&gt;</v>
      </c>
    </row>
    <row r="736" spans="2:69" x14ac:dyDescent="0.15">
      <c r="B736" s="1" t="str">
        <f t="shared" si="150"/>
        <v>SkillDescBrief4011204</v>
      </c>
      <c r="C736" s="1" t="str">
        <f t="shared" si="151"/>
        <v>SkillDescDetail401120404</v>
      </c>
      <c r="D736" s="3">
        <v>401120404</v>
      </c>
      <c r="E736" s="3">
        <v>4011204</v>
      </c>
      <c r="F736" s="3">
        <v>4</v>
      </c>
      <c r="G736" s="3" t="s">
        <v>377</v>
      </c>
      <c r="H736" s="3">
        <v>2.1000000000000001E-2</v>
      </c>
      <c r="I736" s="3" t="s">
        <v>378</v>
      </c>
      <c r="J736" s="3"/>
      <c r="K736" s="3" t="s">
        <v>379</v>
      </c>
      <c r="L736" s="3">
        <v>1</v>
      </c>
      <c r="M736" s="3"/>
      <c r="N736" s="3"/>
      <c r="O736" s="3"/>
      <c r="P736" s="3"/>
      <c r="Q736" s="3" t="s">
        <v>380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148"/>
        <v>{"AtkPower":0.021,"BuffPower":1}</v>
      </c>
      <c r="Z736" s="11" t="s">
        <v>552</v>
      </c>
      <c r="AA736" s="11" t="str">
        <f t="shared" si="146"/>
        <v>4级：每层攻击力偷取提升&lt;c=A6EC41&gt;2.1%&lt;/c&gt;</v>
      </c>
      <c r="AB736" s="11"/>
      <c r="AC736" s="11"/>
      <c r="AD736" s="11">
        <v>4</v>
      </c>
      <c r="AE736" s="11"/>
      <c r="AF736" s="11" t="s">
        <v>386</v>
      </c>
      <c r="AG736" s="11"/>
      <c r="AH736" s="11"/>
      <c r="AI736" s="11"/>
      <c r="AJ736" s="11" t="s">
        <v>556</v>
      </c>
      <c r="AK736" s="11" t="str">
        <f t="shared" si="157"/>
        <v>&lt;c=A6EC41&gt;</v>
      </c>
      <c r="AL736" s="11" t="str">
        <f t="shared" si="158"/>
        <v>2.1%</v>
      </c>
      <c r="AM736" s="11" t="s">
        <v>349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149"/>
        <v>偷取敌人攻击力</v>
      </c>
      <c r="BQ736" s="11" t="str">
        <f t="shared" si="143"/>
        <v>4级：每层攻击力偷取提升&lt;c=A6EC41&gt;2.1%&lt;/c&gt;</v>
      </c>
    </row>
    <row r="737" spans="2:69" x14ac:dyDescent="0.15">
      <c r="B737" s="1" t="str">
        <f t="shared" si="150"/>
        <v>SkillDescBrief4011204</v>
      </c>
      <c r="C737" s="1" t="str">
        <f t="shared" si="151"/>
        <v>SkillDescDetail401120405</v>
      </c>
      <c r="D737" s="3">
        <v>401120405</v>
      </c>
      <c r="E737" s="3">
        <v>4011204</v>
      </c>
      <c r="F737" s="3">
        <v>5</v>
      </c>
      <c r="G737" s="3" t="s">
        <v>377</v>
      </c>
      <c r="H737" s="3">
        <v>2.5000000000000001E-2</v>
      </c>
      <c r="I737" s="3" t="s">
        <v>378</v>
      </c>
      <c r="J737" s="3"/>
      <c r="K737" s="3" t="s">
        <v>379</v>
      </c>
      <c r="L737" s="3">
        <v>1</v>
      </c>
      <c r="M737" s="3"/>
      <c r="N737" s="3"/>
      <c r="O737" s="3"/>
      <c r="P737" s="3"/>
      <c r="Q737" s="3" t="s">
        <v>380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148"/>
        <v>{"AtkPower":0.025,"BuffPower":1}</v>
      </c>
      <c r="Z737" s="11" t="s">
        <v>552</v>
      </c>
      <c r="AA737" s="11" t="str">
        <f t="shared" si="146"/>
        <v>5级：每层攻击力偷取提升&lt;c=A6EC41&gt;2.5%&lt;/c&gt;</v>
      </c>
      <c r="AB737" s="11"/>
      <c r="AC737" s="11"/>
      <c r="AD737" s="11">
        <v>5</v>
      </c>
      <c r="AE737" s="11"/>
      <c r="AF737" s="11" t="s">
        <v>386</v>
      </c>
      <c r="AG737" s="11"/>
      <c r="AH737" s="11"/>
      <c r="AI737" s="11"/>
      <c r="AJ737" s="11" t="s">
        <v>556</v>
      </c>
      <c r="AK737" s="11" t="str">
        <f t="shared" si="157"/>
        <v>&lt;c=A6EC41&gt;</v>
      </c>
      <c r="AL737" s="11" t="str">
        <f t="shared" si="158"/>
        <v>2.5%</v>
      </c>
      <c r="AM737" s="11" t="s">
        <v>349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149"/>
        <v>偷取敌人攻击力</v>
      </c>
      <c r="BQ737" s="11" t="str">
        <f t="shared" ref="BQ737:BQ800" si="159">AA737</f>
        <v>5级：每层攻击力偷取提升&lt;c=A6EC41&gt;2.5%&lt;/c&gt;</v>
      </c>
    </row>
    <row r="738" spans="2:69" x14ac:dyDescent="0.15">
      <c r="B738" s="1" t="str">
        <f t="shared" si="150"/>
        <v>SkillDescBrief// 战斗被动</v>
      </c>
      <c r="C738" s="1" t="str">
        <f t="shared" si="151"/>
        <v>SkillDescDetail// 战斗被动2</v>
      </c>
      <c r="D738" s="7" t="s">
        <v>47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148"/>
        <v/>
      </c>
      <c r="Z738" s="10" t="s">
        <v>381</v>
      </c>
      <c r="AA738" s="10" t="str">
        <f t="shared" si="146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149"/>
        <v/>
      </c>
      <c r="BQ738" s="10" t="str">
        <f t="shared" si="159"/>
        <v/>
      </c>
    </row>
    <row r="739" spans="2:69" x14ac:dyDescent="0.15">
      <c r="B739" s="1" t="str">
        <f t="shared" si="150"/>
        <v>SkillDescBrief4011205</v>
      </c>
      <c r="C739" s="1" t="str">
        <f t="shared" si="151"/>
        <v>SkillDescDetail401120501</v>
      </c>
      <c r="D739" s="3">
        <v>401120501</v>
      </c>
      <c r="E739" s="3">
        <v>4011205</v>
      </c>
      <c r="F739" s="3">
        <v>1</v>
      </c>
      <c r="G739" s="3" t="s">
        <v>377</v>
      </c>
      <c r="H739" s="3"/>
      <c r="I739" s="3" t="s">
        <v>378</v>
      </c>
      <c r="J739" s="3"/>
      <c r="K739" s="3" t="s">
        <v>379</v>
      </c>
      <c r="L739" s="3"/>
      <c r="M739" s="3"/>
      <c r="N739" s="3"/>
      <c r="O739" s="3"/>
      <c r="P739" s="3"/>
      <c r="Q739" s="3" t="s">
        <v>380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148"/>
        <v>{}</v>
      </c>
      <c r="Z739" s="11" t="s">
        <v>381</v>
      </c>
      <c r="AA739" s="11" t="str">
        <f t="shared" si="146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149"/>
        <v/>
      </c>
      <c r="BQ739" s="11" t="str">
        <f t="shared" si="159"/>
        <v/>
      </c>
    </row>
    <row r="740" spans="2:69" x14ac:dyDescent="0.15">
      <c r="B740" s="1" t="str">
        <f t="shared" si="150"/>
        <v>SkillDescBrief4011205</v>
      </c>
      <c r="C740" s="1" t="str">
        <f t="shared" si="151"/>
        <v>SkillDescDetail401120502</v>
      </c>
      <c r="D740" s="3">
        <v>401120502</v>
      </c>
      <c r="E740" s="3">
        <v>4011205</v>
      </c>
      <c r="F740" s="3">
        <v>2</v>
      </c>
      <c r="G740" s="3" t="s">
        <v>377</v>
      </c>
      <c r="H740" s="3"/>
      <c r="I740" s="3" t="s">
        <v>378</v>
      </c>
      <c r="J740" s="3"/>
      <c r="K740" s="3" t="s">
        <v>379</v>
      </c>
      <c r="L740" s="3"/>
      <c r="M740" s="3"/>
      <c r="N740" s="3"/>
      <c r="O740" s="3"/>
      <c r="P740" s="3"/>
      <c r="Q740" s="3" t="s">
        <v>380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148"/>
        <v>{}</v>
      </c>
      <c r="Z740" s="11" t="s">
        <v>381</v>
      </c>
      <c r="AA740" s="11" t="str">
        <f t="shared" si="146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149"/>
        <v/>
      </c>
      <c r="BQ740" s="11" t="str">
        <f t="shared" si="159"/>
        <v/>
      </c>
    </row>
    <row r="741" spans="2:69" x14ac:dyDescent="0.15">
      <c r="B741" s="1" t="str">
        <f t="shared" si="150"/>
        <v>SkillDescBrief4011205</v>
      </c>
      <c r="C741" s="1" t="str">
        <f t="shared" si="151"/>
        <v>SkillDescDetail401120503</v>
      </c>
      <c r="D741" s="3">
        <v>401120503</v>
      </c>
      <c r="E741" s="3">
        <v>4011205</v>
      </c>
      <c r="F741" s="3">
        <v>3</v>
      </c>
      <c r="G741" s="3" t="s">
        <v>377</v>
      </c>
      <c r="H741" s="3"/>
      <c r="I741" s="3" t="s">
        <v>378</v>
      </c>
      <c r="J741" s="3"/>
      <c r="K741" s="3" t="s">
        <v>379</v>
      </c>
      <c r="L741" s="3"/>
      <c r="M741" s="3"/>
      <c r="N741" s="3"/>
      <c r="O741" s="3"/>
      <c r="P741" s="3"/>
      <c r="Q741" s="3" t="s">
        <v>380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148"/>
        <v>{}</v>
      </c>
      <c r="Z741" s="11" t="s">
        <v>381</v>
      </c>
      <c r="AA741" s="11" t="str">
        <f t="shared" si="146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149"/>
        <v/>
      </c>
      <c r="BQ741" s="11" t="str">
        <f t="shared" si="159"/>
        <v/>
      </c>
    </row>
    <row r="742" spans="2:69" x14ac:dyDescent="0.15">
      <c r="B742" s="1" t="str">
        <f t="shared" si="150"/>
        <v>SkillDescBrief4011205</v>
      </c>
      <c r="C742" s="1" t="str">
        <f t="shared" si="151"/>
        <v>SkillDescDetail401120504</v>
      </c>
      <c r="D742" s="3">
        <v>401120504</v>
      </c>
      <c r="E742" s="3">
        <v>4011205</v>
      </c>
      <c r="F742" s="3">
        <v>4</v>
      </c>
      <c r="G742" s="3" t="s">
        <v>377</v>
      </c>
      <c r="H742" s="3"/>
      <c r="I742" s="3" t="s">
        <v>378</v>
      </c>
      <c r="J742" s="3"/>
      <c r="K742" s="3" t="s">
        <v>379</v>
      </c>
      <c r="L742" s="3"/>
      <c r="M742" s="3"/>
      <c r="N742" s="3"/>
      <c r="O742" s="3"/>
      <c r="P742" s="3"/>
      <c r="Q742" s="3" t="s">
        <v>380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148"/>
        <v>{}</v>
      </c>
      <c r="Z742" s="11" t="s">
        <v>381</v>
      </c>
      <c r="AA742" s="11" t="str">
        <f t="shared" si="146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149"/>
        <v/>
      </c>
      <c r="BQ742" s="11" t="str">
        <f t="shared" si="159"/>
        <v/>
      </c>
    </row>
    <row r="743" spans="2:69" x14ac:dyDescent="0.15">
      <c r="B743" s="1" t="str">
        <f t="shared" si="150"/>
        <v>SkillDescBrief4011205</v>
      </c>
      <c r="C743" s="1" t="str">
        <f t="shared" si="151"/>
        <v>SkillDescDetail401120505</v>
      </c>
      <c r="D743" s="3">
        <v>401120505</v>
      </c>
      <c r="E743" s="3">
        <v>4011205</v>
      </c>
      <c r="F743" s="3">
        <v>5</v>
      </c>
      <c r="G743" s="3" t="s">
        <v>377</v>
      </c>
      <c r="H743" s="3"/>
      <c r="I743" s="3" t="s">
        <v>378</v>
      </c>
      <c r="J743" s="3"/>
      <c r="K743" s="3" t="s">
        <v>379</v>
      </c>
      <c r="L743" s="3"/>
      <c r="M743" s="3"/>
      <c r="N743" s="3"/>
      <c r="O743" s="3"/>
      <c r="P743" s="3"/>
      <c r="Q743" s="3" t="s">
        <v>380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148"/>
        <v>{}</v>
      </c>
      <c r="Z743" s="11" t="s">
        <v>381</v>
      </c>
      <c r="AA743" s="11" t="str">
        <f t="shared" si="146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149"/>
        <v/>
      </c>
      <c r="BQ743" s="11" t="str">
        <f t="shared" si="159"/>
        <v/>
      </c>
    </row>
    <row r="744" spans="2:69" x14ac:dyDescent="0.15">
      <c r="B744" s="1" t="str">
        <f t="shared" si="150"/>
        <v>SkillDescBrief// 战斗被动</v>
      </c>
      <c r="C744" s="1" t="str">
        <f t="shared" si="151"/>
        <v>SkillDescDetail// 战斗被动3</v>
      </c>
      <c r="D744" s="7" t="s">
        <v>48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148"/>
        <v/>
      </c>
      <c r="Z744" s="10" t="s">
        <v>381</v>
      </c>
      <c r="AA744" s="10" t="str">
        <f t="shared" ref="AA744:AA807" si="160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149"/>
        <v/>
      </c>
      <c r="BQ744" s="10" t="str">
        <f t="shared" si="159"/>
        <v/>
      </c>
    </row>
    <row r="745" spans="2:69" x14ac:dyDescent="0.15">
      <c r="B745" s="1" t="str">
        <f t="shared" si="150"/>
        <v>SkillDescBrief4011206</v>
      </c>
      <c r="C745" s="1" t="str">
        <f t="shared" si="151"/>
        <v>SkillDescDetail401120601</v>
      </c>
      <c r="D745" s="3">
        <v>401120601</v>
      </c>
      <c r="E745" s="3">
        <v>4011206</v>
      </c>
      <c r="F745" s="3">
        <v>1</v>
      </c>
      <c r="G745" s="3" t="s">
        <v>377</v>
      </c>
      <c r="H745" s="3"/>
      <c r="I745" s="3" t="s">
        <v>378</v>
      </c>
      <c r="J745" s="3"/>
      <c r="K745" s="3" t="s">
        <v>379</v>
      </c>
      <c r="L745" s="3"/>
      <c r="M745" s="3"/>
      <c r="N745" s="3"/>
      <c r="O745" s="3"/>
      <c r="P745" s="3"/>
      <c r="Q745" s="3" t="s">
        <v>380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148"/>
        <v>{}</v>
      </c>
      <c r="Z745" s="11" t="s">
        <v>381</v>
      </c>
      <c r="AA745" s="11" t="str">
        <f t="shared" si="160"/>
        <v/>
      </c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149"/>
        <v/>
      </c>
      <c r="BQ745" s="11" t="str">
        <f t="shared" si="159"/>
        <v/>
      </c>
    </row>
    <row r="746" spans="2:69" x14ac:dyDescent="0.15">
      <c r="B746" s="1" t="str">
        <f t="shared" si="150"/>
        <v>SkillDescBrief4011206</v>
      </c>
      <c r="C746" s="1" t="str">
        <f t="shared" si="151"/>
        <v>SkillDescDetail401120602</v>
      </c>
      <c r="D746" s="3">
        <v>401120602</v>
      </c>
      <c r="E746" s="3">
        <v>4011206</v>
      </c>
      <c r="F746" s="3">
        <v>2</v>
      </c>
      <c r="G746" s="3" t="s">
        <v>377</v>
      </c>
      <c r="H746" s="3"/>
      <c r="I746" s="3" t="s">
        <v>378</v>
      </c>
      <c r="J746" s="3"/>
      <c r="K746" s="3" t="s">
        <v>379</v>
      </c>
      <c r="L746" s="3"/>
      <c r="M746" s="3"/>
      <c r="N746" s="3"/>
      <c r="O746" s="3"/>
      <c r="P746" s="3"/>
      <c r="Q746" s="3" t="s">
        <v>380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148"/>
        <v>{}</v>
      </c>
      <c r="Z746" s="11" t="s">
        <v>381</v>
      </c>
      <c r="AA746" s="11" t="str">
        <f t="shared" si="160"/>
        <v/>
      </c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149"/>
        <v/>
      </c>
      <c r="BQ746" s="11" t="str">
        <f t="shared" si="159"/>
        <v/>
      </c>
    </row>
    <row r="747" spans="2:69" x14ac:dyDescent="0.15">
      <c r="B747" s="1" t="str">
        <f t="shared" si="150"/>
        <v>SkillDescBrief4011206</v>
      </c>
      <c r="C747" s="1" t="str">
        <f t="shared" si="151"/>
        <v>SkillDescDetail401120603</v>
      </c>
      <c r="D747" s="3">
        <v>401120603</v>
      </c>
      <c r="E747" s="3">
        <v>4011206</v>
      </c>
      <c r="F747" s="3">
        <v>3</v>
      </c>
      <c r="G747" s="3" t="s">
        <v>377</v>
      </c>
      <c r="H747" s="3"/>
      <c r="I747" s="3" t="s">
        <v>378</v>
      </c>
      <c r="J747" s="3"/>
      <c r="K747" s="3" t="s">
        <v>379</v>
      </c>
      <c r="L747" s="3"/>
      <c r="M747" s="3"/>
      <c r="N747" s="3"/>
      <c r="O747" s="3"/>
      <c r="P747" s="3"/>
      <c r="Q747" s="3" t="s">
        <v>380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148"/>
        <v>{}</v>
      </c>
      <c r="Z747" s="11" t="s">
        <v>381</v>
      </c>
      <c r="AA747" s="11" t="str">
        <f t="shared" si="160"/>
        <v/>
      </c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149"/>
        <v/>
      </c>
      <c r="BQ747" s="11" t="str">
        <f t="shared" si="159"/>
        <v/>
      </c>
    </row>
    <row r="748" spans="2:69" x14ac:dyDescent="0.15">
      <c r="B748" s="1" t="str">
        <f t="shared" si="150"/>
        <v>SkillDescBrief4011206</v>
      </c>
      <c r="C748" s="1" t="str">
        <f t="shared" si="151"/>
        <v>SkillDescDetail401120604</v>
      </c>
      <c r="D748" s="3">
        <v>401120604</v>
      </c>
      <c r="E748" s="3">
        <v>4011206</v>
      </c>
      <c r="F748" s="3">
        <v>4</v>
      </c>
      <c r="G748" s="3" t="s">
        <v>377</v>
      </c>
      <c r="H748" s="3"/>
      <c r="I748" s="3" t="s">
        <v>378</v>
      </c>
      <c r="J748" s="3"/>
      <c r="K748" s="3" t="s">
        <v>379</v>
      </c>
      <c r="L748" s="3"/>
      <c r="M748" s="3"/>
      <c r="N748" s="3"/>
      <c r="O748" s="3"/>
      <c r="P748" s="3"/>
      <c r="Q748" s="3" t="s">
        <v>380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148"/>
        <v>{}</v>
      </c>
      <c r="Z748" s="11" t="s">
        <v>381</v>
      </c>
      <c r="AA748" s="11" t="str">
        <f t="shared" si="160"/>
        <v/>
      </c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149"/>
        <v/>
      </c>
      <c r="BQ748" s="11" t="str">
        <f t="shared" si="159"/>
        <v/>
      </c>
    </row>
    <row r="749" spans="2:69" x14ac:dyDescent="0.15">
      <c r="B749" s="1" t="str">
        <f t="shared" si="150"/>
        <v>SkillDescBrief4011206</v>
      </c>
      <c r="C749" s="1" t="str">
        <f t="shared" si="151"/>
        <v>SkillDescDetail401120605</v>
      </c>
      <c r="D749" s="3">
        <v>401120605</v>
      </c>
      <c r="E749" s="3">
        <v>4011206</v>
      </c>
      <c r="F749" s="3">
        <v>5</v>
      </c>
      <c r="G749" s="3" t="s">
        <v>377</v>
      </c>
      <c r="H749" s="3"/>
      <c r="I749" s="3" t="s">
        <v>378</v>
      </c>
      <c r="J749" s="3"/>
      <c r="K749" s="3" t="s">
        <v>379</v>
      </c>
      <c r="L749" s="3"/>
      <c r="M749" s="3"/>
      <c r="N749" s="3"/>
      <c r="O749" s="3"/>
      <c r="P749" s="3"/>
      <c r="Q749" s="3" t="s">
        <v>380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148"/>
        <v>{}</v>
      </c>
      <c r="Z749" s="11" t="s">
        <v>381</v>
      </c>
      <c r="AA749" s="11" t="str">
        <f t="shared" si="160"/>
        <v/>
      </c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149"/>
        <v/>
      </c>
      <c r="BQ749" s="11" t="str">
        <f t="shared" si="159"/>
        <v/>
      </c>
    </row>
    <row r="750" spans="2:69" x14ac:dyDescent="0.15">
      <c r="B750" s="1" t="str">
        <f t="shared" si="150"/>
        <v>SkillDescBrief// 战斗被动</v>
      </c>
      <c r="C750" s="1" t="str">
        <f t="shared" si="151"/>
        <v>SkillDescDetail// 战斗被动4</v>
      </c>
      <c r="D750" s="7" t="s">
        <v>49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148"/>
        <v/>
      </c>
      <c r="Z750" s="10" t="s">
        <v>381</v>
      </c>
      <c r="AA750" s="10" t="str">
        <f t="shared" si="160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149"/>
        <v/>
      </c>
      <c r="BQ750" s="10" t="str">
        <f t="shared" si="159"/>
        <v/>
      </c>
    </row>
    <row r="751" spans="2:69" x14ac:dyDescent="0.15">
      <c r="B751" s="1" t="str">
        <f t="shared" si="150"/>
        <v>SkillDescBrief4011207</v>
      </c>
      <c r="C751" s="1" t="str">
        <f t="shared" si="151"/>
        <v>SkillDescDetail401120701</v>
      </c>
      <c r="D751" s="3">
        <v>401120701</v>
      </c>
      <c r="E751" s="3">
        <v>4011207</v>
      </c>
      <c r="F751" s="3">
        <v>1</v>
      </c>
      <c r="G751" s="3" t="s">
        <v>377</v>
      </c>
      <c r="H751" s="3">
        <v>2.1000000000000001E-2</v>
      </c>
      <c r="I751" s="3" t="s">
        <v>378</v>
      </c>
      <c r="J751" s="3"/>
      <c r="K751" s="3" t="s">
        <v>379</v>
      </c>
      <c r="L751" s="3">
        <v>1</v>
      </c>
      <c r="M751" s="3"/>
      <c r="N751" s="3"/>
      <c r="O751" s="3"/>
      <c r="P751" s="3"/>
      <c r="Q751" s="3" t="s">
        <v>380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148"/>
        <v>{"AtkPower":0.021,"BuffPower":1}</v>
      </c>
      <c r="Z751" s="11" t="s">
        <v>557</v>
      </c>
      <c r="AA751" s="11" t="str">
        <f t="shared" si="160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558</v>
      </c>
      <c r="AK751" s="11" t="str">
        <f>$B$6</f>
        <v>&lt;c=A6EC41&gt;</v>
      </c>
      <c r="AL751" s="11" t="str">
        <f>ROUND($H751*100,2)&amp;"%"</f>
        <v>2.1%</v>
      </c>
      <c r="AM751" s="11" t="s">
        <v>349</v>
      </c>
      <c r="AN751" s="11" t="s">
        <v>559</v>
      </c>
      <c r="AO751" s="11" t="str">
        <f>$B$6</f>
        <v>&lt;c=A6EC41&gt;</v>
      </c>
      <c r="AP751" s="11">
        <v>10</v>
      </c>
      <c r="AQ751" s="11" t="s">
        <v>349</v>
      </c>
      <c r="AR751" s="11" t="s">
        <v>555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149"/>
        <v>每次攻击提高攻击速度</v>
      </c>
      <c r="BQ751" s="11" t="str">
        <f t="shared" si="159"/>
        <v>每次攻击提高&lt;c=A6EC41&gt;2.1%&lt;/c&gt;攻击速度，至多维持&lt;c=A6EC41&gt;10&lt;/c&gt;层</v>
      </c>
    </row>
    <row r="752" spans="2:69" x14ac:dyDescent="0.15">
      <c r="B752" s="1" t="str">
        <f t="shared" si="150"/>
        <v>SkillDescBrief4011207</v>
      </c>
      <c r="C752" s="1" t="str">
        <f t="shared" si="151"/>
        <v>SkillDescDetail401120702</v>
      </c>
      <c r="D752" s="3">
        <v>401120702</v>
      </c>
      <c r="E752" s="3">
        <v>4011207</v>
      </c>
      <c r="F752" s="3">
        <v>2</v>
      </c>
      <c r="G752" s="3" t="s">
        <v>377</v>
      </c>
      <c r="H752" s="3"/>
      <c r="I752" s="3" t="s">
        <v>378</v>
      </c>
      <c r="J752" s="3"/>
      <c r="K752" s="3" t="s">
        <v>379</v>
      </c>
      <c r="L752" s="3">
        <v>1</v>
      </c>
      <c r="M752" s="3"/>
      <c r="N752" s="3"/>
      <c r="O752" s="3"/>
      <c r="P752" s="3"/>
      <c r="Q752" s="3" t="s">
        <v>380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148"/>
        <v>{"BuffPower":1}</v>
      </c>
      <c r="Z752" s="11" t="s">
        <v>381</v>
      </c>
      <c r="AA752" s="11" t="str">
        <f t="shared" si="160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149"/>
        <v/>
      </c>
      <c r="BQ752" s="11" t="str">
        <f t="shared" si="159"/>
        <v/>
      </c>
    </row>
    <row r="753" spans="2:69" x14ac:dyDescent="0.15">
      <c r="B753" s="1" t="str">
        <f t="shared" si="150"/>
        <v>SkillDescBrief4011207</v>
      </c>
      <c r="C753" s="1" t="str">
        <f t="shared" si="151"/>
        <v>SkillDescDetail401120703</v>
      </c>
      <c r="D753" s="3">
        <v>401120703</v>
      </c>
      <c r="E753" s="3">
        <v>4011207</v>
      </c>
      <c r="F753" s="3">
        <v>3</v>
      </c>
      <c r="G753" s="3" t="s">
        <v>377</v>
      </c>
      <c r="H753" s="3"/>
      <c r="I753" s="3" t="s">
        <v>378</v>
      </c>
      <c r="J753" s="3"/>
      <c r="K753" s="3" t="s">
        <v>379</v>
      </c>
      <c r="L753" s="3">
        <v>1</v>
      </c>
      <c r="M753" s="3"/>
      <c r="N753" s="3"/>
      <c r="O753" s="3"/>
      <c r="P753" s="3"/>
      <c r="Q753" s="3" t="s">
        <v>380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148"/>
        <v>{"BuffPower":1}</v>
      </c>
      <c r="Z753" s="11" t="s">
        <v>381</v>
      </c>
      <c r="AA753" s="11" t="str">
        <f t="shared" si="160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149"/>
        <v/>
      </c>
      <c r="BQ753" s="11" t="str">
        <f t="shared" si="159"/>
        <v/>
      </c>
    </row>
    <row r="754" spans="2:69" x14ac:dyDescent="0.15">
      <c r="B754" s="1" t="str">
        <f t="shared" si="150"/>
        <v>SkillDescBrief4011207</v>
      </c>
      <c r="C754" s="1" t="str">
        <f t="shared" si="151"/>
        <v>SkillDescDetail401120704</v>
      </c>
      <c r="D754" s="3">
        <v>401120704</v>
      </c>
      <c r="E754" s="3">
        <v>4011207</v>
      </c>
      <c r="F754" s="3">
        <v>4</v>
      </c>
      <c r="G754" s="3" t="s">
        <v>377</v>
      </c>
      <c r="H754" s="3"/>
      <c r="I754" s="3" t="s">
        <v>378</v>
      </c>
      <c r="J754" s="3"/>
      <c r="K754" s="3" t="s">
        <v>379</v>
      </c>
      <c r="L754" s="3">
        <v>1</v>
      </c>
      <c r="M754" s="3"/>
      <c r="N754" s="3"/>
      <c r="O754" s="3"/>
      <c r="P754" s="3"/>
      <c r="Q754" s="3" t="s">
        <v>380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148"/>
        <v>{"BuffPower":1}</v>
      </c>
      <c r="Z754" s="11" t="s">
        <v>381</v>
      </c>
      <c r="AA754" s="11" t="str">
        <f t="shared" si="160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149"/>
        <v/>
      </c>
      <c r="BQ754" s="11" t="str">
        <f t="shared" si="159"/>
        <v/>
      </c>
    </row>
    <row r="755" spans="2:69" x14ac:dyDescent="0.15">
      <c r="B755" s="1" t="str">
        <f t="shared" si="150"/>
        <v>SkillDescBrief4011207</v>
      </c>
      <c r="C755" s="1" t="str">
        <f t="shared" si="151"/>
        <v>SkillDescDetail401120705</v>
      </c>
      <c r="D755" s="3">
        <v>401120705</v>
      </c>
      <c r="E755" s="3">
        <v>4011207</v>
      </c>
      <c r="F755" s="3">
        <v>5</v>
      </c>
      <c r="G755" s="3" t="s">
        <v>377</v>
      </c>
      <c r="H755" s="3"/>
      <c r="I755" s="3" t="s">
        <v>378</v>
      </c>
      <c r="J755" s="3"/>
      <c r="K755" s="3" t="s">
        <v>379</v>
      </c>
      <c r="L755" s="3">
        <v>1</v>
      </c>
      <c r="M755" s="3"/>
      <c r="N755" s="3"/>
      <c r="O755" s="3"/>
      <c r="P755" s="3"/>
      <c r="Q755" s="3" t="s">
        <v>380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148"/>
        <v>{"BuffPower":1}</v>
      </c>
      <c r="Z755" s="11" t="s">
        <v>381</v>
      </c>
      <c r="AA755" s="11" t="str">
        <f t="shared" si="160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149"/>
        <v/>
      </c>
      <c r="BQ755" s="11" t="str">
        <f t="shared" si="159"/>
        <v/>
      </c>
    </row>
    <row r="756" spans="2:69" x14ac:dyDescent="0.15">
      <c r="B756" s="1" t="str">
        <f t="shared" si="150"/>
        <v>SkillDescBrief// 狙击枪</v>
      </c>
      <c r="C756" s="1" t="str">
        <f t="shared" si="151"/>
        <v>SkillDescDetail// 狙击枪</v>
      </c>
      <c r="D756" s="7" t="s">
        <v>100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148"/>
        <v/>
      </c>
      <c r="Z756" s="10" t="s">
        <v>381</v>
      </c>
      <c r="AA756" s="10" t="str">
        <f t="shared" si="160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149"/>
        <v/>
      </c>
      <c r="BQ756" s="10" t="str">
        <f t="shared" si="159"/>
        <v/>
      </c>
    </row>
    <row r="757" spans="2:69" x14ac:dyDescent="0.15">
      <c r="B757" s="1" t="str">
        <f t="shared" si="150"/>
        <v>SkillDescBrief// 普攻</v>
      </c>
      <c r="C757" s="1" t="str">
        <f t="shared" si="151"/>
        <v>SkillDescDetail// 普攻</v>
      </c>
      <c r="D757" s="7" t="s">
        <v>33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148"/>
        <v/>
      </c>
      <c r="Z757" s="10" t="s">
        <v>381</v>
      </c>
      <c r="AA757" s="10" t="str">
        <f t="shared" si="160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149"/>
        <v/>
      </c>
      <c r="BQ757" s="10" t="str">
        <f t="shared" si="159"/>
        <v/>
      </c>
    </row>
    <row r="758" spans="2:69" x14ac:dyDescent="0.15">
      <c r="B758" s="1" t="str">
        <f t="shared" si="150"/>
        <v>SkillDescBrief4011301</v>
      </c>
      <c r="C758" s="1" t="str">
        <f t="shared" si="151"/>
        <v>SkillDescDetail401130101</v>
      </c>
      <c r="D758" s="3">
        <v>401130101</v>
      </c>
      <c r="E758" s="3">
        <v>4011301</v>
      </c>
      <c r="F758" s="3">
        <v>1</v>
      </c>
      <c r="G758" s="3" t="s">
        <v>377</v>
      </c>
      <c r="H758" s="3">
        <f ca="1">ROUND(_xlfn.XLOOKUP($F758,$D$1:$D$5,$E$1:$E$5)*OFFSET(H758,5-$F758,0)/0.05,0)*0.05</f>
        <v>2.6500000000000004</v>
      </c>
      <c r="I758" s="3" t="s">
        <v>378</v>
      </c>
      <c r="J758" s="3"/>
      <c r="K758" s="3" t="s">
        <v>379</v>
      </c>
      <c r="L758" s="3"/>
      <c r="M758" s="3"/>
      <c r="N758" s="3"/>
      <c r="O758" s="3"/>
      <c r="P758" s="3"/>
      <c r="Q758" s="3" t="s">
        <v>380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t="shared" ca="1" si="148"/>
        <v>{"AtkPower":2.65}</v>
      </c>
      <c r="Z758" s="11" t="s">
        <v>560</v>
      </c>
      <c r="AA758" s="11" t="str">
        <f t="shared" ca="1" si="160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561</v>
      </c>
      <c r="AK758" s="11" t="str">
        <f>$B$6</f>
        <v>&lt;c=A6EC41&gt;</v>
      </c>
      <c r="AL758" s="11">
        <v>1</v>
      </c>
      <c r="AM758" s="11" t="s">
        <v>349</v>
      </c>
      <c r="AN758" s="11" t="s">
        <v>470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349</v>
      </c>
      <c r="AR758" s="11" t="s">
        <v>385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149"/>
        <v>使用重型狙击枪射击</v>
      </c>
      <c r="BQ758" s="11" t="str">
        <f t="shared" ca="1" si="159"/>
        <v>使用重型狙击枪射击，对&lt;c=A6EC41&gt;1&lt;/c&gt;名敌人造成&lt;q=attr_atk&gt;&lt;c=A6EC41&gt;265%&lt;/c&gt;伤害</v>
      </c>
    </row>
    <row r="759" spans="2:69" x14ac:dyDescent="0.15">
      <c r="B759" s="1" t="str">
        <f t="shared" si="150"/>
        <v>SkillDescBrief4011301</v>
      </c>
      <c r="C759" s="1" t="str">
        <f t="shared" si="151"/>
        <v>SkillDescDetail401130102</v>
      </c>
      <c r="D759" s="3">
        <v>401130102</v>
      </c>
      <c r="E759" s="3">
        <v>4011301</v>
      </c>
      <c r="F759" s="3">
        <v>2</v>
      </c>
      <c r="G759" s="3" t="s">
        <v>377</v>
      </c>
      <c r="H759" s="3">
        <f ca="1">ROUND(_xlfn.XLOOKUP($F759,$D$1:$D$5,$E$1:$E$5)*OFFSET(H759,5-$F759,0)/0.05,0)*0.05</f>
        <v>2.8000000000000003</v>
      </c>
      <c r="I759" s="3" t="s">
        <v>378</v>
      </c>
      <c r="J759" s="3"/>
      <c r="K759" s="3" t="s">
        <v>379</v>
      </c>
      <c r="L759" s="3"/>
      <c r="M759" s="3"/>
      <c r="N759" s="3"/>
      <c r="O759" s="3"/>
      <c r="P759" s="3"/>
      <c r="Q759" s="3" t="s">
        <v>380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t="shared" ca="1" si="148"/>
        <v>{"AtkPower":2.8}</v>
      </c>
      <c r="Z759" s="11" t="s">
        <v>560</v>
      </c>
      <c r="AA759" s="11" t="str">
        <f t="shared" ca="1" si="160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386</v>
      </c>
      <c r="AG759" s="11"/>
      <c r="AH759" s="11"/>
      <c r="AI759" s="11"/>
      <c r="AJ759" s="11" t="s">
        <v>353</v>
      </c>
      <c r="AK759" s="11" t="str">
        <f t="shared" ref="AK759:AK762" si="161">$B$8&amp;$B$6</f>
        <v>&lt;q=attr_atk&gt;&lt;c=A6EC41&gt;</v>
      </c>
      <c r="AL759" s="11" t="str">
        <f t="shared" ref="AL759:AL762" ca="1" si="162">ROUND($H759*100,2)&amp;"%"</f>
        <v>280%</v>
      </c>
      <c r="AM759" s="11" t="s">
        <v>349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149"/>
        <v>使用重型狙击枪射击</v>
      </c>
      <c r="BQ759" s="11" t="str">
        <f t="shared" ca="1" si="159"/>
        <v>2级：造成的伤害提升&lt;q=attr_atk&gt;&lt;c=A6EC41&gt;280%&lt;/c&gt;</v>
      </c>
    </row>
    <row r="760" spans="2:69" x14ac:dyDescent="0.15">
      <c r="B760" s="1" t="str">
        <f t="shared" si="150"/>
        <v>SkillDescBrief4011301</v>
      </c>
      <c r="C760" s="1" t="str">
        <f t="shared" si="151"/>
        <v>SkillDescDetail401130103</v>
      </c>
      <c r="D760" s="3">
        <v>401130103</v>
      </c>
      <c r="E760" s="3">
        <v>4011301</v>
      </c>
      <c r="F760" s="3">
        <v>3</v>
      </c>
      <c r="G760" s="3" t="s">
        <v>377</v>
      </c>
      <c r="H760" s="3">
        <f ca="1">ROUND(_xlfn.XLOOKUP($F760,$D$1:$D$5,$E$1:$E$5)*OFFSET(H760,5-$F760,0)/0.05,0)*0.05</f>
        <v>3</v>
      </c>
      <c r="I760" s="3" t="s">
        <v>378</v>
      </c>
      <c r="J760" s="3"/>
      <c r="K760" s="3" t="s">
        <v>379</v>
      </c>
      <c r="L760" s="3"/>
      <c r="M760" s="3"/>
      <c r="N760" s="3"/>
      <c r="O760" s="3"/>
      <c r="P760" s="3"/>
      <c r="Q760" s="3" t="s">
        <v>380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t="shared" ca="1" si="148"/>
        <v>{"AtkPower":3}</v>
      </c>
      <c r="Z760" s="11" t="s">
        <v>560</v>
      </c>
      <c r="AA760" s="11" t="str">
        <f t="shared" ca="1" si="160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386</v>
      </c>
      <c r="AG760" s="11"/>
      <c r="AH760" s="11"/>
      <c r="AI760" s="11"/>
      <c r="AJ760" s="11" t="s">
        <v>353</v>
      </c>
      <c r="AK760" s="11" t="str">
        <f t="shared" si="161"/>
        <v>&lt;q=attr_atk&gt;&lt;c=A6EC41&gt;</v>
      </c>
      <c r="AL760" s="11" t="str">
        <f t="shared" ca="1" si="162"/>
        <v>300%</v>
      </c>
      <c r="AM760" s="11" t="s">
        <v>349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149"/>
        <v>使用重型狙击枪射击</v>
      </c>
      <c r="BQ760" s="11" t="str">
        <f t="shared" ca="1" si="159"/>
        <v>3级：造成的伤害提升&lt;q=attr_atk&gt;&lt;c=A6EC41&gt;300%&lt;/c&gt;</v>
      </c>
    </row>
    <row r="761" spans="2:69" x14ac:dyDescent="0.15">
      <c r="B761" s="1" t="str">
        <f t="shared" si="150"/>
        <v>SkillDescBrief4011301</v>
      </c>
      <c r="C761" s="1" t="str">
        <f t="shared" si="151"/>
        <v>SkillDescDetail401130104</v>
      </c>
      <c r="D761" s="3">
        <v>401130104</v>
      </c>
      <c r="E761" s="3">
        <v>4011301</v>
      </c>
      <c r="F761" s="3">
        <v>4</v>
      </c>
      <c r="G761" s="3" t="s">
        <v>377</v>
      </c>
      <c r="H761" s="3">
        <f ca="1">ROUND(_xlfn.XLOOKUP($F761,$D$1:$D$5,$E$1:$E$5)*OFFSET(H761,5-$F761,0)/0.05,0)*0.05</f>
        <v>3.4000000000000004</v>
      </c>
      <c r="I761" s="3" t="s">
        <v>378</v>
      </c>
      <c r="J761" s="3"/>
      <c r="K761" s="3" t="s">
        <v>379</v>
      </c>
      <c r="L761" s="3"/>
      <c r="M761" s="3"/>
      <c r="N761" s="3"/>
      <c r="O761" s="3"/>
      <c r="P761" s="3"/>
      <c r="Q761" s="3" t="s">
        <v>380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t="shared" ca="1" si="148"/>
        <v>{"AtkPower":3.4}</v>
      </c>
      <c r="Z761" s="11" t="s">
        <v>560</v>
      </c>
      <c r="AA761" s="11" t="str">
        <f t="shared" ca="1" si="160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386</v>
      </c>
      <c r="AG761" s="11"/>
      <c r="AH761" s="11"/>
      <c r="AI761" s="11"/>
      <c r="AJ761" s="11" t="s">
        <v>353</v>
      </c>
      <c r="AK761" s="11" t="str">
        <f t="shared" si="161"/>
        <v>&lt;q=attr_atk&gt;&lt;c=A6EC41&gt;</v>
      </c>
      <c r="AL761" s="11" t="str">
        <f t="shared" ca="1" si="162"/>
        <v>340%</v>
      </c>
      <c r="AM761" s="11" t="s">
        <v>349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149"/>
        <v>使用重型狙击枪射击</v>
      </c>
      <c r="BQ761" s="11" t="str">
        <f t="shared" ca="1" si="159"/>
        <v>4级：造成的伤害提升&lt;q=attr_atk&gt;&lt;c=A6EC41&gt;340%&lt;/c&gt;</v>
      </c>
    </row>
    <row r="762" spans="2:69" x14ac:dyDescent="0.15">
      <c r="B762" s="1" t="str">
        <f t="shared" si="150"/>
        <v>SkillDescBrief4011301</v>
      </c>
      <c r="C762" s="1" t="str">
        <f t="shared" si="151"/>
        <v>SkillDescDetail401130105</v>
      </c>
      <c r="D762" s="3">
        <v>401130105</v>
      </c>
      <c r="E762" s="3">
        <v>4011301</v>
      </c>
      <c r="F762" s="3">
        <v>5</v>
      </c>
      <c r="G762" s="3" t="s">
        <v>377</v>
      </c>
      <c r="H762" s="3">
        <v>3.75</v>
      </c>
      <c r="I762" s="3" t="s">
        <v>378</v>
      </c>
      <c r="J762" s="3"/>
      <c r="K762" s="3" t="s">
        <v>379</v>
      </c>
      <c r="L762" s="3"/>
      <c r="M762" s="3"/>
      <c r="N762" s="3"/>
      <c r="O762" s="3"/>
      <c r="P762" s="3"/>
      <c r="Q762" s="3" t="s">
        <v>380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148"/>
        <v>{"AtkPower":3.75}</v>
      </c>
      <c r="Z762" s="11" t="s">
        <v>560</v>
      </c>
      <c r="AA762" s="11" t="str">
        <f t="shared" si="160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386</v>
      </c>
      <c r="AG762" s="11"/>
      <c r="AH762" s="11"/>
      <c r="AI762" s="11"/>
      <c r="AJ762" s="11" t="s">
        <v>353</v>
      </c>
      <c r="AK762" s="11" t="str">
        <f t="shared" si="161"/>
        <v>&lt;q=attr_atk&gt;&lt;c=A6EC41&gt;</v>
      </c>
      <c r="AL762" s="11" t="str">
        <f t="shared" si="162"/>
        <v>375%</v>
      </c>
      <c r="AM762" s="11" t="s">
        <v>349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149"/>
        <v>使用重型狙击枪射击</v>
      </c>
      <c r="BQ762" s="11" t="str">
        <f t="shared" si="159"/>
        <v>5级：造成的伤害提升&lt;q=attr_atk&gt;&lt;c=A6EC41&gt;375%&lt;/c&gt;</v>
      </c>
    </row>
    <row r="763" spans="2:69" x14ac:dyDescent="0.15">
      <c r="B763" s="1" t="str">
        <f t="shared" si="150"/>
        <v>SkillDescBrief// 大招</v>
      </c>
      <c r="C763" s="1" t="str">
        <f t="shared" si="151"/>
        <v>SkillDescDetail// 大招</v>
      </c>
      <c r="D763" s="7" t="s">
        <v>40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148"/>
        <v/>
      </c>
      <c r="Z763" s="10" t="s">
        <v>381</v>
      </c>
      <c r="AA763" s="10" t="str">
        <f t="shared" si="160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149"/>
        <v/>
      </c>
      <c r="BQ763" s="10" t="str">
        <f t="shared" si="159"/>
        <v/>
      </c>
    </row>
    <row r="764" spans="2:69" x14ac:dyDescent="0.15">
      <c r="B764" s="1" t="str">
        <f t="shared" si="150"/>
        <v>SkillDescBrief4011302</v>
      </c>
      <c r="C764" s="1" t="str">
        <f t="shared" si="151"/>
        <v>SkillDescDetail401130201</v>
      </c>
      <c r="D764" s="3">
        <v>401130201</v>
      </c>
      <c r="E764" s="3">
        <v>4011302</v>
      </c>
      <c r="F764" s="3">
        <v>1</v>
      </c>
      <c r="G764" s="3" t="s">
        <v>377</v>
      </c>
      <c r="H764" s="3">
        <f ca="1">ROUND(_xlfn.XLOOKUP($F764,$D$1:$D$5,$E$1:$E$5)*OFFSET(H764,5-$F764,0)/0.05,0)*0.05</f>
        <v>3.2</v>
      </c>
      <c r="I764" s="3" t="s">
        <v>378</v>
      </c>
      <c r="J764" s="3"/>
      <c r="K764" s="3" t="s">
        <v>379</v>
      </c>
      <c r="L764" s="3"/>
      <c r="M764" s="3"/>
      <c r="N764" s="3"/>
      <c r="O764" s="3"/>
      <c r="P764" s="3"/>
      <c r="Q764" s="3" t="s">
        <v>380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t="shared" ca="1" si="148"/>
        <v>{"AtkPower":3.2}</v>
      </c>
      <c r="Z764" s="11" t="s">
        <v>562</v>
      </c>
      <c r="AA764" s="11" t="str">
        <f t="shared" ca="1" si="160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563</v>
      </c>
      <c r="AK764" s="11" t="str">
        <f>$B$6</f>
        <v>&lt;c=A6EC41&gt;</v>
      </c>
      <c r="AL764" s="11">
        <v>3</v>
      </c>
      <c r="AM764" s="11" t="s">
        <v>349</v>
      </c>
      <c r="AN764" s="11" t="s">
        <v>416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349</v>
      </c>
      <c r="AR764" s="11" t="s">
        <v>385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149"/>
        <v>进入特殊伪装，锁定敌人进行连续射击</v>
      </c>
      <c r="BQ764" s="11" t="str">
        <f t="shared" ca="1" si="159"/>
        <v>进入特殊伪装，在伪装状态下进行攻击后仍旧处于伪装状态，连续射击&lt;c=A6EC41&gt;3&lt;/c&gt;次，每次造成&lt;q=attr_atk&gt;&lt;c=A6EC41&gt;320%&lt;/c&gt;伤害</v>
      </c>
    </row>
    <row r="765" spans="2:69" x14ac:dyDescent="0.15">
      <c r="B765" s="1" t="str">
        <f t="shared" si="150"/>
        <v>SkillDescBrief4011302</v>
      </c>
      <c r="C765" s="1" t="str">
        <f t="shared" si="151"/>
        <v>SkillDescDetail401130202</v>
      </c>
      <c r="D765" s="3">
        <v>401130202</v>
      </c>
      <c r="E765" s="3">
        <v>4011302</v>
      </c>
      <c r="F765" s="3">
        <v>2</v>
      </c>
      <c r="G765" s="3" t="s">
        <v>377</v>
      </c>
      <c r="H765" s="3">
        <f ca="1">ROUND(_xlfn.XLOOKUP($F765,$D$1:$D$5,$E$1:$E$5)*OFFSET(H765,5-$F765,0)/0.05,0)*0.05</f>
        <v>3.45</v>
      </c>
      <c r="I765" s="3" t="s">
        <v>378</v>
      </c>
      <c r="J765" s="3"/>
      <c r="K765" s="3" t="s">
        <v>379</v>
      </c>
      <c r="L765" s="3"/>
      <c r="M765" s="3"/>
      <c r="N765" s="3"/>
      <c r="O765" s="3"/>
      <c r="P765" s="3"/>
      <c r="Q765" s="3" t="s">
        <v>380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t="shared" ca="1" si="148"/>
        <v>{"AtkPower":3.45}</v>
      </c>
      <c r="Z765" s="11" t="s">
        <v>562</v>
      </c>
      <c r="AA765" s="11" t="str">
        <f t="shared" ca="1" si="160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386</v>
      </c>
      <c r="AG765" s="11"/>
      <c r="AH765" s="11"/>
      <c r="AI765" s="11"/>
      <c r="AJ765" s="11" t="s">
        <v>353</v>
      </c>
      <c r="AK765" s="11" t="str">
        <f t="shared" ref="AK765:AK768" si="163">$B$8&amp;$B$6</f>
        <v>&lt;q=attr_atk&gt;&lt;c=A6EC41&gt;</v>
      </c>
      <c r="AL765" s="11" t="str">
        <f t="shared" ref="AL765:AL768" ca="1" si="164">ROUND($H765*100,2)&amp;"%"</f>
        <v>345%</v>
      </c>
      <c r="AM765" s="11" t="s">
        <v>349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149"/>
        <v>进入特殊伪装，锁定敌人进行连续射击</v>
      </c>
      <c r="BQ765" s="11" t="str">
        <f t="shared" ca="1" si="159"/>
        <v>2级：造成的伤害提升&lt;q=attr_atk&gt;&lt;c=A6EC41&gt;345%&lt;/c&gt;</v>
      </c>
    </row>
    <row r="766" spans="2:69" x14ac:dyDescent="0.15">
      <c r="B766" s="1" t="str">
        <f t="shared" si="150"/>
        <v>SkillDescBrief4011302</v>
      </c>
      <c r="C766" s="1" t="str">
        <f t="shared" si="151"/>
        <v>SkillDescDetail401130203</v>
      </c>
      <c r="D766" s="3">
        <v>401130203</v>
      </c>
      <c r="E766" s="3">
        <v>4011302</v>
      </c>
      <c r="F766" s="3">
        <v>3</v>
      </c>
      <c r="G766" s="3" t="s">
        <v>377</v>
      </c>
      <c r="H766" s="3">
        <f ca="1">ROUND(_xlfn.XLOOKUP($F766,$D$1:$D$5,$E$1:$E$5)*OFFSET(H766,5-$F766,0)/0.05,0)*0.05</f>
        <v>3.7</v>
      </c>
      <c r="I766" s="3" t="s">
        <v>378</v>
      </c>
      <c r="J766" s="3"/>
      <c r="K766" s="3" t="s">
        <v>379</v>
      </c>
      <c r="L766" s="3"/>
      <c r="M766" s="3"/>
      <c r="N766" s="3"/>
      <c r="O766" s="3"/>
      <c r="P766" s="3"/>
      <c r="Q766" s="3" t="s">
        <v>380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t="shared" ca="1" si="148"/>
        <v>{"AtkPower":3.7}</v>
      </c>
      <c r="Z766" s="11" t="s">
        <v>562</v>
      </c>
      <c r="AA766" s="11" t="str">
        <f t="shared" ca="1" si="160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386</v>
      </c>
      <c r="AG766" s="11"/>
      <c r="AH766" s="11"/>
      <c r="AI766" s="11"/>
      <c r="AJ766" s="11" t="s">
        <v>353</v>
      </c>
      <c r="AK766" s="11" t="str">
        <f t="shared" si="163"/>
        <v>&lt;q=attr_atk&gt;&lt;c=A6EC41&gt;</v>
      </c>
      <c r="AL766" s="11" t="str">
        <f t="shared" ca="1" si="164"/>
        <v>370%</v>
      </c>
      <c r="AM766" s="11" t="s">
        <v>349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149"/>
        <v>进入特殊伪装，锁定敌人进行连续射击</v>
      </c>
      <c r="BQ766" s="11" t="str">
        <f t="shared" ca="1" si="159"/>
        <v>3级：造成的伤害提升&lt;q=attr_atk&gt;&lt;c=A6EC41&gt;370%&lt;/c&gt;</v>
      </c>
    </row>
    <row r="767" spans="2:69" x14ac:dyDescent="0.15">
      <c r="B767" s="1" t="str">
        <f t="shared" si="150"/>
        <v>SkillDescBrief4011302</v>
      </c>
      <c r="C767" s="1" t="str">
        <f t="shared" si="151"/>
        <v>SkillDescDetail401130204</v>
      </c>
      <c r="D767" s="3">
        <v>401130204</v>
      </c>
      <c r="E767" s="3">
        <v>4011302</v>
      </c>
      <c r="F767" s="3">
        <v>4</v>
      </c>
      <c r="G767" s="3" t="s">
        <v>377</v>
      </c>
      <c r="H767" s="3">
        <f ca="1">ROUND(_xlfn.XLOOKUP($F767,$D$1:$D$5,$E$1:$E$5)*OFFSET(H767,5-$F767,0)/0.05,0)*0.05</f>
        <v>4.1500000000000004</v>
      </c>
      <c r="I767" s="3" t="s">
        <v>378</v>
      </c>
      <c r="J767" s="3"/>
      <c r="K767" s="3" t="s">
        <v>379</v>
      </c>
      <c r="L767" s="3"/>
      <c r="M767" s="3"/>
      <c r="N767" s="3"/>
      <c r="O767" s="3"/>
      <c r="P767" s="3"/>
      <c r="Q767" s="3" t="s">
        <v>380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t="shared" ca="1" si="148"/>
        <v>{"AtkPower":4.15}</v>
      </c>
      <c r="Z767" s="11" t="s">
        <v>562</v>
      </c>
      <c r="AA767" s="11" t="str">
        <f t="shared" ca="1" si="160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386</v>
      </c>
      <c r="AG767" s="11"/>
      <c r="AH767" s="11"/>
      <c r="AI767" s="11"/>
      <c r="AJ767" s="11" t="s">
        <v>353</v>
      </c>
      <c r="AK767" s="11" t="str">
        <f t="shared" si="163"/>
        <v>&lt;q=attr_atk&gt;&lt;c=A6EC41&gt;</v>
      </c>
      <c r="AL767" s="11" t="str">
        <f t="shared" ca="1" si="164"/>
        <v>415%</v>
      </c>
      <c r="AM767" s="11" t="s">
        <v>349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149"/>
        <v>进入特殊伪装，锁定敌人进行连续射击</v>
      </c>
      <c r="BQ767" s="11" t="str">
        <f t="shared" ca="1" si="159"/>
        <v>4级：造成的伤害提升&lt;q=attr_atk&gt;&lt;c=A6EC41&gt;415%&lt;/c&gt;</v>
      </c>
    </row>
    <row r="768" spans="2:69" x14ac:dyDescent="0.15">
      <c r="B768" s="1" t="str">
        <f t="shared" si="150"/>
        <v>SkillDescBrief4011302</v>
      </c>
      <c r="C768" s="1" t="str">
        <f t="shared" si="151"/>
        <v>SkillDescDetail401130205</v>
      </c>
      <c r="D768" s="3">
        <v>401130205</v>
      </c>
      <c r="E768" s="3">
        <v>4011302</v>
      </c>
      <c r="F768" s="3">
        <v>5</v>
      </c>
      <c r="G768" s="3" t="s">
        <v>377</v>
      </c>
      <c r="H768" s="3">
        <v>4.5999999999999996</v>
      </c>
      <c r="I768" s="3" t="s">
        <v>378</v>
      </c>
      <c r="J768" s="3"/>
      <c r="K768" s="3" t="s">
        <v>379</v>
      </c>
      <c r="L768" s="3"/>
      <c r="M768" s="3"/>
      <c r="N768" s="3"/>
      <c r="O768" s="3"/>
      <c r="P768" s="3"/>
      <c r="Q768" s="3" t="s">
        <v>380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148"/>
        <v>{"AtkPower":4.6}</v>
      </c>
      <c r="Z768" s="11" t="s">
        <v>562</v>
      </c>
      <c r="AA768" s="11" t="str">
        <f t="shared" si="160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386</v>
      </c>
      <c r="AG768" s="11"/>
      <c r="AH768" s="11"/>
      <c r="AI768" s="11"/>
      <c r="AJ768" s="11" t="s">
        <v>353</v>
      </c>
      <c r="AK768" s="11" t="str">
        <f t="shared" si="163"/>
        <v>&lt;q=attr_atk&gt;&lt;c=A6EC41&gt;</v>
      </c>
      <c r="AL768" s="11" t="str">
        <f t="shared" si="164"/>
        <v>460%</v>
      </c>
      <c r="AM768" s="11" t="s">
        <v>349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149"/>
        <v>进入特殊伪装，锁定敌人进行连续射击</v>
      </c>
      <c r="BQ768" s="11" t="str">
        <f t="shared" si="159"/>
        <v>5级：造成的伤害提升&lt;q=attr_atk&gt;&lt;c=A6EC41&gt;460%&lt;/c&gt;</v>
      </c>
    </row>
    <row r="769" spans="2:69" x14ac:dyDescent="0.15">
      <c r="B769" s="1" t="str">
        <f t="shared" si="150"/>
        <v>SkillDescBrief// 经营被动</v>
      </c>
      <c r="C769" s="1" t="str">
        <f t="shared" si="151"/>
        <v>SkillDescDetail// 经营被动</v>
      </c>
      <c r="D769" s="7" t="s">
        <v>45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148"/>
        <v/>
      </c>
      <c r="Z769" s="10" t="s">
        <v>381</v>
      </c>
      <c r="AA769" s="10" t="str">
        <f t="shared" si="160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149"/>
        <v/>
      </c>
      <c r="BQ769" s="10" t="str">
        <f t="shared" si="159"/>
        <v/>
      </c>
    </row>
    <row r="770" spans="2:69" x14ac:dyDescent="0.15">
      <c r="B770" s="1" t="str">
        <f t="shared" si="150"/>
        <v>SkillDescBrief4011303</v>
      </c>
      <c r="C770" s="1" t="str">
        <f t="shared" si="151"/>
        <v>SkillDescDetail401130301</v>
      </c>
      <c r="D770" s="3">
        <v>401130301</v>
      </c>
      <c r="E770" s="3">
        <v>4011303</v>
      </c>
      <c r="F770" s="3">
        <v>1</v>
      </c>
      <c r="G770" s="3" t="s">
        <v>377</v>
      </c>
      <c r="H770" s="3"/>
      <c r="I770" s="3" t="s">
        <v>378</v>
      </c>
      <c r="J770" s="3"/>
      <c r="K770" s="3" t="s">
        <v>379</v>
      </c>
      <c r="L770" s="3"/>
      <c r="M770" s="3"/>
      <c r="N770" s="3"/>
      <c r="O770" s="3"/>
      <c r="P770" s="3"/>
      <c r="Q770" s="3" t="s">
        <v>380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148"/>
        <v>{}</v>
      </c>
      <c r="Z770" s="11" t="s">
        <v>396</v>
      </c>
      <c r="AA770" s="11" t="str">
        <f t="shared" si="160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397</v>
      </c>
      <c r="AK770" s="11" t="str">
        <f t="shared" ref="AK770:AK774" si="165">$B$6</f>
        <v>&lt;c=A6EC41&gt;</v>
      </c>
      <c r="AL770" s="11">
        <v>2</v>
      </c>
      <c r="AM770" s="11" t="s">
        <v>349</v>
      </c>
      <c r="AN770" s="11" t="s">
        <v>398</v>
      </c>
      <c r="AO770" s="11" t="s">
        <v>355</v>
      </c>
      <c r="AP770" s="11">
        <v>2</v>
      </c>
      <c r="AQ770" s="11" t="s">
        <v>349</v>
      </c>
      <c r="AR770" s="11" t="s">
        <v>399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149"/>
        <v>使产业收入提高，升级消耗减少</v>
      </c>
      <c r="BQ770" s="11" t="str">
        <f t="shared" si="159"/>
        <v>放置在产业中时，产业收入提高&lt;c=A6EC41&gt;2&lt;/c&gt;倍，产业升级消耗减少&lt;c=A6EC41&gt;2&lt;/c&gt;倍</v>
      </c>
    </row>
    <row r="771" spans="2:69" x14ac:dyDescent="0.15">
      <c r="B771" s="1" t="str">
        <f t="shared" si="150"/>
        <v>SkillDescBrief4011303</v>
      </c>
      <c r="C771" s="1" t="str">
        <f t="shared" si="151"/>
        <v>SkillDescDetail401130302</v>
      </c>
      <c r="D771" s="3">
        <v>401130302</v>
      </c>
      <c r="E771" s="3">
        <v>4011303</v>
      </c>
      <c r="F771" s="3">
        <v>2</v>
      </c>
      <c r="G771" s="3" t="s">
        <v>377</v>
      </c>
      <c r="H771" s="3"/>
      <c r="I771" s="3" t="s">
        <v>378</v>
      </c>
      <c r="J771" s="3"/>
      <c r="K771" s="3" t="s">
        <v>379</v>
      </c>
      <c r="L771" s="3"/>
      <c r="M771" s="3"/>
      <c r="N771" s="3"/>
      <c r="O771" s="3"/>
      <c r="P771" s="3"/>
      <c r="Q771" s="3" t="s">
        <v>380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148"/>
        <v>{}</v>
      </c>
      <c r="Z771" s="11" t="s">
        <v>396</v>
      </c>
      <c r="AA771" s="11" t="str">
        <f t="shared" si="160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386</v>
      </c>
      <c r="AG771" s="11"/>
      <c r="AH771" s="11"/>
      <c r="AI771" s="11"/>
      <c r="AJ771" s="11" t="s">
        <v>397</v>
      </c>
      <c r="AK771" s="11" t="str">
        <f t="shared" si="165"/>
        <v>&lt;c=A6EC41&gt;</v>
      </c>
      <c r="AL771" s="11">
        <f>AL770*4</f>
        <v>8</v>
      </c>
      <c r="AM771" s="11" t="s">
        <v>349</v>
      </c>
      <c r="AN771" s="11" t="s">
        <v>398</v>
      </c>
      <c r="AO771" s="11" t="s">
        <v>355</v>
      </c>
      <c r="AP771" s="11">
        <f>AP770*4</f>
        <v>8</v>
      </c>
      <c r="AQ771" s="11" t="s">
        <v>349</v>
      </c>
      <c r="AR771" s="11" t="s">
        <v>399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149"/>
        <v>使产业收入提高，升级消耗减少</v>
      </c>
      <c r="BQ771" s="11" t="str">
        <f t="shared" si="159"/>
        <v>2级：放置在产业中时，产业收入提高&lt;c=A6EC41&gt;8&lt;/c&gt;倍，产业升级消耗减少&lt;c=A6EC41&gt;8&lt;/c&gt;倍</v>
      </c>
    </row>
    <row r="772" spans="2:69" x14ac:dyDescent="0.15">
      <c r="B772" s="1" t="str">
        <f t="shared" si="150"/>
        <v>SkillDescBrief4011303</v>
      </c>
      <c r="C772" s="1" t="str">
        <f t="shared" si="151"/>
        <v>SkillDescDetail401130303</v>
      </c>
      <c r="D772" s="3">
        <v>401130303</v>
      </c>
      <c r="E772" s="3">
        <v>4011303</v>
      </c>
      <c r="F772" s="3">
        <v>3</v>
      </c>
      <c r="G772" s="3" t="s">
        <v>377</v>
      </c>
      <c r="H772" s="3"/>
      <c r="I772" s="3" t="s">
        <v>378</v>
      </c>
      <c r="J772" s="3"/>
      <c r="K772" s="3" t="s">
        <v>379</v>
      </c>
      <c r="L772" s="3"/>
      <c r="M772" s="3"/>
      <c r="N772" s="3"/>
      <c r="O772" s="3"/>
      <c r="P772" s="3"/>
      <c r="Q772" s="3" t="s">
        <v>380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148"/>
        <v>{}</v>
      </c>
      <c r="Z772" s="11" t="s">
        <v>396</v>
      </c>
      <c r="AA772" s="11" t="str">
        <f t="shared" si="160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386</v>
      </c>
      <c r="AG772" s="11"/>
      <c r="AH772" s="11"/>
      <c r="AI772" s="11"/>
      <c r="AJ772" s="11" t="s">
        <v>397</v>
      </c>
      <c r="AK772" s="11" t="str">
        <f t="shared" si="165"/>
        <v>&lt;c=A6EC41&gt;</v>
      </c>
      <c r="AL772" s="11">
        <f>AL771*4</f>
        <v>32</v>
      </c>
      <c r="AM772" s="11" t="s">
        <v>349</v>
      </c>
      <c r="AN772" s="11" t="s">
        <v>398</v>
      </c>
      <c r="AO772" s="11" t="s">
        <v>355</v>
      </c>
      <c r="AP772" s="11">
        <f>AP771*4</f>
        <v>32</v>
      </c>
      <c r="AQ772" s="11" t="s">
        <v>349</v>
      </c>
      <c r="AR772" s="11" t="s">
        <v>399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149"/>
        <v>使产业收入提高，升级消耗减少</v>
      </c>
      <c r="BQ772" s="11" t="str">
        <f t="shared" si="159"/>
        <v>3级：放置在产业中时，产业收入提高&lt;c=A6EC41&gt;32&lt;/c&gt;倍，产业升级消耗减少&lt;c=A6EC41&gt;32&lt;/c&gt;倍</v>
      </c>
    </row>
    <row r="773" spans="2:69" x14ac:dyDescent="0.15">
      <c r="B773" s="1" t="str">
        <f t="shared" si="150"/>
        <v>SkillDescBrief4011303</v>
      </c>
      <c r="C773" s="1" t="str">
        <f t="shared" si="151"/>
        <v>SkillDescDetail401130304</v>
      </c>
      <c r="D773" s="3">
        <v>401130304</v>
      </c>
      <c r="E773" s="3">
        <v>4011303</v>
      </c>
      <c r="F773" s="3">
        <v>4</v>
      </c>
      <c r="G773" s="3" t="s">
        <v>377</v>
      </c>
      <c r="H773" s="3"/>
      <c r="I773" s="3" t="s">
        <v>378</v>
      </c>
      <c r="J773" s="3"/>
      <c r="K773" s="3" t="s">
        <v>379</v>
      </c>
      <c r="L773" s="3"/>
      <c r="M773" s="3"/>
      <c r="N773" s="3"/>
      <c r="O773" s="3"/>
      <c r="P773" s="3"/>
      <c r="Q773" s="3" t="s">
        <v>380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148"/>
        <v>{}</v>
      </c>
      <c r="Z773" s="11" t="s">
        <v>396</v>
      </c>
      <c r="AA773" s="11" t="str">
        <f t="shared" si="160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386</v>
      </c>
      <c r="AG773" s="11"/>
      <c r="AH773" s="11"/>
      <c r="AI773" s="11"/>
      <c r="AJ773" s="11" t="s">
        <v>397</v>
      </c>
      <c r="AK773" s="11" t="str">
        <f t="shared" si="165"/>
        <v>&lt;c=A6EC41&gt;</v>
      </c>
      <c r="AL773" s="11">
        <v>64</v>
      </c>
      <c r="AM773" s="11" t="s">
        <v>349</v>
      </c>
      <c r="AN773" s="11" t="s">
        <v>398</v>
      </c>
      <c r="AO773" s="11" t="s">
        <v>355</v>
      </c>
      <c r="AP773" s="11">
        <v>64</v>
      </c>
      <c r="AQ773" s="11" t="s">
        <v>349</v>
      </c>
      <c r="AR773" s="11" t="s">
        <v>399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149"/>
        <v>使产业收入提高，升级消耗减少</v>
      </c>
      <c r="BQ773" s="11" t="str">
        <f t="shared" si="159"/>
        <v>4级：放置在产业中时，产业收入提高&lt;c=A6EC41&gt;64&lt;/c&gt;倍，产业升级消耗减少&lt;c=A6EC41&gt;64&lt;/c&gt;倍</v>
      </c>
    </row>
    <row r="774" spans="2:69" x14ac:dyDescent="0.15">
      <c r="B774" s="1" t="str">
        <f t="shared" si="150"/>
        <v>SkillDescBrief4011303</v>
      </c>
      <c r="C774" s="1" t="str">
        <f t="shared" si="151"/>
        <v>SkillDescDetail401130305</v>
      </c>
      <c r="D774" s="3">
        <v>401130305</v>
      </c>
      <c r="E774" s="3">
        <v>4011303</v>
      </c>
      <c r="F774" s="3">
        <v>5</v>
      </c>
      <c r="G774" s="3" t="s">
        <v>377</v>
      </c>
      <c r="H774" s="3"/>
      <c r="I774" s="3" t="s">
        <v>378</v>
      </c>
      <c r="J774" s="3"/>
      <c r="K774" s="3" t="s">
        <v>379</v>
      </c>
      <c r="L774" s="3"/>
      <c r="M774" s="3"/>
      <c r="N774" s="3"/>
      <c r="O774" s="3"/>
      <c r="P774" s="3"/>
      <c r="Q774" s="3" t="s">
        <v>380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148"/>
        <v>{}</v>
      </c>
      <c r="Z774" s="11" t="s">
        <v>396</v>
      </c>
      <c r="AA774" s="11" t="str">
        <f t="shared" si="160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386</v>
      </c>
      <c r="AG774" s="11"/>
      <c r="AH774" s="11"/>
      <c r="AI774" s="11"/>
      <c r="AJ774" s="11" t="s">
        <v>397</v>
      </c>
      <c r="AK774" s="11" t="str">
        <f t="shared" si="165"/>
        <v>&lt;c=A6EC41&gt;</v>
      </c>
      <c r="AL774" s="11">
        <v>128</v>
      </c>
      <c r="AM774" s="11" t="s">
        <v>349</v>
      </c>
      <c r="AN774" s="11" t="s">
        <v>398</v>
      </c>
      <c r="AO774" s="11" t="s">
        <v>355</v>
      </c>
      <c r="AP774" s="11">
        <v>128</v>
      </c>
      <c r="AQ774" s="11" t="s">
        <v>349</v>
      </c>
      <c r="AR774" s="11" t="s">
        <v>399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149"/>
        <v>使产业收入提高，升级消耗减少</v>
      </c>
      <c r="BQ774" s="11" t="str">
        <f t="shared" si="159"/>
        <v>5级：放置在产业中时，产业收入提高&lt;c=A6EC41&gt;128&lt;/c&gt;倍，产业升级消耗减少&lt;c=A6EC41&gt;128&lt;/c&gt;倍</v>
      </c>
    </row>
    <row r="775" spans="2:69" x14ac:dyDescent="0.15">
      <c r="B775" s="1" t="str">
        <f t="shared" si="150"/>
        <v>SkillDescBrief// 战斗被动</v>
      </c>
      <c r="C775" s="1" t="str">
        <f t="shared" si="151"/>
        <v>SkillDescDetail// 战斗被动1</v>
      </c>
      <c r="D775" s="7" t="s">
        <v>46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148"/>
        <v/>
      </c>
      <c r="Z775" s="10" t="s">
        <v>381</v>
      </c>
      <c r="AA775" s="10" t="str">
        <f t="shared" si="160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149"/>
        <v/>
      </c>
      <c r="BQ775" s="10" t="str">
        <f t="shared" si="159"/>
        <v/>
      </c>
    </row>
    <row r="776" spans="2:69" x14ac:dyDescent="0.15">
      <c r="B776" s="1" t="str">
        <f t="shared" si="150"/>
        <v>SkillDescBrief4011304</v>
      </c>
      <c r="C776" s="1" t="str">
        <f t="shared" si="151"/>
        <v>SkillDescDetail401130401</v>
      </c>
      <c r="D776" s="3">
        <v>401130401</v>
      </c>
      <c r="E776" s="3">
        <v>4011304</v>
      </c>
      <c r="F776" s="3">
        <v>1</v>
      </c>
      <c r="G776" s="3" t="s">
        <v>377</v>
      </c>
      <c r="H776" s="3">
        <f ca="1">ROUND(_xlfn.XLOOKUP($F776,$D$1:$D$5,$E$1:$E$5)*OFFSET(H776,5-$F776,0)/0.05,0)*0.05</f>
        <v>5.6000000000000005</v>
      </c>
      <c r="I776" s="3" t="s">
        <v>378</v>
      </c>
      <c r="J776" s="3"/>
      <c r="K776" s="3" t="s">
        <v>379</v>
      </c>
      <c r="L776" s="3"/>
      <c r="M776" s="3"/>
      <c r="N776" s="3"/>
      <c r="O776" s="3"/>
      <c r="P776" s="3"/>
      <c r="Q776" s="3" t="s">
        <v>380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t="shared" ca="1" si="148"/>
        <v>{"AtkPower":5.6}</v>
      </c>
      <c r="Z776" s="11" t="s">
        <v>564</v>
      </c>
      <c r="AA776" s="11" t="str">
        <f t="shared" ca="1" si="160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476</v>
      </c>
      <c r="AK776" s="11" t="str">
        <f>$B$6</f>
        <v>&lt;c=A6EC41&gt;</v>
      </c>
      <c r="AL776" s="11">
        <v>8</v>
      </c>
      <c r="AM776" s="11" t="s">
        <v>349</v>
      </c>
      <c r="AN776" s="11" t="s">
        <v>565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349</v>
      </c>
      <c r="AR776" s="11" t="s">
        <v>385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149"/>
        <v>每隔一段时间发射强化子弹</v>
      </c>
      <c r="BQ776" s="11" t="str">
        <f t="shared" ca="1" si="159"/>
        <v>每隔&lt;c=A6EC41&gt;8&lt;/c&gt;秒进行强力射击，造成&lt;q=attr_atk&gt;&lt;c=A6EC41&gt;560%&lt;/c&gt;伤害</v>
      </c>
    </row>
    <row r="777" spans="2:69" x14ac:dyDescent="0.15">
      <c r="B777" s="1" t="str">
        <f t="shared" si="150"/>
        <v>SkillDescBrief4011304</v>
      </c>
      <c r="C777" s="1" t="str">
        <f t="shared" si="151"/>
        <v>SkillDescDetail401130402</v>
      </c>
      <c r="D777" s="3">
        <v>401130402</v>
      </c>
      <c r="E777" s="3">
        <v>4011304</v>
      </c>
      <c r="F777" s="3">
        <v>2</v>
      </c>
      <c r="G777" s="3" t="s">
        <v>377</v>
      </c>
      <c r="H777" s="3">
        <f ca="1">ROUND(_xlfn.XLOOKUP($F777,$D$1:$D$5,$E$1:$E$5)*OFFSET(H777,5-$F777,0)/0.05,0)*0.05</f>
        <v>6</v>
      </c>
      <c r="I777" s="3" t="s">
        <v>378</v>
      </c>
      <c r="J777" s="3"/>
      <c r="K777" s="3" t="s">
        <v>379</v>
      </c>
      <c r="L777" s="3"/>
      <c r="M777" s="3"/>
      <c r="N777" s="3"/>
      <c r="O777" s="3"/>
      <c r="P777" s="3"/>
      <c r="Q777" s="3" t="s">
        <v>380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t="shared" ca="1" si="148"/>
        <v>{"AtkPower":6}</v>
      </c>
      <c r="Z777" s="11" t="s">
        <v>564</v>
      </c>
      <c r="AA777" s="11" t="str">
        <f t="shared" ca="1" si="160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386</v>
      </c>
      <c r="AG777" s="11"/>
      <c r="AH777" s="11"/>
      <c r="AI777" s="11"/>
      <c r="AJ777" s="11" t="s">
        <v>353</v>
      </c>
      <c r="AK777" s="11" t="str">
        <f t="shared" ref="AK777:AK780" si="166">$B$8&amp;$B$6</f>
        <v>&lt;q=attr_atk&gt;&lt;c=A6EC41&gt;</v>
      </c>
      <c r="AL777" s="11" t="str">
        <f t="shared" ref="AL777:AL780" ca="1" si="167">ROUND($H777*100,2)&amp;"%"</f>
        <v>600%</v>
      </c>
      <c r="AM777" s="11" t="s">
        <v>349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149"/>
        <v>每隔一段时间发射强化子弹</v>
      </c>
      <c r="BQ777" s="11" t="str">
        <f t="shared" ca="1" si="159"/>
        <v>2级：造成的伤害提升&lt;q=attr_atk&gt;&lt;c=A6EC41&gt;600%&lt;/c&gt;</v>
      </c>
    </row>
    <row r="778" spans="2:69" x14ac:dyDescent="0.15">
      <c r="B778" s="1" t="str">
        <f t="shared" si="150"/>
        <v>SkillDescBrief4011304</v>
      </c>
      <c r="C778" s="1" t="str">
        <f t="shared" si="151"/>
        <v>SkillDescDetail401130403</v>
      </c>
      <c r="D778" s="3">
        <v>401130403</v>
      </c>
      <c r="E778" s="3">
        <v>4011304</v>
      </c>
      <c r="F778" s="3">
        <v>3</v>
      </c>
      <c r="G778" s="3" t="s">
        <v>377</v>
      </c>
      <c r="H778" s="3">
        <f ca="1">ROUND(_xlfn.XLOOKUP($F778,$D$1:$D$5,$E$1:$E$5)*OFFSET(H778,5-$F778,0)/0.05,0)*0.05</f>
        <v>6.4</v>
      </c>
      <c r="I778" s="3" t="s">
        <v>378</v>
      </c>
      <c r="J778" s="3"/>
      <c r="K778" s="3" t="s">
        <v>379</v>
      </c>
      <c r="L778" s="3"/>
      <c r="M778" s="3"/>
      <c r="N778" s="3"/>
      <c r="O778" s="3"/>
      <c r="P778" s="3"/>
      <c r="Q778" s="3" t="s">
        <v>380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t="shared" ref="Y778:Y841" ca="1" si="168">IF(E778="","",$A$3&amp;_xlfn.TEXTJOIN($C$1,1,S778:X778)&amp;$A$4)</f>
        <v>{"AtkPower":6.4}</v>
      </c>
      <c r="Z778" s="11" t="s">
        <v>564</v>
      </c>
      <c r="AA778" s="11" t="str">
        <f t="shared" ca="1" si="160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386</v>
      </c>
      <c r="AG778" s="11"/>
      <c r="AH778" s="11"/>
      <c r="AI778" s="11"/>
      <c r="AJ778" s="11" t="s">
        <v>353</v>
      </c>
      <c r="AK778" s="11" t="str">
        <f t="shared" si="166"/>
        <v>&lt;q=attr_atk&gt;&lt;c=A6EC41&gt;</v>
      </c>
      <c r="AL778" s="11" t="str">
        <f t="shared" ca="1" si="167"/>
        <v>640%</v>
      </c>
      <c r="AM778" s="11" t="s">
        <v>349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169">Z778</f>
        <v>每隔一段时间发射强化子弹</v>
      </c>
      <c r="BQ778" s="11" t="str">
        <f t="shared" ca="1" si="159"/>
        <v>3级：造成的伤害提升&lt;q=attr_atk&gt;&lt;c=A6EC41&gt;640%&lt;/c&gt;</v>
      </c>
    </row>
    <row r="779" spans="2:69" x14ac:dyDescent="0.15">
      <c r="B779" s="1" t="str">
        <f t="shared" ref="B779:B842" si="170">$C$3&amp;LEFT($D779,7)</f>
        <v>SkillDescBrief4011304</v>
      </c>
      <c r="C779" s="1" t="str">
        <f t="shared" ref="C779:C842" si="171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377</v>
      </c>
      <c r="H779" s="3">
        <f ca="1">ROUND(_xlfn.XLOOKUP($F779,$D$1:$D$5,$E$1:$E$5)*OFFSET(H779,5-$F779,0)/0.05,0)*0.05</f>
        <v>7.2</v>
      </c>
      <c r="I779" s="3" t="s">
        <v>378</v>
      </c>
      <c r="J779" s="3"/>
      <c r="K779" s="3" t="s">
        <v>379</v>
      </c>
      <c r="L779" s="3"/>
      <c r="M779" s="3"/>
      <c r="N779" s="3"/>
      <c r="O779" s="3"/>
      <c r="P779" s="3"/>
      <c r="Q779" s="3" t="s">
        <v>380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t="shared" ca="1" si="168"/>
        <v>{"AtkPower":7.2}</v>
      </c>
      <c r="Z779" s="11" t="s">
        <v>564</v>
      </c>
      <c r="AA779" s="11" t="str">
        <f t="shared" ca="1" si="160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386</v>
      </c>
      <c r="AG779" s="11"/>
      <c r="AH779" s="11"/>
      <c r="AI779" s="11"/>
      <c r="AJ779" s="11" t="s">
        <v>353</v>
      </c>
      <c r="AK779" s="11" t="str">
        <f t="shared" si="166"/>
        <v>&lt;q=attr_atk&gt;&lt;c=A6EC41&gt;</v>
      </c>
      <c r="AL779" s="11" t="str">
        <f t="shared" ca="1" si="167"/>
        <v>720%</v>
      </c>
      <c r="AM779" s="11" t="s">
        <v>349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169"/>
        <v>每隔一段时间发射强化子弹</v>
      </c>
      <c r="BQ779" s="11" t="str">
        <f t="shared" ca="1" si="159"/>
        <v>4级：造成的伤害提升&lt;q=attr_atk&gt;&lt;c=A6EC41&gt;720%&lt;/c&gt;</v>
      </c>
    </row>
    <row r="780" spans="2:69" x14ac:dyDescent="0.15">
      <c r="B780" s="1" t="str">
        <f t="shared" si="170"/>
        <v>SkillDescBrief4011304</v>
      </c>
      <c r="C780" s="1" t="str">
        <f t="shared" si="171"/>
        <v>SkillDescDetail401130405</v>
      </c>
      <c r="D780" s="3">
        <v>401130405</v>
      </c>
      <c r="E780" s="3">
        <v>4011304</v>
      </c>
      <c r="F780" s="3">
        <v>5</v>
      </c>
      <c r="G780" s="3" t="s">
        <v>377</v>
      </c>
      <c r="H780" s="3">
        <v>8</v>
      </c>
      <c r="I780" s="3" t="s">
        <v>378</v>
      </c>
      <c r="J780" s="3"/>
      <c r="K780" s="3" t="s">
        <v>379</v>
      </c>
      <c r="L780" s="3"/>
      <c r="M780" s="3"/>
      <c r="N780" s="3"/>
      <c r="O780" s="3"/>
      <c r="P780" s="3"/>
      <c r="Q780" s="3" t="s">
        <v>380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168"/>
        <v>{"AtkPower":8}</v>
      </c>
      <c r="Z780" s="11" t="s">
        <v>564</v>
      </c>
      <c r="AA780" s="11" t="str">
        <f t="shared" si="160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386</v>
      </c>
      <c r="AG780" s="11"/>
      <c r="AH780" s="11"/>
      <c r="AI780" s="11"/>
      <c r="AJ780" s="11" t="s">
        <v>353</v>
      </c>
      <c r="AK780" s="11" t="str">
        <f t="shared" si="166"/>
        <v>&lt;q=attr_atk&gt;&lt;c=A6EC41&gt;</v>
      </c>
      <c r="AL780" s="11" t="str">
        <f t="shared" si="167"/>
        <v>800%</v>
      </c>
      <c r="AM780" s="11" t="s">
        <v>349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169"/>
        <v>每隔一段时间发射强化子弹</v>
      </c>
      <c r="BQ780" s="11" t="str">
        <f t="shared" si="159"/>
        <v>5级：造成的伤害提升&lt;q=attr_atk&gt;&lt;c=A6EC41&gt;800%&lt;/c&gt;</v>
      </c>
    </row>
    <row r="781" spans="2:69" x14ac:dyDescent="0.15">
      <c r="B781" s="1" t="str">
        <f t="shared" si="170"/>
        <v>SkillDescBrief// 战斗被动</v>
      </c>
      <c r="C781" s="1" t="str">
        <f t="shared" si="171"/>
        <v>SkillDescDetail// 战斗被动2</v>
      </c>
      <c r="D781" s="7" t="s">
        <v>47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168"/>
        <v/>
      </c>
      <c r="Z781" s="10" t="s">
        <v>381</v>
      </c>
      <c r="AA781" s="10" t="str">
        <f t="shared" si="160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169"/>
        <v/>
      </c>
      <c r="BQ781" s="10" t="str">
        <f t="shared" si="159"/>
        <v/>
      </c>
    </row>
    <row r="782" spans="2:69" x14ac:dyDescent="0.15">
      <c r="B782" s="1" t="str">
        <f t="shared" si="170"/>
        <v>SkillDescBrief4011305</v>
      </c>
      <c r="C782" s="1" t="str">
        <f t="shared" si="171"/>
        <v>SkillDescDetail401130501</v>
      </c>
      <c r="D782" s="3">
        <v>401130501</v>
      </c>
      <c r="E782" s="3">
        <v>4011305</v>
      </c>
      <c r="F782" s="3">
        <v>1</v>
      </c>
      <c r="G782" s="3" t="s">
        <v>377</v>
      </c>
      <c r="H782" s="3"/>
      <c r="I782" s="3" t="s">
        <v>378</v>
      </c>
      <c r="J782" s="3"/>
      <c r="K782" s="3" t="s">
        <v>379</v>
      </c>
      <c r="L782" s="3"/>
      <c r="M782" s="3"/>
      <c r="N782" s="3"/>
      <c r="O782" s="3"/>
      <c r="P782" s="3"/>
      <c r="Q782" s="3" t="s">
        <v>380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168"/>
        <v>{}</v>
      </c>
      <c r="Z782" s="11" t="s">
        <v>381</v>
      </c>
      <c r="AA782" s="11" t="str">
        <f t="shared" si="160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169"/>
        <v/>
      </c>
      <c r="BQ782" s="11" t="str">
        <f t="shared" si="159"/>
        <v/>
      </c>
    </row>
    <row r="783" spans="2:69" x14ac:dyDescent="0.15">
      <c r="B783" s="1" t="str">
        <f t="shared" si="170"/>
        <v>SkillDescBrief4011305</v>
      </c>
      <c r="C783" s="1" t="str">
        <f t="shared" si="171"/>
        <v>SkillDescDetail401130502</v>
      </c>
      <c r="D783" s="3">
        <v>401130502</v>
      </c>
      <c r="E783" s="3">
        <v>4011305</v>
      </c>
      <c r="F783" s="3">
        <v>2</v>
      </c>
      <c r="G783" s="3" t="s">
        <v>377</v>
      </c>
      <c r="H783" s="3"/>
      <c r="I783" s="3" t="s">
        <v>378</v>
      </c>
      <c r="J783" s="3"/>
      <c r="K783" s="3" t="s">
        <v>379</v>
      </c>
      <c r="L783" s="3"/>
      <c r="M783" s="3"/>
      <c r="N783" s="3"/>
      <c r="O783" s="3"/>
      <c r="P783" s="3"/>
      <c r="Q783" s="3" t="s">
        <v>380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168"/>
        <v>{}</v>
      </c>
      <c r="Z783" s="11" t="s">
        <v>381</v>
      </c>
      <c r="AA783" s="11" t="str">
        <f t="shared" si="160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169"/>
        <v/>
      </c>
      <c r="BQ783" s="11" t="str">
        <f t="shared" si="159"/>
        <v/>
      </c>
    </row>
    <row r="784" spans="2:69" x14ac:dyDescent="0.15">
      <c r="B784" s="1" t="str">
        <f t="shared" si="170"/>
        <v>SkillDescBrief4011305</v>
      </c>
      <c r="C784" s="1" t="str">
        <f t="shared" si="171"/>
        <v>SkillDescDetail401130503</v>
      </c>
      <c r="D784" s="3">
        <v>401130503</v>
      </c>
      <c r="E784" s="3">
        <v>4011305</v>
      </c>
      <c r="F784" s="3">
        <v>3</v>
      </c>
      <c r="G784" s="3" t="s">
        <v>377</v>
      </c>
      <c r="H784" s="3"/>
      <c r="I784" s="3" t="s">
        <v>378</v>
      </c>
      <c r="J784" s="3"/>
      <c r="K784" s="3" t="s">
        <v>379</v>
      </c>
      <c r="L784" s="3"/>
      <c r="M784" s="3"/>
      <c r="N784" s="3"/>
      <c r="O784" s="3"/>
      <c r="P784" s="3"/>
      <c r="Q784" s="3" t="s">
        <v>380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168"/>
        <v>{}</v>
      </c>
      <c r="Z784" s="11" t="s">
        <v>381</v>
      </c>
      <c r="AA784" s="11" t="str">
        <f t="shared" si="160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169"/>
        <v/>
      </c>
      <c r="BQ784" s="11" t="str">
        <f t="shared" si="159"/>
        <v/>
      </c>
    </row>
    <row r="785" spans="2:69" x14ac:dyDescent="0.15">
      <c r="B785" s="1" t="str">
        <f t="shared" si="170"/>
        <v>SkillDescBrief4011305</v>
      </c>
      <c r="C785" s="1" t="str">
        <f t="shared" si="171"/>
        <v>SkillDescDetail401130504</v>
      </c>
      <c r="D785" s="3">
        <v>401130504</v>
      </c>
      <c r="E785" s="3">
        <v>4011305</v>
      </c>
      <c r="F785" s="3">
        <v>4</v>
      </c>
      <c r="G785" s="3" t="s">
        <v>377</v>
      </c>
      <c r="H785" s="3"/>
      <c r="I785" s="3" t="s">
        <v>378</v>
      </c>
      <c r="J785" s="3"/>
      <c r="K785" s="3" t="s">
        <v>379</v>
      </c>
      <c r="L785" s="3"/>
      <c r="M785" s="3"/>
      <c r="N785" s="3"/>
      <c r="O785" s="3"/>
      <c r="P785" s="3"/>
      <c r="Q785" s="3" t="s">
        <v>380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168"/>
        <v>{}</v>
      </c>
      <c r="Z785" s="11" t="s">
        <v>381</v>
      </c>
      <c r="AA785" s="11" t="str">
        <f t="shared" si="160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169"/>
        <v/>
      </c>
      <c r="BQ785" s="11" t="str">
        <f t="shared" si="159"/>
        <v/>
      </c>
    </row>
    <row r="786" spans="2:69" x14ac:dyDescent="0.15">
      <c r="B786" s="1" t="str">
        <f t="shared" si="170"/>
        <v>SkillDescBrief4011305</v>
      </c>
      <c r="C786" s="1" t="str">
        <f t="shared" si="171"/>
        <v>SkillDescDetail401130505</v>
      </c>
      <c r="D786" s="3">
        <v>401130505</v>
      </c>
      <c r="E786" s="3">
        <v>4011305</v>
      </c>
      <c r="F786" s="3">
        <v>5</v>
      </c>
      <c r="G786" s="3" t="s">
        <v>377</v>
      </c>
      <c r="H786" s="3"/>
      <c r="I786" s="3" t="s">
        <v>378</v>
      </c>
      <c r="J786" s="3"/>
      <c r="K786" s="3" t="s">
        <v>379</v>
      </c>
      <c r="L786" s="3"/>
      <c r="M786" s="3"/>
      <c r="N786" s="3"/>
      <c r="O786" s="3"/>
      <c r="P786" s="3"/>
      <c r="Q786" s="3" t="s">
        <v>380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168"/>
        <v>{}</v>
      </c>
      <c r="Z786" s="11" t="s">
        <v>381</v>
      </c>
      <c r="AA786" s="11" t="str">
        <f t="shared" si="160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169"/>
        <v/>
      </c>
      <c r="BQ786" s="11" t="str">
        <f t="shared" si="159"/>
        <v/>
      </c>
    </row>
    <row r="787" spans="2:69" x14ac:dyDescent="0.15">
      <c r="B787" s="1" t="str">
        <f t="shared" si="170"/>
        <v>SkillDescBrief// 战斗被动</v>
      </c>
      <c r="C787" s="1" t="str">
        <f t="shared" si="171"/>
        <v>SkillDescDetail// 战斗被动3</v>
      </c>
      <c r="D787" s="7" t="s">
        <v>48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168"/>
        <v/>
      </c>
      <c r="Z787" s="10" t="s">
        <v>381</v>
      </c>
      <c r="AA787" s="10" t="str">
        <f t="shared" si="160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169"/>
        <v/>
      </c>
      <c r="BQ787" s="10" t="str">
        <f t="shared" si="159"/>
        <v/>
      </c>
    </row>
    <row r="788" spans="2:69" x14ac:dyDescent="0.15">
      <c r="B788" s="1" t="str">
        <f t="shared" si="170"/>
        <v>SkillDescBrief4011306</v>
      </c>
      <c r="C788" s="1" t="str">
        <f t="shared" si="171"/>
        <v>SkillDescDetail401130601</v>
      </c>
      <c r="D788" s="3">
        <v>401130601</v>
      </c>
      <c r="E788" s="3">
        <v>4011306</v>
      </c>
      <c r="F788" s="3">
        <v>1</v>
      </c>
      <c r="G788" s="3" t="s">
        <v>377</v>
      </c>
      <c r="H788" s="3"/>
      <c r="I788" s="3" t="s">
        <v>378</v>
      </c>
      <c r="J788" s="3"/>
      <c r="K788" s="3" t="s">
        <v>379</v>
      </c>
      <c r="L788" s="3"/>
      <c r="M788" s="3"/>
      <c r="N788" s="3"/>
      <c r="O788" s="3"/>
      <c r="P788" s="3"/>
      <c r="Q788" s="3" t="s">
        <v>380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168"/>
        <v>{}</v>
      </c>
      <c r="Z788" s="11" t="s">
        <v>381</v>
      </c>
      <c r="AA788" s="11" t="str">
        <f t="shared" si="160"/>
        <v/>
      </c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169"/>
        <v/>
      </c>
      <c r="BQ788" s="11" t="str">
        <f t="shared" si="159"/>
        <v/>
      </c>
    </row>
    <row r="789" spans="2:69" x14ac:dyDescent="0.15">
      <c r="B789" s="1" t="str">
        <f t="shared" si="170"/>
        <v>SkillDescBrief4011306</v>
      </c>
      <c r="C789" s="1" t="str">
        <f t="shared" si="171"/>
        <v>SkillDescDetail401130602</v>
      </c>
      <c r="D789" s="3">
        <v>401130602</v>
      </c>
      <c r="E789" s="3">
        <v>4011306</v>
      </c>
      <c r="F789" s="3">
        <v>2</v>
      </c>
      <c r="G789" s="3" t="s">
        <v>377</v>
      </c>
      <c r="H789" s="3"/>
      <c r="I789" s="3" t="s">
        <v>378</v>
      </c>
      <c r="J789" s="3"/>
      <c r="K789" s="3" t="s">
        <v>379</v>
      </c>
      <c r="L789" s="3"/>
      <c r="M789" s="3"/>
      <c r="N789" s="3"/>
      <c r="O789" s="3"/>
      <c r="P789" s="3"/>
      <c r="Q789" s="3" t="s">
        <v>380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168"/>
        <v>{}</v>
      </c>
      <c r="Z789" s="11" t="s">
        <v>381</v>
      </c>
      <c r="AA789" s="11" t="str">
        <f t="shared" si="160"/>
        <v/>
      </c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169"/>
        <v/>
      </c>
      <c r="BQ789" s="11" t="str">
        <f t="shared" si="159"/>
        <v/>
      </c>
    </row>
    <row r="790" spans="2:69" x14ac:dyDescent="0.15">
      <c r="B790" s="1" t="str">
        <f t="shared" si="170"/>
        <v>SkillDescBrief4011306</v>
      </c>
      <c r="C790" s="1" t="str">
        <f t="shared" si="171"/>
        <v>SkillDescDetail401130603</v>
      </c>
      <c r="D790" s="3">
        <v>401130603</v>
      </c>
      <c r="E790" s="3">
        <v>4011306</v>
      </c>
      <c r="F790" s="3">
        <v>3</v>
      </c>
      <c r="G790" s="3" t="s">
        <v>377</v>
      </c>
      <c r="H790" s="3"/>
      <c r="I790" s="3" t="s">
        <v>378</v>
      </c>
      <c r="J790" s="3"/>
      <c r="K790" s="3" t="s">
        <v>379</v>
      </c>
      <c r="L790" s="3"/>
      <c r="M790" s="3"/>
      <c r="N790" s="3"/>
      <c r="O790" s="3"/>
      <c r="P790" s="3"/>
      <c r="Q790" s="3" t="s">
        <v>380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168"/>
        <v>{}</v>
      </c>
      <c r="Z790" s="11" t="s">
        <v>381</v>
      </c>
      <c r="AA790" s="11" t="str">
        <f t="shared" si="160"/>
        <v/>
      </c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169"/>
        <v/>
      </c>
      <c r="BQ790" s="11" t="str">
        <f t="shared" si="159"/>
        <v/>
      </c>
    </row>
    <row r="791" spans="2:69" x14ac:dyDescent="0.15">
      <c r="B791" s="1" t="str">
        <f t="shared" si="170"/>
        <v>SkillDescBrief4011306</v>
      </c>
      <c r="C791" s="1" t="str">
        <f t="shared" si="171"/>
        <v>SkillDescDetail401130604</v>
      </c>
      <c r="D791" s="3">
        <v>401130604</v>
      </c>
      <c r="E791" s="3">
        <v>4011306</v>
      </c>
      <c r="F791" s="3">
        <v>4</v>
      </c>
      <c r="G791" s="3" t="s">
        <v>377</v>
      </c>
      <c r="H791" s="3"/>
      <c r="I791" s="3" t="s">
        <v>378</v>
      </c>
      <c r="J791" s="3"/>
      <c r="K791" s="3" t="s">
        <v>379</v>
      </c>
      <c r="L791" s="3"/>
      <c r="M791" s="3"/>
      <c r="N791" s="3"/>
      <c r="O791" s="3"/>
      <c r="P791" s="3"/>
      <c r="Q791" s="3" t="s">
        <v>380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168"/>
        <v>{}</v>
      </c>
      <c r="Z791" s="11" t="s">
        <v>381</v>
      </c>
      <c r="AA791" s="11" t="str">
        <f t="shared" si="160"/>
        <v/>
      </c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169"/>
        <v/>
      </c>
      <c r="BQ791" s="11" t="str">
        <f t="shared" si="159"/>
        <v/>
      </c>
    </row>
    <row r="792" spans="2:69" x14ac:dyDescent="0.15">
      <c r="B792" s="1" t="str">
        <f t="shared" si="170"/>
        <v>SkillDescBrief4011306</v>
      </c>
      <c r="C792" s="1" t="str">
        <f t="shared" si="171"/>
        <v>SkillDescDetail401130605</v>
      </c>
      <c r="D792" s="3">
        <v>401130605</v>
      </c>
      <c r="E792" s="3">
        <v>4011306</v>
      </c>
      <c r="F792" s="3">
        <v>5</v>
      </c>
      <c r="G792" s="3" t="s">
        <v>377</v>
      </c>
      <c r="H792" s="3"/>
      <c r="I792" s="3" t="s">
        <v>378</v>
      </c>
      <c r="J792" s="3"/>
      <c r="K792" s="3" t="s">
        <v>379</v>
      </c>
      <c r="L792" s="3"/>
      <c r="M792" s="3"/>
      <c r="N792" s="3"/>
      <c r="O792" s="3"/>
      <c r="P792" s="3"/>
      <c r="Q792" s="3" t="s">
        <v>380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168"/>
        <v>{}</v>
      </c>
      <c r="Z792" s="11" t="s">
        <v>381</v>
      </c>
      <c r="AA792" s="11" t="str">
        <f t="shared" si="160"/>
        <v/>
      </c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169"/>
        <v/>
      </c>
      <c r="BQ792" s="11" t="str">
        <f t="shared" si="159"/>
        <v/>
      </c>
    </row>
    <row r="793" spans="2:69" x14ac:dyDescent="0.15">
      <c r="B793" s="1" t="str">
        <f t="shared" si="170"/>
        <v>SkillDescBrief// 战斗被动</v>
      </c>
      <c r="C793" s="1" t="str">
        <f t="shared" si="171"/>
        <v>SkillDescDetail// 战斗被动4</v>
      </c>
      <c r="D793" s="7" t="s">
        <v>49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168"/>
        <v/>
      </c>
      <c r="Z793" s="10" t="s">
        <v>381</v>
      </c>
      <c r="AA793" s="10" t="str">
        <f t="shared" si="160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169"/>
        <v/>
      </c>
      <c r="BQ793" s="10" t="str">
        <f t="shared" si="159"/>
        <v/>
      </c>
    </row>
    <row r="794" spans="2:69" x14ac:dyDescent="0.15">
      <c r="B794" s="1" t="str">
        <f t="shared" si="170"/>
        <v>SkillDescBrief4011307</v>
      </c>
      <c r="C794" s="1" t="str">
        <f t="shared" si="171"/>
        <v>SkillDescDetail401130701</v>
      </c>
      <c r="D794" s="3">
        <v>401130701</v>
      </c>
      <c r="E794" s="3">
        <v>4011307</v>
      </c>
      <c r="F794" s="3">
        <v>1</v>
      </c>
      <c r="G794" s="3" t="s">
        <v>377</v>
      </c>
      <c r="H794" s="3">
        <v>0.42</v>
      </c>
      <c r="I794" s="3" t="s">
        <v>378</v>
      </c>
      <c r="J794" s="3"/>
      <c r="K794" s="3" t="s">
        <v>379</v>
      </c>
      <c r="L794" s="3">
        <v>1</v>
      </c>
      <c r="M794" s="3"/>
      <c r="N794" s="3"/>
      <c r="O794" s="3"/>
      <c r="P794" s="3"/>
      <c r="Q794" s="3" t="s">
        <v>380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168"/>
        <v>{"AtkPower":0.42,"BuffPower":1}</v>
      </c>
      <c r="Z794" s="11" t="s">
        <v>566</v>
      </c>
      <c r="AA794" s="11" t="str">
        <f t="shared" si="160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566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349</v>
      </c>
      <c r="AN794" s="11" t="s">
        <v>567</v>
      </c>
      <c r="AO794" s="11" t="s">
        <v>355</v>
      </c>
      <c r="AP794" s="11">
        <v>7</v>
      </c>
      <c r="AQ794" s="11" t="s">
        <v>349</v>
      </c>
      <c r="AR794" s="11" t="s">
        <v>433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169"/>
        <v>解除伪装时，暴击伤害提高</v>
      </c>
      <c r="BQ794" s="11" t="str">
        <f t="shared" si="159"/>
        <v>解除伪装时，暴击伤害提高&lt;q=attr_atk&gt;&lt;c=A6EC41&gt;42%&lt;/c&gt;，持续&lt;c=A6EC41&gt;7&lt;/c&gt;秒</v>
      </c>
    </row>
    <row r="795" spans="2:69" x14ac:dyDescent="0.15">
      <c r="B795" s="1" t="str">
        <f t="shared" si="170"/>
        <v>SkillDescBrief4011307</v>
      </c>
      <c r="C795" s="1" t="str">
        <f t="shared" si="171"/>
        <v>SkillDescDetail401130702</v>
      </c>
      <c r="D795" s="3">
        <v>401130702</v>
      </c>
      <c r="E795" s="3">
        <v>4011307</v>
      </c>
      <c r="F795" s="3">
        <v>2</v>
      </c>
      <c r="G795" s="3" t="s">
        <v>377</v>
      </c>
      <c r="H795" s="3"/>
      <c r="I795" s="3" t="s">
        <v>378</v>
      </c>
      <c r="J795" s="3"/>
      <c r="K795" s="3" t="s">
        <v>379</v>
      </c>
      <c r="L795" s="3">
        <v>1</v>
      </c>
      <c r="M795" s="3"/>
      <c r="N795" s="3"/>
      <c r="O795" s="3"/>
      <c r="P795" s="3"/>
      <c r="Q795" s="3" t="s">
        <v>380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168"/>
        <v>{"BuffPower":1}</v>
      </c>
      <c r="Z795" s="11" t="s">
        <v>381</v>
      </c>
      <c r="AA795" s="11" t="str">
        <f t="shared" si="160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169"/>
        <v/>
      </c>
      <c r="BQ795" s="11" t="str">
        <f t="shared" si="159"/>
        <v/>
      </c>
    </row>
    <row r="796" spans="2:69" x14ac:dyDescent="0.15">
      <c r="B796" s="1" t="str">
        <f t="shared" si="170"/>
        <v>SkillDescBrief4011307</v>
      </c>
      <c r="C796" s="1" t="str">
        <f t="shared" si="171"/>
        <v>SkillDescDetail401130703</v>
      </c>
      <c r="D796" s="3">
        <v>401130703</v>
      </c>
      <c r="E796" s="3">
        <v>4011307</v>
      </c>
      <c r="F796" s="3">
        <v>3</v>
      </c>
      <c r="G796" s="3" t="s">
        <v>377</v>
      </c>
      <c r="H796" s="3"/>
      <c r="I796" s="3" t="s">
        <v>378</v>
      </c>
      <c r="J796" s="3"/>
      <c r="K796" s="3" t="s">
        <v>379</v>
      </c>
      <c r="L796" s="3">
        <v>1</v>
      </c>
      <c r="M796" s="3"/>
      <c r="N796" s="3"/>
      <c r="O796" s="3"/>
      <c r="P796" s="3"/>
      <c r="Q796" s="3" t="s">
        <v>380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168"/>
        <v>{"BuffPower":1}</v>
      </c>
      <c r="Z796" s="11" t="s">
        <v>381</v>
      </c>
      <c r="AA796" s="11" t="str">
        <f t="shared" si="160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169"/>
        <v/>
      </c>
      <c r="BQ796" s="11" t="str">
        <f t="shared" si="159"/>
        <v/>
      </c>
    </row>
    <row r="797" spans="2:69" x14ac:dyDescent="0.15">
      <c r="B797" s="1" t="str">
        <f t="shared" si="170"/>
        <v>SkillDescBrief4011307</v>
      </c>
      <c r="C797" s="1" t="str">
        <f t="shared" si="171"/>
        <v>SkillDescDetail401130704</v>
      </c>
      <c r="D797" s="3">
        <v>401130704</v>
      </c>
      <c r="E797" s="3">
        <v>4011307</v>
      </c>
      <c r="F797" s="3">
        <v>4</v>
      </c>
      <c r="G797" s="3" t="s">
        <v>377</v>
      </c>
      <c r="H797" s="3"/>
      <c r="I797" s="3" t="s">
        <v>378</v>
      </c>
      <c r="J797" s="3"/>
      <c r="K797" s="3" t="s">
        <v>379</v>
      </c>
      <c r="L797" s="3">
        <v>1</v>
      </c>
      <c r="M797" s="3"/>
      <c r="N797" s="3"/>
      <c r="O797" s="3"/>
      <c r="P797" s="3"/>
      <c r="Q797" s="3" t="s">
        <v>380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168"/>
        <v>{"BuffPower":1}</v>
      </c>
      <c r="Z797" s="11" t="s">
        <v>381</v>
      </c>
      <c r="AA797" s="11" t="str">
        <f t="shared" si="160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169"/>
        <v/>
      </c>
      <c r="BQ797" s="11" t="str">
        <f t="shared" si="159"/>
        <v/>
      </c>
    </row>
    <row r="798" spans="2:69" x14ac:dyDescent="0.15">
      <c r="B798" s="1" t="str">
        <f t="shared" si="170"/>
        <v>SkillDescBrief4011307</v>
      </c>
      <c r="C798" s="1" t="str">
        <f t="shared" si="171"/>
        <v>SkillDescDetail401130705</v>
      </c>
      <c r="D798" s="3">
        <v>401130705</v>
      </c>
      <c r="E798" s="3">
        <v>4011307</v>
      </c>
      <c r="F798" s="3">
        <v>5</v>
      </c>
      <c r="G798" s="3" t="s">
        <v>377</v>
      </c>
      <c r="H798" s="3"/>
      <c r="I798" s="3" t="s">
        <v>378</v>
      </c>
      <c r="J798" s="3"/>
      <c r="K798" s="3" t="s">
        <v>379</v>
      </c>
      <c r="L798" s="3">
        <v>1</v>
      </c>
      <c r="M798" s="3"/>
      <c r="N798" s="3"/>
      <c r="O798" s="3"/>
      <c r="P798" s="3"/>
      <c r="Q798" s="3" t="s">
        <v>380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168"/>
        <v>{"BuffPower":1}</v>
      </c>
      <c r="Z798" s="11" t="s">
        <v>381</v>
      </c>
      <c r="AA798" s="11" t="str">
        <f t="shared" si="160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169"/>
        <v/>
      </c>
      <c r="BQ798" s="11" t="str">
        <f t="shared" si="159"/>
        <v/>
      </c>
    </row>
    <row r="799" spans="2:69" x14ac:dyDescent="0.15">
      <c r="B799" s="1" t="str">
        <f t="shared" si="170"/>
        <v>SkillDescBrief// 强化普攻</v>
      </c>
      <c r="C799" s="1" t="str">
        <f t="shared" si="171"/>
        <v>SkillDescDetail// 强化普攻</v>
      </c>
      <c r="D799" s="7" t="s">
        <v>66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168"/>
        <v/>
      </c>
      <c r="Z799" s="10" t="s">
        <v>381</v>
      </c>
      <c r="AA799" s="10" t="str">
        <f t="shared" si="160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169"/>
        <v/>
      </c>
      <c r="BQ799" s="10" t="str">
        <f t="shared" si="159"/>
        <v/>
      </c>
    </row>
    <row r="800" spans="2:69" x14ac:dyDescent="0.15">
      <c r="B800" s="1" t="str">
        <f t="shared" si="170"/>
        <v>SkillDescBrief4011308</v>
      </c>
      <c r="C800" s="1" t="str">
        <f t="shared" si="171"/>
        <v>SkillDescDetail401130801</v>
      </c>
      <c r="D800" s="3">
        <v>401130801</v>
      </c>
      <c r="E800" s="3">
        <v>4011308</v>
      </c>
      <c r="F800" s="3">
        <v>1</v>
      </c>
      <c r="G800" s="3" t="s">
        <v>377</v>
      </c>
      <c r="H800" s="3">
        <f ca="1">ROUND(_xlfn.XLOOKUP($F800,$D$1:$D$5,$E$1:$E$5)*OFFSET(H800,5-$F800,0)/0.05,0)*0.05</f>
        <v>5.6000000000000005</v>
      </c>
      <c r="I800" s="3" t="s">
        <v>378</v>
      </c>
      <c r="J800" s="3"/>
      <c r="K800" s="3" t="s">
        <v>379</v>
      </c>
      <c r="L800" s="3"/>
      <c r="M800" s="3"/>
      <c r="N800" s="3"/>
      <c r="O800" s="3"/>
      <c r="P800" s="3"/>
      <c r="Q800" s="3" t="s">
        <v>380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t="shared" ca="1" si="168"/>
        <v>{"AtkPower":5.6}</v>
      </c>
      <c r="Z800" s="11" t="s">
        <v>381</v>
      </c>
      <c r="AA800" s="11" t="str">
        <f t="shared" si="160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169"/>
        <v/>
      </c>
      <c r="BQ800" s="11" t="str">
        <f t="shared" si="159"/>
        <v/>
      </c>
    </row>
    <row r="801" spans="2:69" x14ac:dyDescent="0.15">
      <c r="B801" s="1" t="str">
        <f t="shared" si="170"/>
        <v>SkillDescBrief4011308</v>
      </c>
      <c r="C801" s="1" t="str">
        <f t="shared" si="171"/>
        <v>SkillDescDetail401130802</v>
      </c>
      <c r="D801" s="3">
        <v>401130802</v>
      </c>
      <c r="E801" s="3">
        <v>4011308</v>
      </c>
      <c r="F801" s="3">
        <v>2</v>
      </c>
      <c r="G801" s="3" t="s">
        <v>377</v>
      </c>
      <c r="H801" s="3">
        <f ca="1">ROUND(_xlfn.XLOOKUP($F801,$D$1:$D$5,$E$1:$E$5)*OFFSET(H801,5-$F801,0)/0.05,0)*0.05</f>
        <v>6</v>
      </c>
      <c r="I801" s="3" t="s">
        <v>378</v>
      </c>
      <c r="J801" s="3"/>
      <c r="K801" s="3" t="s">
        <v>379</v>
      </c>
      <c r="L801" s="3"/>
      <c r="M801" s="3"/>
      <c r="N801" s="3"/>
      <c r="O801" s="3"/>
      <c r="P801" s="3"/>
      <c r="Q801" s="3" t="s">
        <v>380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t="shared" ca="1" si="168"/>
        <v>{"AtkPower":6}</v>
      </c>
      <c r="Z801" s="11" t="s">
        <v>381</v>
      </c>
      <c r="AA801" s="11" t="str">
        <f t="shared" si="160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169"/>
        <v/>
      </c>
      <c r="BQ801" s="11" t="str">
        <f t="shared" ref="BQ801:BQ864" si="172">AA801</f>
        <v/>
      </c>
    </row>
    <row r="802" spans="2:69" x14ac:dyDescent="0.15">
      <c r="B802" s="1" t="str">
        <f t="shared" si="170"/>
        <v>SkillDescBrief4011308</v>
      </c>
      <c r="C802" s="1" t="str">
        <f t="shared" si="171"/>
        <v>SkillDescDetail401130803</v>
      </c>
      <c r="D802" s="3">
        <v>401130803</v>
      </c>
      <c r="E802" s="3">
        <v>4011308</v>
      </c>
      <c r="F802" s="3">
        <v>3</v>
      </c>
      <c r="G802" s="3" t="s">
        <v>377</v>
      </c>
      <c r="H802" s="3">
        <f ca="1">ROUND(_xlfn.XLOOKUP($F802,$D$1:$D$5,$E$1:$E$5)*OFFSET(H802,5-$F802,0)/0.05,0)*0.05</f>
        <v>6.4</v>
      </c>
      <c r="I802" s="3" t="s">
        <v>378</v>
      </c>
      <c r="J802" s="3"/>
      <c r="K802" s="3" t="s">
        <v>379</v>
      </c>
      <c r="L802" s="3"/>
      <c r="M802" s="3"/>
      <c r="N802" s="3"/>
      <c r="O802" s="3"/>
      <c r="P802" s="3"/>
      <c r="Q802" s="3" t="s">
        <v>380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t="shared" ca="1" si="168"/>
        <v>{"AtkPower":6.4}</v>
      </c>
      <c r="Z802" s="11" t="s">
        <v>381</v>
      </c>
      <c r="AA802" s="11" t="str">
        <f t="shared" si="160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169"/>
        <v/>
      </c>
      <c r="BQ802" s="11" t="str">
        <f t="shared" si="172"/>
        <v/>
      </c>
    </row>
    <row r="803" spans="2:69" x14ac:dyDescent="0.15">
      <c r="B803" s="1" t="str">
        <f t="shared" si="170"/>
        <v>SkillDescBrief4011308</v>
      </c>
      <c r="C803" s="1" t="str">
        <f t="shared" si="171"/>
        <v>SkillDescDetail401130804</v>
      </c>
      <c r="D803" s="3">
        <v>401130804</v>
      </c>
      <c r="E803" s="3">
        <v>4011308</v>
      </c>
      <c r="F803" s="3">
        <v>4</v>
      </c>
      <c r="G803" s="3" t="s">
        <v>377</v>
      </c>
      <c r="H803" s="3">
        <f ca="1">ROUND(_xlfn.XLOOKUP($F803,$D$1:$D$5,$E$1:$E$5)*OFFSET(H803,5-$F803,0)/0.05,0)*0.05</f>
        <v>7.2</v>
      </c>
      <c r="I803" s="3" t="s">
        <v>378</v>
      </c>
      <c r="J803" s="3"/>
      <c r="K803" s="3" t="s">
        <v>379</v>
      </c>
      <c r="L803" s="3"/>
      <c r="M803" s="3"/>
      <c r="N803" s="3"/>
      <c r="O803" s="3"/>
      <c r="P803" s="3"/>
      <c r="Q803" s="3" t="s">
        <v>380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t="shared" ca="1" si="168"/>
        <v>{"AtkPower":7.2}</v>
      </c>
      <c r="Z803" s="11" t="s">
        <v>381</v>
      </c>
      <c r="AA803" s="11" t="str">
        <f t="shared" si="160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169"/>
        <v/>
      </c>
      <c r="BQ803" s="11" t="str">
        <f t="shared" si="172"/>
        <v/>
      </c>
    </row>
    <row r="804" spans="2:69" x14ac:dyDescent="0.15">
      <c r="B804" s="1" t="str">
        <f t="shared" si="170"/>
        <v>SkillDescBrief4011308</v>
      </c>
      <c r="C804" s="1" t="str">
        <f t="shared" si="171"/>
        <v>SkillDescDetail401130805</v>
      </c>
      <c r="D804" s="3">
        <v>401130805</v>
      </c>
      <c r="E804" s="3">
        <v>4011308</v>
      </c>
      <c r="F804" s="3">
        <v>5</v>
      </c>
      <c r="G804" s="3" t="s">
        <v>377</v>
      </c>
      <c r="H804" s="3">
        <v>8</v>
      </c>
      <c r="I804" s="3" t="s">
        <v>378</v>
      </c>
      <c r="J804" s="3"/>
      <c r="K804" s="3" t="s">
        <v>379</v>
      </c>
      <c r="L804" s="3"/>
      <c r="M804" s="3"/>
      <c r="N804" s="3"/>
      <c r="O804" s="3"/>
      <c r="P804" s="3"/>
      <c r="Q804" s="3" t="s">
        <v>380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168"/>
        <v>{"AtkPower":8}</v>
      </c>
      <c r="Z804" s="11" t="s">
        <v>381</v>
      </c>
      <c r="AA804" s="11" t="str">
        <f t="shared" si="160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169"/>
        <v/>
      </c>
      <c r="BQ804" s="11" t="str">
        <f t="shared" si="172"/>
        <v/>
      </c>
    </row>
    <row r="805" spans="2:69" x14ac:dyDescent="0.15">
      <c r="B805" s="1" t="str">
        <f t="shared" si="170"/>
        <v>SkillDescBrief// 化学手雷</v>
      </c>
      <c r="C805" s="1" t="str">
        <f t="shared" si="171"/>
        <v>SkillDescDetail// 化学手雷</v>
      </c>
      <c r="D805" s="7" t="s">
        <v>103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168"/>
        <v/>
      </c>
      <c r="Z805" s="10" t="s">
        <v>381</v>
      </c>
      <c r="AA805" s="10" t="str">
        <f t="shared" si="160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169"/>
        <v/>
      </c>
      <c r="BQ805" s="10" t="str">
        <f t="shared" si="172"/>
        <v/>
      </c>
    </row>
    <row r="806" spans="2:69" x14ac:dyDescent="0.15">
      <c r="B806" s="1" t="str">
        <f t="shared" si="170"/>
        <v>SkillDescBrief// 普攻</v>
      </c>
      <c r="C806" s="1" t="str">
        <f t="shared" si="171"/>
        <v>SkillDescDetail// 普攻</v>
      </c>
      <c r="D806" s="7" t="s">
        <v>33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168"/>
        <v/>
      </c>
      <c r="Z806" s="10" t="s">
        <v>381</v>
      </c>
      <c r="AA806" s="10" t="str">
        <f t="shared" si="160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169"/>
        <v/>
      </c>
      <c r="BQ806" s="10" t="str">
        <f t="shared" si="172"/>
        <v/>
      </c>
    </row>
    <row r="807" spans="2:69" x14ac:dyDescent="0.15">
      <c r="B807" s="1" t="str">
        <f t="shared" si="170"/>
        <v>SkillDescBrief4011401</v>
      </c>
      <c r="C807" s="1" t="str">
        <f t="shared" si="171"/>
        <v>SkillDescDetail401140101</v>
      </c>
      <c r="D807" s="3">
        <v>401140101</v>
      </c>
      <c r="E807" s="3">
        <v>4011401</v>
      </c>
      <c r="F807" s="3">
        <v>1</v>
      </c>
      <c r="G807" s="3" t="s">
        <v>377</v>
      </c>
      <c r="H807" s="3">
        <f ca="1">ROUND(_xlfn.XLOOKUP($F807,$D$1:$D$5,$E$1:$E$5)*OFFSET(H807,5-$F807,0)/0.05,0)*0.05</f>
        <v>1.55</v>
      </c>
      <c r="I807" s="3" t="s">
        <v>378</v>
      </c>
      <c r="J807" s="3"/>
      <c r="K807" s="3" t="s">
        <v>379</v>
      </c>
      <c r="L807" s="3"/>
      <c r="M807" s="3"/>
      <c r="N807" s="3"/>
      <c r="O807" s="3"/>
      <c r="P807" s="3"/>
      <c r="Q807" s="3" t="s">
        <v>380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t="shared" ca="1" si="168"/>
        <v>{"AtkPower":1.55}</v>
      </c>
      <c r="Z807" s="11" t="s">
        <v>568</v>
      </c>
      <c r="AA807" s="11" t="str">
        <f t="shared" ca="1" si="160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569</v>
      </c>
      <c r="AK807" s="11" t="str">
        <f>$B$6</f>
        <v>&lt;c=A6EC41&gt;</v>
      </c>
      <c r="AL807" s="11">
        <v>1</v>
      </c>
      <c r="AM807" s="11" t="s">
        <v>349</v>
      </c>
      <c r="AN807" s="11" t="s">
        <v>384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349</v>
      </c>
      <c r="AR807" s="11" t="s">
        <v>385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169"/>
        <v>投掷化学手雷并对敌人造成伤害</v>
      </c>
      <c r="BQ807" s="11" t="str">
        <f t="shared" ca="1" si="172"/>
        <v>投掷化学手雷，随机对&lt;c=A6EC41&gt;1&lt;/c&gt;个敌人造成&lt;q=attr_atk&gt;&lt;c=A6EC41&gt;155%&lt;/c&gt;伤害</v>
      </c>
    </row>
    <row r="808" spans="2:69" x14ac:dyDescent="0.15">
      <c r="B808" s="1" t="str">
        <f t="shared" si="170"/>
        <v>SkillDescBrief4011401</v>
      </c>
      <c r="C808" s="1" t="str">
        <f t="shared" si="171"/>
        <v>SkillDescDetail401140102</v>
      </c>
      <c r="D808" s="3">
        <v>401140102</v>
      </c>
      <c r="E808" s="3">
        <v>4011401</v>
      </c>
      <c r="F808" s="3">
        <v>2</v>
      </c>
      <c r="G808" s="3" t="s">
        <v>377</v>
      </c>
      <c r="H808" s="3">
        <f ca="1">ROUND(_xlfn.XLOOKUP($F808,$D$1:$D$5,$E$1:$E$5)*OFFSET(H808,5-$F808,0)/0.05,0)*0.05</f>
        <v>1.6500000000000001</v>
      </c>
      <c r="I808" s="3" t="s">
        <v>378</v>
      </c>
      <c r="J808" s="3"/>
      <c r="K808" s="3" t="s">
        <v>379</v>
      </c>
      <c r="L808" s="3"/>
      <c r="M808" s="3"/>
      <c r="N808" s="3"/>
      <c r="O808" s="3"/>
      <c r="P808" s="3"/>
      <c r="Q808" s="3" t="s">
        <v>380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t="shared" ca="1" si="168"/>
        <v>{"AtkPower":1.65}</v>
      </c>
      <c r="Z808" s="11" t="s">
        <v>568</v>
      </c>
      <c r="AA808" s="11" t="str">
        <f t="shared" ref="AA808:AA871" ca="1" si="17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386</v>
      </c>
      <c r="AG808" s="11"/>
      <c r="AH808" s="11"/>
      <c r="AI808" s="11"/>
      <c r="AJ808" s="11" t="s">
        <v>353</v>
      </c>
      <c r="AK808" s="11" t="str">
        <f t="shared" ref="AK808:AK811" si="174">$B$8&amp;$B$6</f>
        <v>&lt;q=attr_atk&gt;&lt;c=A6EC41&gt;</v>
      </c>
      <c r="AL808" s="11" t="str">
        <f t="shared" ref="AL808:AL811" ca="1" si="175">ROUND($H808*100,2)&amp;"%"</f>
        <v>165%</v>
      </c>
      <c r="AM808" s="11" t="s">
        <v>349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169"/>
        <v>投掷化学手雷并对敌人造成伤害</v>
      </c>
      <c r="BQ808" s="11" t="str">
        <f t="shared" ca="1" si="172"/>
        <v>2级：造成的伤害提升&lt;q=attr_atk&gt;&lt;c=A6EC41&gt;165%&lt;/c&gt;</v>
      </c>
    </row>
    <row r="809" spans="2:69" x14ac:dyDescent="0.15">
      <c r="B809" s="1" t="str">
        <f t="shared" si="170"/>
        <v>SkillDescBrief4011401</v>
      </c>
      <c r="C809" s="1" t="str">
        <f t="shared" si="171"/>
        <v>SkillDescDetail401140103</v>
      </c>
      <c r="D809" s="3">
        <v>401140103</v>
      </c>
      <c r="E809" s="3">
        <v>4011401</v>
      </c>
      <c r="F809" s="3">
        <v>3</v>
      </c>
      <c r="G809" s="3" t="s">
        <v>377</v>
      </c>
      <c r="H809" s="3">
        <f ca="1">ROUND(_xlfn.XLOOKUP($F809,$D$1:$D$5,$E$1:$E$5)*OFFSET(H809,5-$F809,0)/0.05,0)*0.05</f>
        <v>1.75</v>
      </c>
      <c r="I809" s="3" t="s">
        <v>378</v>
      </c>
      <c r="J809" s="3"/>
      <c r="K809" s="3" t="s">
        <v>379</v>
      </c>
      <c r="L809" s="3"/>
      <c r="M809" s="3"/>
      <c r="N809" s="3"/>
      <c r="O809" s="3"/>
      <c r="P809" s="3"/>
      <c r="Q809" s="3" t="s">
        <v>380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t="shared" ca="1" si="168"/>
        <v>{"AtkPower":1.75}</v>
      </c>
      <c r="Z809" s="11" t="s">
        <v>568</v>
      </c>
      <c r="AA809" s="11" t="str">
        <f t="shared" ca="1" si="17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386</v>
      </c>
      <c r="AG809" s="11"/>
      <c r="AH809" s="11"/>
      <c r="AI809" s="11"/>
      <c r="AJ809" s="11" t="s">
        <v>353</v>
      </c>
      <c r="AK809" s="11" t="str">
        <f t="shared" si="174"/>
        <v>&lt;q=attr_atk&gt;&lt;c=A6EC41&gt;</v>
      </c>
      <c r="AL809" s="11" t="str">
        <f t="shared" ca="1" si="175"/>
        <v>175%</v>
      </c>
      <c r="AM809" s="11" t="s">
        <v>349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169"/>
        <v>投掷化学手雷并对敌人造成伤害</v>
      </c>
      <c r="BQ809" s="11" t="str">
        <f t="shared" ca="1" si="172"/>
        <v>3级：造成的伤害提升&lt;q=attr_atk&gt;&lt;c=A6EC41&gt;175%&lt;/c&gt;</v>
      </c>
    </row>
    <row r="810" spans="2:69" x14ac:dyDescent="0.15">
      <c r="B810" s="1" t="str">
        <f t="shared" si="170"/>
        <v>SkillDescBrief4011401</v>
      </c>
      <c r="C810" s="1" t="str">
        <f t="shared" si="171"/>
        <v>SkillDescDetail401140104</v>
      </c>
      <c r="D810" s="3">
        <v>401140104</v>
      </c>
      <c r="E810" s="3">
        <v>4011401</v>
      </c>
      <c r="F810" s="3">
        <v>4</v>
      </c>
      <c r="G810" s="3" t="s">
        <v>377</v>
      </c>
      <c r="H810" s="3">
        <f ca="1">ROUND(_xlfn.XLOOKUP($F810,$D$1:$D$5,$E$1:$E$5)*OFFSET(H810,5-$F810,0)/0.05,0)*0.05</f>
        <v>2</v>
      </c>
      <c r="I810" s="3" t="s">
        <v>378</v>
      </c>
      <c r="J810" s="3"/>
      <c r="K810" s="3" t="s">
        <v>379</v>
      </c>
      <c r="L810" s="3"/>
      <c r="M810" s="3"/>
      <c r="N810" s="3"/>
      <c r="O810" s="3"/>
      <c r="P810" s="3"/>
      <c r="Q810" s="3" t="s">
        <v>380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t="shared" ca="1" si="168"/>
        <v>{"AtkPower":2}</v>
      </c>
      <c r="Z810" s="11" t="s">
        <v>568</v>
      </c>
      <c r="AA810" s="11" t="str">
        <f t="shared" ca="1" si="17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386</v>
      </c>
      <c r="AG810" s="11"/>
      <c r="AH810" s="11"/>
      <c r="AI810" s="11"/>
      <c r="AJ810" s="11" t="s">
        <v>353</v>
      </c>
      <c r="AK810" s="11" t="str">
        <f t="shared" si="174"/>
        <v>&lt;q=attr_atk&gt;&lt;c=A6EC41&gt;</v>
      </c>
      <c r="AL810" s="11" t="str">
        <f t="shared" ca="1" si="175"/>
        <v>200%</v>
      </c>
      <c r="AM810" s="11" t="s">
        <v>349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169"/>
        <v>投掷化学手雷并对敌人造成伤害</v>
      </c>
      <c r="BQ810" s="11" t="str">
        <f t="shared" ca="1" si="172"/>
        <v>4级：造成的伤害提升&lt;q=attr_atk&gt;&lt;c=A6EC41&gt;200%&lt;/c&gt;</v>
      </c>
    </row>
    <row r="811" spans="2:69" x14ac:dyDescent="0.15">
      <c r="B811" s="1" t="str">
        <f t="shared" si="170"/>
        <v>SkillDescBrief4011401</v>
      </c>
      <c r="C811" s="1" t="str">
        <f t="shared" si="171"/>
        <v>SkillDescDetail401140105</v>
      </c>
      <c r="D811" s="3">
        <v>401140105</v>
      </c>
      <c r="E811" s="3">
        <v>4011401</v>
      </c>
      <c r="F811" s="3">
        <v>5</v>
      </c>
      <c r="G811" s="3" t="s">
        <v>377</v>
      </c>
      <c r="H811" s="3">
        <v>2.2000000000000002</v>
      </c>
      <c r="I811" s="3" t="s">
        <v>378</v>
      </c>
      <c r="J811" s="3"/>
      <c r="K811" s="3" t="s">
        <v>379</v>
      </c>
      <c r="L811" s="3"/>
      <c r="M811" s="3"/>
      <c r="N811" s="3"/>
      <c r="O811" s="3"/>
      <c r="P811" s="3"/>
      <c r="Q811" s="3" t="s">
        <v>380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168"/>
        <v>{"AtkPower":2.2}</v>
      </c>
      <c r="Z811" s="11" t="s">
        <v>568</v>
      </c>
      <c r="AA811" s="11" t="str">
        <f t="shared" si="17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386</v>
      </c>
      <c r="AG811" s="11"/>
      <c r="AH811" s="11"/>
      <c r="AI811" s="11"/>
      <c r="AJ811" s="11" t="s">
        <v>353</v>
      </c>
      <c r="AK811" s="11" t="str">
        <f t="shared" si="174"/>
        <v>&lt;q=attr_atk&gt;&lt;c=A6EC41&gt;</v>
      </c>
      <c r="AL811" s="11" t="str">
        <f t="shared" si="175"/>
        <v>220%</v>
      </c>
      <c r="AM811" s="11" t="s">
        <v>349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169"/>
        <v>投掷化学手雷并对敌人造成伤害</v>
      </c>
      <c r="BQ811" s="11" t="str">
        <f t="shared" si="172"/>
        <v>5级：造成的伤害提升&lt;q=attr_atk&gt;&lt;c=A6EC41&gt;220%&lt;/c&gt;</v>
      </c>
    </row>
    <row r="812" spans="2:69" x14ac:dyDescent="0.15">
      <c r="B812" s="1" t="str">
        <f t="shared" si="170"/>
        <v>SkillDescBrief// 大招</v>
      </c>
      <c r="C812" s="1" t="str">
        <f t="shared" si="171"/>
        <v>SkillDescDetail// 大招</v>
      </c>
      <c r="D812" s="7" t="s">
        <v>40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168"/>
        <v/>
      </c>
      <c r="Z812" s="10" t="s">
        <v>381</v>
      </c>
      <c r="AA812" s="10" t="str">
        <f t="shared" si="17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169"/>
        <v/>
      </c>
      <c r="BQ812" s="10" t="str">
        <f t="shared" si="172"/>
        <v/>
      </c>
    </row>
    <row r="813" spans="2:69" x14ac:dyDescent="0.15">
      <c r="B813" s="1" t="str">
        <f t="shared" si="170"/>
        <v>SkillDescBrief4011402</v>
      </c>
      <c r="C813" s="1" t="str">
        <f t="shared" si="171"/>
        <v>SkillDescDetail401140201</v>
      </c>
      <c r="D813" s="3">
        <v>401140201</v>
      </c>
      <c r="E813" s="3">
        <v>4011402</v>
      </c>
      <c r="F813" s="3">
        <v>1</v>
      </c>
      <c r="G813" s="3" t="s">
        <v>377</v>
      </c>
      <c r="H813" s="3">
        <f ca="1">ROUND(_xlfn.XLOOKUP($F813,$D$1:$D$5,$E$1:$E$5)*OFFSET(H813,5-$F813,0)/0.05,0)*0.05</f>
        <v>0.95000000000000007</v>
      </c>
      <c r="I813" s="3" t="s">
        <v>378</v>
      </c>
      <c r="J813" s="3"/>
      <c r="K813" s="3" t="s">
        <v>379</v>
      </c>
      <c r="L813" s="3"/>
      <c r="M813" s="3"/>
      <c r="N813" s="3"/>
      <c r="O813" s="3"/>
      <c r="P813" s="3"/>
      <c r="Q813" s="3" t="s">
        <v>380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t="shared" ca="1" si="168"/>
        <v>{"AtkPower":0.95}</v>
      </c>
      <c r="Z813" s="11" t="s">
        <v>570</v>
      </c>
      <c r="AA813" s="11" t="str">
        <f t="shared" ca="1" si="17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571</v>
      </c>
      <c r="AK813" s="11" t="str">
        <f>$B$6</f>
        <v>&lt;c=A6EC41&gt;</v>
      </c>
      <c r="AL813" s="11">
        <v>1</v>
      </c>
      <c r="AM813" s="11" t="s">
        <v>349</v>
      </c>
      <c r="AN813" s="11" t="s">
        <v>572</v>
      </c>
      <c r="AO813" s="11" t="str">
        <f>$B$6</f>
        <v>&lt;c=A6EC41&gt;</v>
      </c>
      <c r="AP813" s="11">
        <v>1</v>
      </c>
      <c r="AQ813" s="11" t="s">
        <v>349</v>
      </c>
      <c r="AR813" s="11" t="s">
        <v>573</v>
      </c>
      <c r="AS813" s="11" t="str">
        <f>$B$6</f>
        <v>&lt;c=A6EC41&gt;</v>
      </c>
      <c r="AT813" s="11">
        <v>1</v>
      </c>
      <c r="AU813" s="11" t="s">
        <v>349</v>
      </c>
      <c r="AV813" s="11" t="s">
        <v>574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349</v>
      </c>
      <c r="AZ813" s="11" t="s">
        <v>385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169"/>
        <v>连续投掷化学手雷，附带中毒效果</v>
      </c>
      <c r="BQ813" s="11" t="str">
        <f t="shared" ca="1" si="172"/>
        <v>连续投掷&lt;c=A6EC41&gt;1&lt;/c&gt;颗化学手雷，每次随机攻击&lt;c=A6EC41&gt;1&lt;/c&gt;名敌人，附带&lt;c=A6EC41&gt;1&lt;/c&gt;层中毒效果，造成&lt;q=attr_atk&gt;&lt;c=A6EC41&gt;95%&lt;/c&gt;伤害</v>
      </c>
    </row>
    <row r="814" spans="2:69" x14ac:dyDescent="0.15">
      <c r="B814" s="1" t="str">
        <f t="shared" si="170"/>
        <v>SkillDescBrief4011402</v>
      </c>
      <c r="C814" s="1" t="str">
        <f t="shared" si="171"/>
        <v>SkillDescDetail401140202</v>
      </c>
      <c r="D814" s="3">
        <v>401140202</v>
      </c>
      <c r="E814" s="3">
        <v>4011402</v>
      </c>
      <c r="F814" s="3">
        <v>2</v>
      </c>
      <c r="G814" s="3" t="s">
        <v>377</v>
      </c>
      <c r="H814" s="3">
        <f ca="1">ROUND(_xlfn.XLOOKUP($F814,$D$1:$D$5,$E$1:$E$5)*OFFSET(H814,5-$F814,0)/0.05,0)*0.05</f>
        <v>1</v>
      </c>
      <c r="I814" s="3" t="s">
        <v>378</v>
      </c>
      <c r="J814" s="3"/>
      <c r="K814" s="3" t="s">
        <v>379</v>
      </c>
      <c r="L814" s="3"/>
      <c r="M814" s="3"/>
      <c r="N814" s="3"/>
      <c r="O814" s="3"/>
      <c r="P814" s="3"/>
      <c r="Q814" s="3" t="s">
        <v>380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t="shared" ca="1" si="168"/>
        <v>{"AtkPower":1}</v>
      </c>
      <c r="Z814" s="11" t="s">
        <v>570</v>
      </c>
      <c r="AA814" s="11" t="str">
        <f t="shared" ca="1" si="17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386</v>
      </c>
      <c r="AG814" s="11"/>
      <c r="AH814" s="11"/>
      <c r="AI814" s="11"/>
      <c r="AJ814" s="11" t="s">
        <v>353</v>
      </c>
      <c r="AK814" s="11" t="str">
        <f t="shared" ref="AK814:AK817" si="176">$B$8&amp;$B$6</f>
        <v>&lt;q=attr_atk&gt;&lt;c=A6EC41&gt;</v>
      </c>
      <c r="AL814" s="11" t="str">
        <f t="shared" ref="AL814:AL817" ca="1" si="177">ROUND($H814*100,2)&amp;"%"</f>
        <v>100%</v>
      </c>
      <c r="AM814" s="11" t="s">
        <v>349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169"/>
        <v>连续投掷化学手雷，附带中毒效果</v>
      </c>
      <c r="BQ814" s="11" t="str">
        <f t="shared" ca="1" si="172"/>
        <v>2级：造成的伤害提升&lt;q=attr_atk&gt;&lt;c=A6EC41&gt;100%&lt;/c&gt;</v>
      </c>
    </row>
    <row r="815" spans="2:69" x14ac:dyDescent="0.15">
      <c r="B815" s="1" t="str">
        <f t="shared" si="170"/>
        <v>SkillDescBrief4011402</v>
      </c>
      <c r="C815" s="1" t="str">
        <f t="shared" si="171"/>
        <v>SkillDescDetail401140203</v>
      </c>
      <c r="D815" s="3">
        <v>401140203</v>
      </c>
      <c r="E815" s="3">
        <v>4011402</v>
      </c>
      <c r="F815" s="3">
        <v>3</v>
      </c>
      <c r="G815" s="3" t="s">
        <v>377</v>
      </c>
      <c r="H815" s="3">
        <f ca="1">ROUND(_xlfn.XLOOKUP($F815,$D$1:$D$5,$E$1:$E$5)*OFFSET(H815,5-$F815,0)/0.05,0)*0.05</f>
        <v>1.1000000000000001</v>
      </c>
      <c r="I815" s="3" t="s">
        <v>378</v>
      </c>
      <c r="J815" s="3"/>
      <c r="K815" s="3" t="s">
        <v>379</v>
      </c>
      <c r="L815" s="3"/>
      <c r="M815" s="3"/>
      <c r="N815" s="3"/>
      <c r="O815" s="3"/>
      <c r="P815" s="3"/>
      <c r="Q815" s="3" t="s">
        <v>380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t="shared" ca="1" si="168"/>
        <v>{"AtkPower":1.1}</v>
      </c>
      <c r="Z815" s="11" t="s">
        <v>570</v>
      </c>
      <c r="AA815" s="11" t="str">
        <f t="shared" ca="1" si="17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386</v>
      </c>
      <c r="AG815" s="11"/>
      <c r="AH815" s="11"/>
      <c r="AI815" s="11"/>
      <c r="AJ815" s="11" t="s">
        <v>353</v>
      </c>
      <c r="AK815" s="11" t="str">
        <f t="shared" si="176"/>
        <v>&lt;q=attr_atk&gt;&lt;c=A6EC41&gt;</v>
      </c>
      <c r="AL815" s="11" t="str">
        <f t="shared" ca="1" si="177"/>
        <v>110%</v>
      </c>
      <c r="AM815" s="11" t="s">
        <v>349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169"/>
        <v>连续投掷化学手雷，附带中毒效果</v>
      </c>
      <c r="BQ815" s="11" t="str">
        <f t="shared" ca="1" si="172"/>
        <v>3级：造成的伤害提升&lt;q=attr_atk&gt;&lt;c=A6EC41&gt;110%&lt;/c&gt;</v>
      </c>
    </row>
    <row r="816" spans="2:69" x14ac:dyDescent="0.15">
      <c r="B816" s="1" t="str">
        <f t="shared" si="170"/>
        <v>SkillDescBrief4011402</v>
      </c>
      <c r="C816" s="1" t="str">
        <f t="shared" si="171"/>
        <v>SkillDescDetail401140204</v>
      </c>
      <c r="D816" s="3">
        <v>401140204</v>
      </c>
      <c r="E816" s="3">
        <v>4011402</v>
      </c>
      <c r="F816" s="3">
        <v>4</v>
      </c>
      <c r="G816" s="3" t="s">
        <v>377</v>
      </c>
      <c r="H816" s="3">
        <f ca="1">ROUND(_xlfn.XLOOKUP($F816,$D$1:$D$5,$E$1:$E$5)*OFFSET(H816,5-$F816,0)/0.05,0)*0.05</f>
        <v>1.2000000000000002</v>
      </c>
      <c r="I816" s="3" t="s">
        <v>378</v>
      </c>
      <c r="J816" s="3"/>
      <c r="K816" s="3" t="s">
        <v>379</v>
      </c>
      <c r="L816" s="3"/>
      <c r="M816" s="3"/>
      <c r="N816" s="3"/>
      <c r="O816" s="3"/>
      <c r="P816" s="3"/>
      <c r="Q816" s="3" t="s">
        <v>380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t="shared" ca="1" si="168"/>
        <v>{"AtkPower":1.2}</v>
      </c>
      <c r="Z816" s="11" t="s">
        <v>570</v>
      </c>
      <c r="AA816" s="11" t="str">
        <f t="shared" ca="1" si="17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386</v>
      </c>
      <c r="AG816" s="11"/>
      <c r="AH816" s="11"/>
      <c r="AI816" s="11"/>
      <c r="AJ816" s="11" t="s">
        <v>353</v>
      </c>
      <c r="AK816" s="11" t="str">
        <f t="shared" si="176"/>
        <v>&lt;q=attr_atk&gt;&lt;c=A6EC41&gt;</v>
      </c>
      <c r="AL816" s="11" t="str">
        <f t="shared" ca="1" si="177"/>
        <v>120%</v>
      </c>
      <c r="AM816" s="11" t="s">
        <v>349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169"/>
        <v>连续投掷化学手雷，附带中毒效果</v>
      </c>
      <c r="BQ816" s="11" t="str">
        <f t="shared" ca="1" si="172"/>
        <v>4级：造成的伤害提升&lt;q=attr_atk&gt;&lt;c=A6EC41&gt;120%&lt;/c&gt;</v>
      </c>
    </row>
    <row r="817" spans="2:69" x14ac:dyDescent="0.15">
      <c r="B817" s="1" t="str">
        <f t="shared" si="170"/>
        <v>SkillDescBrief4011402</v>
      </c>
      <c r="C817" s="1" t="str">
        <f t="shared" si="171"/>
        <v>SkillDescDetail401140205</v>
      </c>
      <c r="D817" s="3">
        <v>401140205</v>
      </c>
      <c r="E817" s="3">
        <v>4011402</v>
      </c>
      <c r="F817" s="3">
        <v>5</v>
      </c>
      <c r="G817" s="3" t="s">
        <v>377</v>
      </c>
      <c r="H817" s="3">
        <v>1.35</v>
      </c>
      <c r="I817" s="3" t="s">
        <v>378</v>
      </c>
      <c r="J817" s="3"/>
      <c r="K817" s="3" t="s">
        <v>379</v>
      </c>
      <c r="L817" s="3"/>
      <c r="M817" s="3"/>
      <c r="N817" s="3"/>
      <c r="O817" s="3"/>
      <c r="P817" s="3"/>
      <c r="Q817" s="3" t="s">
        <v>380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168"/>
        <v>{"AtkPower":1.35}</v>
      </c>
      <c r="Z817" s="11" t="s">
        <v>570</v>
      </c>
      <c r="AA817" s="11" t="str">
        <f t="shared" si="17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386</v>
      </c>
      <c r="AG817" s="11"/>
      <c r="AH817" s="11"/>
      <c r="AI817" s="11"/>
      <c r="AJ817" s="11" t="s">
        <v>353</v>
      </c>
      <c r="AK817" s="11" t="str">
        <f t="shared" si="176"/>
        <v>&lt;q=attr_atk&gt;&lt;c=A6EC41&gt;</v>
      </c>
      <c r="AL817" s="11" t="str">
        <f t="shared" si="177"/>
        <v>135%</v>
      </c>
      <c r="AM817" s="11" t="s">
        <v>349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169"/>
        <v>连续投掷化学手雷，附带中毒效果</v>
      </c>
      <c r="BQ817" s="11" t="str">
        <f t="shared" si="172"/>
        <v>5级：造成的伤害提升&lt;q=attr_atk&gt;&lt;c=A6EC41&gt;135%&lt;/c&gt;</v>
      </c>
    </row>
    <row r="818" spans="2:69" x14ac:dyDescent="0.15">
      <c r="B818" s="1" t="str">
        <f t="shared" si="170"/>
        <v>SkillDescBrief// 经营被动</v>
      </c>
      <c r="C818" s="1" t="str">
        <f t="shared" si="171"/>
        <v>SkillDescDetail// 经营被动</v>
      </c>
      <c r="D818" s="7" t="s">
        <v>45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168"/>
        <v/>
      </c>
      <c r="Z818" s="10" t="s">
        <v>381</v>
      </c>
      <c r="AA818" s="10" t="str">
        <f t="shared" si="17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169"/>
        <v/>
      </c>
      <c r="BQ818" s="10" t="str">
        <f t="shared" si="172"/>
        <v/>
      </c>
    </row>
    <row r="819" spans="2:69" x14ac:dyDescent="0.15">
      <c r="B819" s="1" t="str">
        <f t="shared" si="170"/>
        <v>SkillDescBrief4011403</v>
      </c>
      <c r="C819" s="1" t="str">
        <f t="shared" si="171"/>
        <v>SkillDescDetail401140301</v>
      </c>
      <c r="D819" s="3">
        <v>401140301</v>
      </c>
      <c r="E819" s="3">
        <v>4011403</v>
      </c>
      <c r="F819" s="3">
        <v>1</v>
      </c>
      <c r="G819" s="3" t="s">
        <v>377</v>
      </c>
      <c r="H819" s="3"/>
      <c r="I819" s="3" t="s">
        <v>378</v>
      </c>
      <c r="J819" s="3"/>
      <c r="K819" s="3" t="s">
        <v>379</v>
      </c>
      <c r="L819" s="3"/>
      <c r="M819" s="3"/>
      <c r="N819" s="3"/>
      <c r="O819" s="3"/>
      <c r="P819" s="3"/>
      <c r="Q819" s="3" t="s">
        <v>380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168"/>
        <v>{}</v>
      </c>
      <c r="Z819" s="11" t="s">
        <v>396</v>
      </c>
      <c r="AA819" s="11" t="str">
        <f t="shared" si="17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397</v>
      </c>
      <c r="AK819" s="11" t="str">
        <f t="shared" ref="AK819:AK823" si="178">$B$6</f>
        <v>&lt;c=A6EC41&gt;</v>
      </c>
      <c r="AL819" s="11">
        <v>2</v>
      </c>
      <c r="AM819" s="11" t="s">
        <v>349</v>
      </c>
      <c r="AN819" s="11" t="s">
        <v>398</v>
      </c>
      <c r="AO819" s="11" t="s">
        <v>355</v>
      </c>
      <c r="AP819" s="11">
        <v>2</v>
      </c>
      <c r="AQ819" s="11" t="s">
        <v>349</v>
      </c>
      <c r="AR819" s="11" t="s">
        <v>399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169"/>
        <v>使产业收入提高，升级消耗减少</v>
      </c>
      <c r="BQ819" s="11" t="str">
        <f t="shared" si="172"/>
        <v>放置在产业中时，产业收入提高&lt;c=A6EC41&gt;2&lt;/c&gt;倍，产业升级消耗减少&lt;c=A6EC41&gt;2&lt;/c&gt;倍</v>
      </c>
    </row>
    <row r="820" spans="2:69" x14ac:dyDescent="0.15">
      <c r="B820" s="1" t="str">
        <f t="shared" si="170"/>
        <v>SkillDescBrief4011403</v>
      </c>
      <c r="C820" s="1" t="str">
        <f t="shared" si="171"/>
        <v>SkillDescDetail401140302</v>
      </c>
      <c r="D820" s="3">
        <v>401140302</v>
      </c>
      <c r="E820" s="3">
        <v>4011403</v>
      </c>
      <c r="F820" s="3">
        <v>2</v>
      </c>
      <c r="G820" s="3" t="s">
        <v>377</v>
      </c>
      <c r="H820" s="3"/>
      <c r="I820" s="3" t="s">
        <v>378</v>
      </c>
      <c r="J820" s="3"/>
      <c r="K820" s="3" t="s">
        <v>379</v>
      </c>
      <c r="L820" s="3"/>
      <c r="M820" s="3"/>
      <c r="N820" s="3"/>
      <c r="O820" s="3"/>
      <c r="P820" s="3"/>
      <c r="Q820" s="3" t="s">
        <v>380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168"/>
        <v>{}</v>
      </c>
      <c r="Z820" s="11" t="s">
        <v>396</v>
      </c>
      <c r="AA820" s="11" t="str">
        <f t="shared" si="17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386</v>
      </c>
      <c r="AG820" s="11"/>
      <c r="AH820" s="11"/>
      <c r="AI820" s="11"/>
      <c r="AJ820" s="11" t="s">
        <v>397</v>
      </c>
      <c r="AK820" s="11" t="str">
        <f t="shared" si="178"/>
        <v>&lt;c=A6EC41&gt;</v>
      </c>
      <c r="AL820" s="11">
        <f>AL819*4</f>
        <v>8</v>
      </c>
      <c r="AM820" s="11" t="s">
        <v>349</v>
      </c>
      <c r="AN820" s="11" t="s">
        <v>398</v>
      </c>
      <c r="AO820" s="11" t="s">
        <v>355</v>
      </c>
      <c r="AP820" s="11">
        <f>AP819*4</f>
        <v>8</v>
      </c>
      <c r="AQ820" s="11" t="s">
        <v>349</v>
      </c>
      <c r="AR820" s="11" t="s">
        <v>399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169"/>
        <v>使产业收入提高，升级消耗减少</v>
      </c>
      <c r="BQ820" s="11" t="str">
        <f t="shared" si="172"/>
        <v>2级：放置在产业中时，产业收入提高&lt;c=A6EC41&gt;8&lt;/c&gt;倍，产业升级消耗减少&lt;c=A6EC41&gt;8&lt;/c&gt;倍</v>
      </c>
    </row>
    <row r="821" spans="2:69" x14ac:dyDescent="0.15">
      <c r="B821" s="1" t="str">
        <f t="shared" si="170"/>
        <v>SkillDescBrief4011403</v>
      </c>
      <c r="C821" s="1" t="str">
        <f t="shared" si="171"/>
        <v>SkillDescDetail401140303</v>
      </c>
      <c r="D821" s="3">
        <v>401140303</v>
      </c>
      <c r="E821" s="3">
        <v>4011403</v>
      </c>
      <c r="F821" s="3">
        <v>3</v>
      </c>
      <c r="G821" s="3" t="s">
        <v>377</v>
      </c>
      <c r="H821" s="3"/>
      <c r="I821" s="3" t="s">
        <v>378</v>
      </c>
      <c r="J821" s="3"/>
      <c r="K821" s="3" t="s">
        <v>379</v>
      </c>
      <c r="L821" s="3"/>
      <c r="M821" s="3"/>
      <c r="N821" s="3"/>
      <c r="O821" s="3"/>
      <c r="P821" s="3"/>
      <c r="Q821" s="3" t="s">
        <v>380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168"/>
        <v>{}</v>
      </c>
      <c r="Z821" s="11" t="s">
        <v>396</v>
      </c>
      <c r="AA821" s="11" t="str">
        <f t="shared" si="17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386</v>
      </c>
      <c r="AG821" s="11"/>
      <c r="AH821" s="11"/>
      <c r="AI821" s="11"/>
      <c r="AJ821" s="11" t="s">
        <v>397</v>
      </c>
      <c r="AK821" s="11" t="str">
        <f t="shared" si="178"/>
        <v>&lt;c=A6EC41&gt;</v>
      </c>
      <c r="AL821" s="11">
        <f>AL820*4</f>
        <v>32</v>
      </c>
      <c r="AM821" s="11" t="s">
        <v>349</v>
      </c>
      <c r="AN821" s="11" t="s">
        <v>398</v>
      </c>
      <c r="AO821" s="11" t="s">
        <v>355</v>
      </c>
      <c r="AP821" s="11">
        <f>AP820*4</f>
        <v>32</v>
      </c>
      <c r="AQ821" s="11" t="s">
        <v>349</v>
      </c>
      <c r="AR821" s="11" t="s">
        <v>399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169"/>
        <v>使产业收入提高，升级消耗减少</v>
      </c>
      <c r="BQ821" s="11" t="str">
        <f t="shared" si="172"/>
        <v>3级：放置在产业中时，产业收入提高&lt;c=A6EC41&gt;32&lt;/c&gt;倍，产业升级消耗减少&lt;c=A6EC41&gt;32&lt;/c&gt;倍</v>
      </c>
    </row>
    <row r="822" spans="2:69" x14ac:dyDescent="0.15">
      <c r="B822" s="1" t="str">
        <f t="shared" si="170"/>
        <v>SkillDescBrief4011403</v>
      </c>
      <c r="C822" s="1" t="str">
        <f t="shared" si="171"/>
        <v>SkillDescDetail401140304</v>
      </c>
      <c r="D822" s="3">
        <v>401140304</v>
      </c>
      <c r="E822" s="3">
        <v>4011403</v>
      </c>
      <c r="F822" s="3">
        <v>4</v>
      </c>
      <c r="G822" s="3" t="s">
        <v>377</v>
      </c>
      <c r="H822" s="3"/>
      <c r="I822" s="3" t="s">
        <v>378</v>
      </c>
      <c r="J822" s="3"/>
      <c r="K822" s="3" t="s">
        <v>379</v>
      </c>
      <c r="L822" s="3"/>
      <c r="M822" s="3"/>
      <c r="N822" s="3"/>
      <c r="O822" s="3"/>
      <c r="P822" s="3"/>
      <c r="Q822" s="3" t="s">
        <v>380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168"/>
        <v>{}</v>
      </c>
      <c r="Z822" s="11" t="s">
        <v>396</v>
      </c>
      <c r="AA822" s="11" t="str">
        <f t="shared" si="17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386</v>
      </c>
      <c r="AG822" s="11"/>
      <c r="AH822" s="11"/>
      <c r="AI822" s="11"/>
      <c r="AJ822" s="11" t="s">
        <v>397</v>
      </c>
      <c r="AK822" s="11" t="str">
        <f t="shared" si="178"/>
        <v>&lt;c=A6EC41&gt;</v>
      </c>
      <c r="AL822" s="11">
        <v>64</v>
      </c>
      <c r="AM822" s="11" t="s">
        <v>349</v>
      </c>
      <c r="AN822" s="11" t="s">
        <v>398</v>
      </c>
      <c r="AO822" s="11" t="s">
        <v>355</v>
      </c>
      <c r="AP822" s="11">
        <v>64</v>
      </c>
      <c r="AQ822" s="11" t="s">
        <v>349</v>
      </c>
      <c r="AR822" s="11" t="s">
        <v>399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169"/>
        <v>使产业收入提高，升级消耗减少</v>
      </c>
      <c r="BQ822" s="11" t="str">
        <f t="shared" si="172"/>
        <v>4级：放置在产业中时，产业收入提高&lt;c=A6EC41&gt;64&lt;/c&gt;倍，产业升级消耗减少&lt;c=A6EC41&gt;64&lt;/c&gt;倍</v>
      </c>
    </row>
    <row r="823" spans="2:69" x14ac:dyDescent="0.15">
      <c r="B823" s="1" t="str">
        <f t="shared" si="170"/>
        <v>SkillDescBrief4011403</v>
      </c>
      <c r="C823" s="1" t="str">
        <f t="shared" si="171"/>
        <v>SkillDescDetail401140305</v>
      </c>
      <c r="D823" s="3">
        <v>401140305</v>
      </c>
      <c r="E823" s="3">
        <v>4011403</v>
      </c>
      <c r="F823" s="3">
        <v>5</v>
      </c>
      <c r="G823" s="3" t="s">
        <v>377</v>
      </c>
      <c r="H823" s="3"/>
      <c r="I823" s="3" t="s">
        <v>378</v>
      </c>
      <c r="J823" s="3"/>
      <c r="K823" s="3" t="s">
        <v>379</v>
      </c>
      <c r="L823" s="3"/>
      <c r="M823" s="3"/>
      <c r="N823" s="3"/>
      <c r="O823" s="3"/>
      <c r="P823" s="3"/>
      <c r="Q823" s="3" t="s">
        <v>380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168"/>
        <v>{}</v>
      </c>
      <c r="Z823" s="11" t="s">
        <v>396</v>
      </c>
      <c r="AA823" s="11" t="str">
        <f t="shared" si="17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386</v>
      </c>
      <c r="AG823" s="11"/>
      <c r="AH823" s="11"/>
      <c r="AI823" s="11"/>
      <c r="AJ823" s="11" t="s">
        <v>397</v>
      </c>
      <c r="AK823" s="11" t="str">
        <f t="shared" si="178"/>
        <v>&lt;c=A6EC41&gt;</v>
      </c>
      <c r="AL823" s="11">
        <v>128</v>
      </c>
      <c r="AM823" s="11" t="s">
        <v>349</v>
      </c>
      <c r="AN823" s="11" t="s">
        <v>398</v>
      </c>
      <c r="AO823" s="11" t="s">
        <v>355</v>
      </c>
      <c r="AP823" s="11">
        <v>128</v>
      </c>
      <c r="AQ823" s="11" t="s">
        <v>349</v>
      </c>
      <c r="AR823" s="11" t="s">
        <v>399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169"/>
        <v>使产业收入提高，升级消耗减少</v>
      </c>
      <c r="BQ823" s="11" t="str">
        <f t="shared" si="172"/>
        <v>5级：放置在产业中时，产业收入提高&lt;c=A6EC41&gt;128&lt;/c&gt;倍，产业升级消耗减少&lt;c=A6EC41&gt;128&lt;/c&gt;倍</v>
      </c>
    </row>
    <row r="824" spans="2:69" x14ac:dyDescent="0.15">
      <c r="B824" s="1" t="str">
        <f t="shared" si="170"/>
        <v>SkillDescBrief// 战斗被动</v>
      </c>
      <c r="C824" s="1" t="str">
        <f t="shared" si="171"/>
        <v>SkillDescDetail// 战斗被动1</v>
      </c>
      <c r="D824" s="7" t="s">
        <v>46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168"/>
        <v/>
      </c>
      <c r="Z824" s="10" t="s">
        <v>381</v>
      </c>
      <c r="AA824" s="10" t="str">
        <f t="shared" si="17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169"/>
        <v/>
      </c>
      <c r="BQ824" s="10" t="str">
        <f t="shared" si="172"/>
        <v/>
      </c>
    </row>
    <row r="825" spans="2:69" x14ac:dyDescent="0.15">
      <c r="B825" s="1" t="str">
        <f t="shared" si="170"/>
        <v>SkillDescBrief4011404</v>
      </c>
      <c r="C825" s="1" t="str">
        <f t="shared" si="171"/>
        <v>SkillDescDetail401140401</v>
      </c>
      <c r="D825" s="3">
        <v>401140401</v>
      </c>
      <c r="E825" s="3">
        <v>4011404</v>
      </c>
      <c r="F825" s="3">
        <v>1</v>
      </c>
      <c r="G825" s="3" t="s">
        <v>377</v>
      </c>
      <c r="H825" s="3">
        <v>0.25</v>
      </c>
      <c r="I825" s="3" t="s">
        <v>378</v>
      </c>
      <c r="J825" s="3"/>
      <c r="K825" s="3" t="s">
        <v>379</v>
      </c>
      <c r="L825" s="3">
        <f ca="1">ROUND(_xlfn.XLOOKUP($F825,$D$1:$D$5,$E$1:$E$5)*OFFSET(L825,5-$F825,0)/0.05,0)*0.05</f>
        <v>0.70000000000000007</v>
      </c>
      <c r="M825" s="3"/>
      <c r="N825" s="3"/>
      <c r="O825" s="3"/>
      <c r="P825" s="3"/>
      <c r="Q825" s="3" t="s">
        <v>380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t="shared" ca="1" si="168"/>
        <v>{"AtkPower":0.25,"BuffPower":0.7}</v>
      </c>
      <c r="Z825" s="11" t="s">
        <v>575</v>
      </c>
      <c r="AA825" s="11" t="str">
        <f t="shared" si="17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576</v>
      </c>
      <c r="AK825" s="11" t="str">
        <f>$B$6</f>
        <v>&lt;c=A6EC41&gt;</v>
      </c>
      <c r="AL825" s="11">
        <v>1</v>
      </c>
      <c r="AM825" s="11" t="s">
        <v>349</v>
      </c>
      <c r="AN825" s="11" t="s">
        <v>577</v>
      </c>
      <c r="AO825" s="11" t="s">
        <v>355</v>
      </c>
      <c r="AP825" s="11" t="str">
        <f>ROUND($H825*100,2)&amp;"%"</f>
        <v>25%</v>
      </c>
      <c r="AQ825" s="11" t="s">
        <v>349</v>
      </c>
      <c r="AR825" s="11" t="s">
        <v>578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169"/>
        <v>周期性使攻击附带中毒效果并提高攻击速度</v>
      </c>
      <c r="BQ825" s="11" t="str">
        <f t="shared" si="172"/>
        <v>攻击附带&lt;c=A6EC41&gt;1&lt;/c&gt;层中毒效果，提高自身&lt;c=A6EC41&gt;25%&lt;/c&gt;攻击速度</v>
      </c>
    </row>
    <row r="826" spans="2:69" x14ac:dyDescent="0.15">
      <c r="B826" s="1" t="str">
        <f t="shared" si="170"/>
        <v>SkillDescBrief4011404</v>
      </c>
      <c r="C826" s="1" t="str">
        <f t="shared" si="171"/>
        <v>SkillDescDetail401140402</v>
      </c>
      <c r="D826" s="3">
        <v>401140402</v>
      </c>
      <c r="E826" s="3">
        <v>4011404</v>
      </c>
      <c r="F826" s="3">
        <v>2</v>
      </c>
      <c r="G826" s="3" t="s">
        <v>377</v>
      </c>
      <c r="H826" s="3">
        <v>0.3</v>
      </c>
      <c r="I826" s="3" t="s">
        <v>378</v>
      </c>
      <c r="J826" s="3"/>
      <c r="K826" s="3" t="s">
        <v>379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380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t="shared" ca="1" si="168"/>
        <v>{"AtkPower":0.3,"BuffPower":0.75}</v>
      </c>
      <c r="Z826" s="11" t="s">
        <v>575</v>
      </c>
      <c r="AA826" s="11" t="str">
        <f t="shared" si="17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386</v>
      </c>
      <c r="AG826" s="11"/>
      <c r="AH826" s="11"/>
      <c r="AI826" s="11"/>
      <c r="AJ826" s="11" t="s">
        <v>579</v>
      </c>
      <c r="AK826" s="11" t="str">
        <f t="shared" ref="AK826:AK829" si="179">$B$8&amp;$B$6</f>
        <v>&lt;q=attr_atk&gt;&lt;c=A6EC41&gt;</v>
      </c>
      <c r="AL826" s="11" t="str">
        <f t="shared" ref="AL826:AL829" si="180">ROUND($H826*100,2)&amp;"%"</f>
        <v>30%</v>
      </c>
      <c r="AM826" s="11" t="s">
        <v>349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169"/>
        <v>周期性使攻击附带中毒效果并提高攻击速度</v>
      </c>
      <c r="BQ826" s="11" t="str">
        <f t="shared" si="172"/>
        <v>2级：攻击速度加成提高至&lt;q=attr_atk&gt;&lt;c=A6EC41&gt;30%&lt;/c&gt;</v>
      </c>
    </row>
    <row r="827" spans="2:69" x14ac:dyDescent="0.15">
      <c r="B827" s="1" t="str">
        <f t="shared" si="170"/>
        <v>SkillDescBrief4011404</v>
      </c>
      <c r="C827" s="1" t="str">
        <f t="shared" si="171"/>
        <v>SkillDescDetail401140403</v>
      </c>
      <c r="D827" s="3">
        <v>401140403</v>
      </c>
      <c r="E827" s="3">
        <v>4011404</v>
      </c>
      <c r="F827" s="3">
        <v>3</v>
      </c>
      <c r="G827" s="3" t="s">
        <v>377</v>
      </c>
      <c r="H827" s="3">
        <f ca="1">ROUND(_xlfn.XLOOKUP($F827,$D$1:$D$5,$E$1:$E$5)*OFFSET(H827,5-$F827,0)/0.05,0)*0.05</f>
        <v>0.35000000000000003</v>
      </c>
      <c r="I827" s="3" t="s">
        <v>378</v>
      </c>
      <c r="J827" s="3"/>
      <c r="K827" s="3" t="s">
        <v>379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380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t="shared" ca="1" si="168"/>
        <v>{"AtkPower":0.35,"BuffPower":0.8}</v>
      </c>
      <c r="Z827" s="11" t="s">
        <v>575</v>
      </c>
      <c r="AA827" s="11" t="str">
        <f t="shared" ca="1" si="17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386</v>
      </c>
      <c r="AG827" s="11"/>
      <c r="AH827" s="11"/>
      <c r="AI827" s="11"/>
      <c r="AJ827" s="11" t="s">
        <v>579</v>
      </c>
      <c r="AK827" s="11" t="str">
        <f t="shared" si="179"/>
        <v>&lt;q=attr_atk&gt;&lt;c=A6EC41&gt;</v>
      </c>
      <c r="AL827" s="11" t="str">
        <f t="shared" ca="1" si="180"/>
        <v>35%</v>
      </c>
      <c r="AM827" s="11" t="s">
        <v>349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169"/>
        <v>周期性使攻击附带中毒效果并提高攻击速度</v>
      </c>
      <c r="BQ827" s="11" t="str">
        <f t="shared" ca="1" si="172"/>
        <v>3级：攻击速度加成提高至&lt;q=attr_atk&gt;&lt;c=A6EC41&gt;35%&lt;/c&gt;</v>
      </c>
    </row>
    <row r="828" spans="2:69" x14ac:dyDescent="0.15">
      <c r="B828" s="1" t="str">
        <f t="shared" si="170"/>
        <v>SkillDescBrief4011404</v>
      </c>
      <c r="C828" s="1" t="str">
        <f t="shared" si="171"/>
        <v>SkillDescDetail401140404</v>
      </c>
      <c r="D828" s="3">
        <v>401140404</v>
      </c>
      <c r="E828" s="3">
        <v>4011404</v>
      </c>
      <c r="F828" s="3">
        <v>4</v>
      </c>
      <c r="G828" s="3" t="s">
        <v>377</v>
      </c>
      <c r="H828" s="3">
        <f ca="1">ROUND(_xlfn.XLOOKUP($F828,$D$1:$D$5,$E$1:$E$5)*OFFSET(H828,5-$F828,0)/0.05,0)*0.05</f>
        <v>0.4</v>
      </c>
      <c r="I828" s="3" t="s">
        <v>378</v>
      </c>
      <c r="J828" s="3"/>
      <c r="K828" s="3" t="s">
        <v>379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380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t="shared" ca="1" si="168"/>
        <v>{"AtkPower":0.4,"BuffPower":0.9}</v>
      </c>
      <c r="Z828" s="11" t="s">
        <v>575</v>
      </c>
      <c r="AA828" s="11" t="str">
        <f t="shared" ca="1" si="17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386</v>
      </c>
      <c r="AG828" s="11"/>
      <c r="AH828" s="11"/>
      <c r="AI828" s="11"/>
      <c r="AJ828" s="11" t="s">
        <v>579</v>
      </c>
      <c r="AK828" s="11" t="str">
        <f t="shared" si="179"/>
        <v>&lt;q=attr_atk&gt;&lt;c=A6EC41&gt;</v>
      </c>
      <c r="AL828" s="11" t="str">
        <f t="shared" ca="1" si="180"/>
        <v>40%</v>
      </c>
      <c r="AM828" s="11" t="s">
        <v>349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169"/>
        <v>周期性使攻击附带中毒效果并提高攻击速度</v>
      </c>
      <c r="BQ828" s="11" t="str">
        <f t="shared" ca="1" si="172"/>
        <v>4级：攻击速度加成提高至&lt;q=attr_atk&gt;&lt;c=A6EC41&gt;40%&lt;/c&gt;</v>
      </c>
    </row>
    <row r="829" spans="2:69" x14ac:dyDescent="0.15">
      <c r="B829" s="1" t="str">
        <f t="shared" si="170"/>
        <v>SkillDescBrief4011404</v>
      </c>
      <c r="C829" s="1" t="str">
        <f t="shared" si="171"/>
        <v>SkillDescDetail401140405</v>
      </c>
      <c r="D829" s="3">
        <v>401140405</v>
      </c>
      <c r="E829" s="3">
        <v>4011404</v>
      </c>
      <c r="F829" s="3">
        <v>5</v>
      </c>
      <c r="G829" s="3" t="s">
        <v>377</v>
      </c>
      <c r="H829" s="3">
        <v>0.45</v>
      </c>
      <c r="I829" s="3" t="s">
        <v>378</v>
      </c>
      <c r="J829" s="3"/>
      <c r="K829" s="3" t="s">
        <v>379</v>
      </c>
      <c r="L829" s="3">
        <v>1</v>
      </c>
      <c r="M829" s="3"/>
      <c r="N829" s="3"/>
      <c r="O829" s="3"/>
      <c r="P829" s="3"/>
      <c r="Q829" s="3" t="s">
        <v>380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168"/>
        <v>{"AtkPower":0.45,"BuffPower":1}</v>
      </c>
      <c r="Z829" s="11" t="s">
        <v>575</v>
      </c>
      <c r="AA829" s="11" t="str">
        <f t="shared" si="17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386</v>
      </c>
      <c r="AG829" s="11"/>
      <c r="AH829" s="11"/>
      <c r="AI829" s="11"/>
      <c r="AJ829" s="11" t="s">
        <v>579</v>
      </c>
      <c r="AK829" s="11" t="str">
        <f t="shared" si="179"/>
        <v>&lt;q=attr_atk&gt;&lt;c=A6EC41&gt;</v>
      </c>
      <c r="AL829" s="11" t="str">
        <f t="shared" si="180"/>
        <v>45%</v>
      </c>
      <c r="AM829" s="11" t="s">
        <v>349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169"/>
        <v>周期性使攻击附带中毒效果并提高攻击速度</v>
      </c>
      <c r="BQ829" s="11" t="str">
        <f t="shared" si="172"/>
        <v>5级：攻击速度加成提高至&lt;q=attr_atk&gt;&lt;c=A6EC41&gt;45%&lt;/c&gt;</v>
      </c>
    </row>
    <row r="830" spans="2:69" x14ac:dyDescent="0.15">
      <c r="B830" s="1" t="str">
        <f t="shared" si="170"/>
        <v>SkillDescBrief// 战斗被动</v>
      </c>
      <c r="C830" s="1" t="str">
        <f t="shared" si="171"/>
        <v>SkillDescDetail// 战斗被动2</v>
      </c>
      <c r="D830" s="7" t="s">
        <v>47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168"/>
        <v/>
      </c>
      <c r="Z830" s="10" t="s">
        <v>381</v>
      </c>
      <c r="AA830" s="10" t="str">
        <f t="shared" si="17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169"/>
        <v/>
      </c>
      <c r="BQ830" s="10" t="str">
        <f t="shared" si="172"/>
        <v/>
      </c>
    </row>
    <row r="831" spans="2:69" x14ac:dyDescent="0.15">
      <c r="B831" s="1" t="str">
        <f t="shared" si="170"/>
        <v>SkillDescBrief4011405</v>
      </c>
      <c r="C831" s="1" t="str">
        <f t="shared" si="171"/>
        <v>SkillDescDetail401140501</v>
      </c>
      <c r="D831" s="3">
        <v>401140501</v>
      </c>
      <c r="E831" s="3">
        <v>4011405</v>
      </c>
      <c r="F831" s="3">
        <v>1</v>
      </c>
      <c r="G831" s="3" t="s">
        <v>377</v>
      </c>
      <c r="H831" s="3"/>
      <c r="I831" s="3" t="s">
        <v>378</v>
      </c>
      <c r="J831" s="3"/>
      <c r="K831" s="3" t="s">
        <v>379</v>
      </c>
      <c r="L831" s="3"/>
      <c r="M831" s="3"/>
      <c r="N831" s="3"/>
      <c r="O831" s="3"/>
      <c r="P831" s="3"/>
      <c r="Q831" s="3" t="s">
        <v>380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168"/>
        <v>{}</v>
      </c>
      <c r="Z831" s="11" t="s">
        <v>381</v>
      </c>
      <c r="AA831" s="11" t="str">
        <f t="shared" si="17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169"/>
        <v/>
      </c>
      <c r="BQ831" s="11" t="str">
        <f t="shared" si="172"/>
        <v/>
      </c>
    </row>
    <row r="832" spans="2:69" x14ac:dyDescent="0.15">
      <c r="B832" s="1" t="str">
        <f t="shared" si="170"/>
        <v>SkillDescBrief4011405</v>
      </c>
      <c r="C832" s="1" t="str">
        <f t="shared" si="171"/>
        <v>SkillDescDetail401140502</v>
      </c>
      <c r="D832" s="3">
        <v>401140502</v>
      </c>
      <c r="E832" s="3">
        <v>4011405</v>
      </c>
      <c r="F832" s="3">
        <v>2</v>
      </c>
      <c r="G832" s="3" t="s">
        <v>377</v>
      </c>
      <c r="H832" s="3"/>
      <c r="I832" s="3" t="s">
        <v>378</v>
      </c>
      <c r="J832" s="3"/>
      <c r="K832" s="3" t="s">
        <v>379</v>
      </c>
      <c r="L832" s="3"/>
      <c r="M832" s="3"/>
      <c r="N832" s="3"/>
      <c r="O832" s="3"/>
      <c r="P832" s="3"/>
      <c r="Q832" s="3" t="s">
        <v>380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168"/>
        <v>{}</v>
      </c>
      <c r="Z832" s="11" t="s">
        <v>381</v>
      </c>
      <c r="AA832" s="11" t="str">
        <f t="shared" si="17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169"/>
        <v/>
      </c>
      <c r="BQ832" s="11" t="str">
        <f t="shared" si="172"/>
        <v/>
      </c>
    </row>
    <row r="833" spans="2:69" x14ac:dyDescent="0.15">
      <c r="B833" s="1" t="str">
        <f t="shared" si="170"/>
        <v>SkillDescBrief4011405</v>
      </c>
      <c r="C833" s="1" t="str">
        <f t="shared" si="171"/>
        <v>SkillDescDetail401140503</v>
      </c>
      <c r="D833" s="3">
        <v>401140503</v>
      </c>
      <c r="E833" s="3">
        <v>4011405</v>
      </c>
      <c r="F833" s="3">
        <v>3</v>
      </c>
      <c r="G833" s="3" t="s">
        <v>377</v>
      </c>
      <c r="H833" s="3"/>
      <c r="I833" s="3" t="s">
        <v>378</v>
      </c>
      <c r="J833" s="3"/>
      <c r="K833" s="3" t="s">
        <v>379</v>
      </c>
      <c r="L833" s="3"/>
      <c r="M833" s="3"/>
      <c r="N833" s="3"/>
      <c r="O833" s="3"/>
      <c r="P833" s="3"/>
      <c r="Q833" s="3" t="s">
        <v>380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168"/>
        <v>{}</v>
      </c>
      <c r="Z833" s="11" t="s">
        <v>381</v>
      </c>
      <c r="AA833" s="11" t="str">
        <f t="shared" si="17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169"/>
        <v/>
      </c>
      <c r="BQ833" s="11" t="str">
        <f t="shared" si="172"/>
        <v/>
      </c>
    </row>
    <row r="834" spans="2:69" x14ac:dyDescent="0.15">
      <c r="B834" s="1" t="str">
        <f t="shared" si="170"/>
        <v>SkillDescBrief4011405</v>
      </c>
      <c r="C834" s="1" t="str">
        <f t="shared" si="171"/>
        <v>SkillDescDetail401140504</v>
      </c>
      <c r="D834" s="3">
        <v>401140504</v>
      </c>
      <c r="E834" s="3">
        <v>4011405</v>
      </c>
      <c r="F834" s="3">
        <v>4</v>
      </c>
      <c r="G834" s="3" t="s">
        <v>377</v>
      </c>
      <c r="H834" s="3"/>
      <c r="I834" s="3" t="s">
        <v>378</v>
      </c>
      <c r="J834" s="3"/>
      <c r="K834" s="3" t="s">
        <v>379</v>
      </c>
      <c r="L834" s="3"/>
      <c r="M834" s="3"/>
      <c r="N834" s="3"/>
      <c r="O834" s="3"/>
      <c r="P834" s="3"/>
      <c r="Q834" s="3" t="s">
        <v>380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168"/>
        <v>{}</v>
      </c>
      <c r="Z834" s="11" t="s">
        <v>381</v>
      </c>
      <c r="AA834" s="11" t="str">
        <f t="shared" si="17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169"/>
        <v/>
      </c>
      <c r="BQ834" s="11" t="str">
        <f t="shared" si="172"/>
        <v/>
      </c>
    </row>
    <row r="835" spans="2:69" x14ac:dyDescent="0.15">
      <c r="B835" s="1" t="str">
        <f t="shared" si="170"/>
        <v>SkillDescBrief4011405</v>
      </c>
      <c r="C835" s="1" t="str">
        <f t="shared" si="171"/>
        <v>SkillDescDetail401140505</v>
      </c>
      <c r="D835" s="3">
        <v>401140505</v>
      </c>
      <c r="E835" s="3">
        <v>4011405</v>
      </c>
      <c r="F835" s="3">
        <v>5</v>
      </c>
      <c r="G835" s="3" t="s">
        <v>377</v>
      </c>
      <c r="H835" s="3"/>
      <c r="I835" s="3" t="s">
        <v>378</v>
      </c>
      <c r="J835" s="3"/>
      <c r="K835" s="3" t="s">
        <v>379</v>
      </c>
      <c r="L835" s="3"/>
      <c r="M835" s="3"/>
      <c r="N835" s="3"/>
      <c r="O835" s="3"/>
      <c r="P835" s="3"/>
      <c r="Q835" s="3" t="s">
        <v>380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168"/>
        <v>{}</v>
      </c>
      <c r="Z835" s="11" t="s">
        <v>381</v>
      </c>
      <c r="AA835" s="11" t="str">
        <f t="shared" si="17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169"/>
        <v/>
      </c>
      <c r="BQ835" s="11" t="str">
        <f t="shared" si="172"/>
        <v/>
      </c>
    </row>
    <row r="836" spans="2:69" x14ac:dyDescent="0.15">
      <c r="B836" s="1" t="str">
        <f t="shared" si="170"/>
        <v>SkillDescBrief// 战斗被动</v>
      </c>
      <c r="C836" s="1" t="str">
        <f t="shared" si="171"/>
        <v>SkillDescDetail// 战斗被动3</v>
      </c>
      <c r="D836" s="7" t="s">
        <v>48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168"/>
        <v/>
      </c>
      <c r="Z836" s="10" t="s">
        <v>381</v>
      </c>
      <c r="AA836" s="10" t="str">
        <f t="shared" si="17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169"/>
        <v/>
      </c>
      <c r="BQ836" s="10" t="str">
        <f t="shared" si="172"/>
        <v/>
      </c>
    </row>
    <row r="837" spans="2:69" x14ac:dyDescent="0.15">
      <c r="B837" s="1" t="str">
        <f t="shared" si="170"/>
        <v>SkillDescBrief4011406</v>
      </c>
      <c r="C837" s="1" t="str">
        <f t="shared" si="171"/>
        <v>SkillDescDetail401140601</v>
      </c>
      <c r="D837" s="3">
        <v>401140601</v>
      </c>
      <c r="E837" s="3">
        <v>4011406</v>
      </c>
      <c r="F837" s="3">
        <v>1</v>
      </c>
      <c r="G837" s="3" t="s">
        <v>377</v>
      </c>
      <c r="H837" s="3"/>
      <c r="I837" s="3" t="s">
        <v>378</v>
      </c>
      <c r="J837" s="3"/>
      <c r="K837" s="3" t="s">
        <v>379</v>
      </c>
      <c r="L837" s="3"/>
      <c r="M837" s="3"/>
      <c r="N837" s="3"/>
      <c r="O837" s="3"/>
      <c r="P837" s="3"/>
      <c r="Q837" s="3" t="s">
        <v>380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168"/>
        <v>{}</v>
      </c>
      <c r="Z837" s="11" t="s">
        <v>381</v>
      </c>
      <c r="AA837" s="11" t="str">
        <f t="shared" si="173"/>
        <v/>
      </c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169"/>
        <v/>
      </c>
      <c r="BQ837" s="11" t="str">
        <f t="shared" si="172"/>
        <v/>
      </c>
    </row>
    <row r="838" spans="2:69" x14ac:dyDescent="0.15">
      <c r="B838" s="1" t="str">
        <f t="shared" si="170"/>
        <v>SkillDescBrief4011406</v>
      </c>
      <c r="C838" s="1" t="str">
        <f t="shared" si="171"/>
        <v>SkillDescDetail401140602</v>
      </c>
      <c r="D838" s="3">
        <v>401140602</v>
      </c>
      <c r="E838" s="3">
        <v>4011406</v>
      </c>
      <c r="F838" s="3">
        <v>2</v>
      </c>
      <c r="G838" s="3" t="s">
        <v>377</v>
      </c>
      <c r="H838" s="3"/>
      <c r="I838" s="3" t="s">
        <v>378</v>
      </c>
      <c r="J838" s="3"/>
      <c r="K838" s="3" t="s">
        <v>379</v>
      </c>
      <c r="L838" s="3"/>
      <c r="M838" s="3"/>
      <c r="N838" s="3"/>
      <c r="O838" s="3"/>
      <c r="P838" s="3"/>
      <c r="Q838" s="3" t="s">
        <v>380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168"/>
        <v>{}</v>
      </c>
      <c r="Z838" s="11" t="s">
        <v>381</v>
      </c>
      <c r="AA838" s="11" t="str">
        <f t="shared" si="173"/>
        <v/>
      </c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169"/>
        <v/>
      </c>
      <c r="BQ838" s="11" t="str">
        <f t="shared" si="172"/>
        <v/>
      </c>
    </row>
    <row r="839" spans="2:69" x14ac:dyDescent="0.15">
      <c r="B839" s="1" t="str">
        <f t="shared" si="170"/>
        <v>SkillDescBrief4011406</v>
      </c>
      <c r="C839" s="1" t="str">
        <f t="shared" si="171"/>
        <v>SkillDescDetail401140603</v>
      </c>
      <c r="D839" s="3">
        <v>401140603</v>
      </c>
      <c r="E839" s="3">
        <v>4011406</v>
      </c>
      <c r="F839" s="3">
        <v>3</v>
      </c>
      <c r="G839" s="3" t="s">
        <v>377</v>
      </c>
      <c r="H839" s="3"/>
      <c r="I839" s="3" t="s">
        <v>378</v>
      </c>
      <c r="J839" s="3"/>
      <c r="K839" s="3" t="s">
        <v>379</v>
      </c>
      <c r="L839" s="3"/>
      <c r="M839" s="3"/>
      <c r="N839" s="3"/>
      <c r="O839" s="3"/>
      <c r="P839" s="3"/>
      <c r="Q839" s="3" t="s">
        <v>380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168"/>
        <v>{}</v>
      </c>
      <c r="Z839" s="11" t="s">
        <v>381</v>
      </c>
      <c r="AA839" s="11" t="str">
        <f t="shared" si="173"/>
        <v/>
      </c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169"/>
        <v/>
      </c>
      <c r="BQ839" s="11" t="str">
        <f t="shared" si="172"/>
        <v/>
      </c>
    </row>
    <row r="840" spans="2:69" x14ac:dyDescent="0.15">
      <c r="B840" s="1" t="str">
        <f t="shared" si="170"/>
        <v>SkillDescBrief4011406</v>
      </c>
      <c r="C840" s="1" t="str">
        <f t="shared" si="171"/>
        <v>SkillDescDetail401140604</v>
      </c>
      <c r="D840" s="3">
        <v>401140604</v>
      </c>
      <c r="E840" s="3">
        <v>4011406</v>
      </c>
      <c r="F840" s="3">
        <v>4</v>
      </c>
      <c r="G840" s="3" t="s">
        <v>377</v>
      </c>
      <c r="H840" s="3"/>
      <c r="I840" s="3" t="s">
        <v>378</v>
      </c>
      <c r="J840" s="3"/>
      <c r="K840" s="3" t="s">
        <v>379</v>
      </c>
      <c r="L840" s="3"/>
      <c r="M840" s="3"/>
      <c r="N840" s="3"/>
      <c r="O840" s="3"/>
      <c r="P840" s="3"/>
      <c r="Q840" s="3" t="s">
        <v>380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168"/>
        <v>{}</v>
      </c>
      <c r="Z840" s="11" t="s">
        <v>381</v>
      </c>
      <c r="AA840" s="11" t="str">
        <f t="shared" si="173"/>
        <v/>
      </c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169"/>
        <v/>
      </c>
      <c r="BQ840" s="11" t="str">
        <f t="shared" si="172"/>
        <v/>
      </c>
    </row>
    <row r="841" spans="2:69" x14ac:dyDescent="0.15">
      <c r="B841" s="1" t="str">
        <f t="shared" si="170"/>
        <v>SkillDescBrief4011406</v>
      </c>
      <c r="C841" s="1" t="str">
        <f t="shared" si="171"/>
        <v>SkillDescDetail401140605</v>
      </c>
      <c r="D841" s="3">
        <v>401140605</v>
      </c>
      <c r="E841" s="3">
        <v>4011406</v>
      </c>
      <c r="F841" s="3">
        <v>5</v>
      </c>
      <c r="G841" s="3" t="s">
        <v>377</v>
      </c>
      <c r="H841" s="3"/>
      <c r="I841" s="3" t="s">
        <v>378</v>
      </c>
      <c r="J841" s="3"/>
      <c r="K841" s="3" t="s">
        <v>379</v>
      </c>
      <c r="L841" s="3"/>
      <c r="M841" s="3"/>
      <c r="N841" s="3"/>
      <c r="O841" s="3"/>
      <c r="P841" s="3"/>
      <c r="Q841" s="3" t="s">
        <v>380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168"/>
        <v>{}</v>
      </c>
      <c r="Z841" s="11" t="s">
        <v>381</v>
      </c>
      <c r="AA841" s="11" t="str">
        <f t="shared" si="173"/>
        <v/>
      </c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169"/>
        <v/>
      </c>
      <c r="BQ841" s="11" t="str">
        <f t="shared" si="172"/>
        <v/>
      </c>
    </row>
    <row r="842" spans="2:69" x14ac:dyDescent="0.15">
      <c r="B842" s="1" t="str">
        <f t="shared" si="170"/>
        <v>SkillDescBrief// 战斗被动</v>
      </c>
      <c r="C842" s="1" t="str">
        <f t="shared" si="171"/>
        <v>SkillDescDetail// 战斗被动4</v>
      </c>
      <c r="D842" s="7" t="s">
        <v>49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181">IF(E842="","",$A$3&amp;_xlfn.TEXTJOIN($C$1,1,S842:X842)&amp;$A$4)</f>
        <v/>
      </c>
      <c r="Z842" s="10" t="s">
        <v>381</v>
      </c>
      <c r="AA842" s="10" t="str">
        <f t="shared" si="17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182">Z842</f>
        <v/>
      </c>
      <c r="BQ842" s="10" t="str">
        <f t="shared" si="172"/>
        <v/>
      </c>
    </row>
    <row r="843" spans="2:69" x14ac:dyDescent="0.15">
      <c r="B843" s="1" t="str">
        <f t="shared" ref="B843:B906" si="183">$C$3&amp;LEFT($D843,7)</f>
        <v>SkillDescBrief4011407</v>
      </c>
      <c r="C843" s="1" t="str">
        <f t="shared" ref="C843:C906" si="184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377</v>
      </c>
      <c r="H843" s="3">
        <f ca="1">ROUND(_xlfn.XLOOKUP($F843,$D$1:$D$5,$E$1:$E$5)*OFFSET(H843,5-$F843,0)/0.05,0)*0.05</f>
        <v>2.1</v>
      </c>
      <c r="I843" s="3" t="s">
        <v>378</v>
      </c>
      <c r="J843" s="3"/>
      <c r="K843" s="3" t="s">
        <v>379</v>
      </c>
      <c r="L843" s="3"/>
      <c r="M843" s="3"/>
      <c r="N843" s="3"/>
      <c r="O843" s="3"/>
      <c r="P843" s="3"/>
      <c r="Q843" s="3" t="s">
        <v>380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t="shared" ca="1" si="181"/>
        <v>{"AtkPower":2.1}</v>
      </c>
      <c r="Z843" s="11" t="s">
        <v>580</v>
      </c>
      <c r="AA843" s="11" t="str">
        <f t="shared" ca="1" si="17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581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349</v>
      </c>
      <c r="AN843" s="11" t="s">
        <v>385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182"/>
        <v>中毒的敌人使用核心技能时会受到伤害</v>
      </c>
      <c r="BQ843" s="11" t="str">
        <f t="shared" ca="1" si="172"/>
        <v>中毒的敌人使用核心技能时会额外受到&lt;q=attr_atk&gt;&lt;c=A6EC41&gt;210%&lt;/c&gt;伤害</v>
      </c>
    </row>
    <row r="844" spans="2:69" x14ac:dyDescent="0.15">
      <c r="B844" s="1" t="str">
        <f t="shared" si="183"/>
        <v>SkillDescBrief4011407</v>
      </c>
      <c r="C844" s="1" t="str">
        <f t="shared" si="184"/>
        <v>SkillDescDetail401140702</v>
      </c>
      <c r="D844" s="3">
        <v>401140702</v>
      </c>
      <c r="E844" s="3">
        <v>4011407</v>
      </c>
      <c r="F844" s="3">
        <v>2</v>
      </c>
      <c r="G844" s="3" t="s">
        <v>377</v>
      </c>
      <c r="H844" s="3">
        <f ca="1">ROUND(_xlfn.XLOOKUP($F844,$D$1:$D$5,$E$1:$E$5)*OFFSET(H844,5-$F844,0)/0.05,0)*0.05</f>
        <v>2.25</v>
      </c>
      <c r="I844" s="3" t="s">
        <v>378</v>
      </c>
      <c r="J844" s="3"/>
      <c r="K844" s="3" t="s">
        <v>379</v>
      </c>
      <c r="L844" s="3"/>
      <c r="M844" s="3"/>
      <c r="N844" s="3"/>
      <c r="O844" s="3"/>
      <c r="P844" s="3"/>
      <c r="Q844" s="3" t="s">
        <v>380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t="shared" ca="1" si="181"/>
        <v>{"AtkPower":2.25}</v>
      </c>
      <c r="Z844" s="11" t="s">
        <v>381</v>
      </c>
      <c r="AA844" s="11" t="str">
        <f t="shared" si="17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182"/>
        <v/>
      </c>
      <c r="BQ844" s="11" t="str">
        <f t="shared" si="172"/>
        <v/>
      </c>
    </row>
    <row r="845" spans="2:69" x14ac:dyDescent="0.15">
      <c r="B845" s="1" t="str">
        <f t="shared" si="183"/>
        <v>SkillDescBrief4011407</v>
      </c>
      <c r="C845" s="1" t="str">
        <f t="shared" si="184"/>
        <v>SkillDescDetail401140703</v>
      </c>
      <c r="D845" s="3">
        <v>401140703</v>
      </c>
      <c r="E845" s="3">
        <v>4011407</v>
      </c>
      <c r="F845" s="3">
        <v>3</v>
      </c>
      <c r="G845" s="3" t="s">
        <v>377</v>
      </c>
      <c r="H845" s="3">
        <f ca="1">ROUND(_xlfn.XLOOKUP($F845,$D$1:$D$5,$E$1:$E$5)*OFFSET(H845,5-$F845,0)/0.05,0)*0.05</f>
        <v>2.4000000000000004</v>
      </c>
      <c r="I845" s="3" t="s">
        <v>378</v>
      </c>
      <c r="J845" s="3"/>
      <c r="K845" s="3" t="s">
        <v>379</v>
      </c>
      <c r="L845" s="3"/>
      <c r="M845" s="3"/>
      <c r="N845" s="3"/>
      <c r="O845" s="3"/>
      <c r="P845" s="3"/>
      <c r="Q845" s="3" t="s">
        <v>380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t="shared" ca="1" si="181"/>
        <v>{"AtkPower":2.4}</v>
      </c>
      <c r="Z845" s="11" t="s">
        <v>381</v>
      </c>
      <c r="AA845" s="11" t="str">
        <f t="shared" si="17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182"/>
        <v/>
      </c>
      <c r="BQ845" s="11" t="str">
        <f t="shared" si="172"/>
        <v/>
      </c>
    </row>
    <row r="846" spans="2:69" x14ac:dyDescent="0.15">
      <c r="B846" s="1" t="str">
        <f t="shared" si="183"/>
        <v>SkillDescBrief4011407</v>
      </c>
      <c r="C846" s="1" t="str">
        <f t="shared" si="184"/>
        <v>SkillDescDetail401140704</v>
      </c>
      <c r="D846" s="3">
        <v>401140704</v>
      </c>
      <c r="E846" s="3">
        <v>4011407</v>
      </c>
      <c r="F846" s="3">
        <v>4</v>
      </c>
      <c r="G846" s="3" t="s">
        <v>377</v>
      </c>
      <c r="H846" s="3">
        <f ca="1">ROUND(_xlfn.XLOOKUP($F846,$D$1:$D$5,$E$1:$E$5)*OFFSET(H846,5-$F846,0)/0.05,0)*0.05</f>
        <v>2.7</v>
      </c>
      <c r="I846" s="3" t="s">
        <v>378</v>
      </c>
      <c r="J846" s="3"/>
      <c r="K846" s="3" t="s">
        <v>379</v>
      </c>
      <c r="L846" s="3"/>
      <c r="M846" s="3"/>
      <c r="N846" s="3"/>
      <c r="O846" s="3"/>
      <c r="P846" s="3"/>
      <c r="Q846" s="3" t="s">
        <v>380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t="shared" ca="1" si="181"/>
        <v>{"AtkPower":2.7}</v>
      </c>
      <c r="Z846" s="11" t="s">
        <v>381</v>
      </c>
      <c r="AA846" s="11" t="str">
        <f t="shared" si="17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182"/>
        <v/>
      </c>
      <c r="BQ846" s="11" t="str">
        <f t="shared" si="172"/>
        <v/>
      </c>
    </row>
    <row r="847" spans="2:69" x14ac:dyDescent="0.15">
      <c r="B847" s="1" t="str">
        <f t="shared" si="183"/>
        <v>SkillDescBrief4011407</v>
      </c>
      <c r="C847" s="1" t="str">
        <f t="shared" si="184"/>
        <v>SkillDescDetail401140705</v>
      </c>
      <c r="D847" s="3">
        <v>401140705</v>
      </c>
      <c r="E847" s="3">
        <v>4011407</v>
      </c>
      <c r="F847" s="3">
        <v>5</v>
      </c>
      <c r="G847" s="3" t="s">
        <v>377</v>
      </c>
      <c r="H847" s="3">
        <v>3</v>
      </c>
      <c r="I847" s="3" t="s">
        <v>378</v>
      </c>
      <c r="J847" s="3"/>
      <c r="K847" s="3" t="s">
        <v>379</v>
      </c>
      <c r="L847" s="3"/>
      <c r="M847" s="3"/>
      <c r="N847" s="3"/>
      <c r="O847" s="3"/>
      <c r="P847" s="3"/>
      <c r="Q847" s="3" t="s">
        <v>380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181"/>
        <v>{"AtkPower":3}</v>
      </c>
      <c r="Z847" s="11" t="s">
        <v>381</v>
      </c>
      <c r="AA847" s="11" t="str">
        <f t="shared" si="17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182"/>
        <v/>
      </c>
      <c r="BQ847" s="11" t="str">
        <f t="shared" si="172"/>
        <v/>
      </c>
    </row>
    <row r="848" spans="2:69" x14ac:dyDescent="0.15">
      <c r="B848" s="1" t="str">
        <f t="shared" si="183"/>
        <v>SkillDescBrief// 特殊状态</v>
      </c>
      <c r="C848" s="1" t="str">
        <f t="shared" si="184"/>
        <v>SkillDescDetail// 特殊状态触发器</v>
      </c>
      <c r="D848" s="7" t="s">
        <v>106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181"/>
        <v/>
      </c>
      <c r="Z848" s="10" t="s">
        <v>381</v>
      </c>
      <c r="AA848" s="10" t="str">
        <f t="shared" si="17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182"/>
        <v/>
      </c>
      <c r="BQ848" s="10" t="str">
        <f t="shared" si="172"/>
        <v/>
      </c>
    </row>
    <row r="849" spans="2:69" x14ac:dyDescent="0.15">
      <c r="B849" s="1" t="str">
        <f t="shared" si="183"/>
        <v>SkillDescBrief4011408</v>
      </c>
      <c r="C849" s="1" t="str">
        <f t="shared" si="184"/>
        <v>SkillDescDetail401140801</v>
      </c>
      <c r="D849" s="3">
        <v>401140801</v>
      </c>
      <c r="E849" s="3">
        <v>4011408</v>
      </c>
      <c r="F849" s="3">
        <v>1</v>
      </c>
      <c r="G849" s="3" t="s">
        <v>377</v>
      </c>
      <c r="H849" s="3"/>
      <c r="I849" s="3" t="s">
        <v>378</v>
      </c>
      <c r="J849" s="3"/>
      <c r="K849" s="3" t="s">
        <v>379</v>
      </c>
      <c r="L849" s="3"/>
      <c r="M849" s="3"/>
      <c r="N849" s="3"/>
      <c r="O849" s="3"/>
      <c r="P849" s="3"/>
      <c r="Q849" s="3" t="s">
        <v>380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181"/>
        <v>{}</v>
      </c>
      <c r="Z849" s="11" t="s">
        <v>381</v>
      </c>
      <c r="AA849" s="11" t="str">
        <f t="shared" si="17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182"/>
        <v/>
      </c>
      <c r="BQ849" s="11" t="str">
        <f t="shared" si="172"/>
        <v/>
      </c>
    </row>
    <row r="850" spans="2:69" x14ac:dyDescent="0.15">
      <c r="B850" s="1" t="str">
        <f t="shared" si="183"/>
        <v>SkillDescBrief4011408</v>
      </c>
      <c r="C850" s="1" t="str">
        <f t="shared" si="184"/>
        <v>SkillDescDetail401140802</v>
      </c>
      <c r="D850" s="3">
        <v>401140802</v>
      </c>
      <c r="E850" s="3">
        <v>4011408</v>
      </c>
      <c r="F850" s="3">
        <v>2</v>
      </c>
      <c r="G850" s="3" t="s">
        <v>377</v>
      </c>
      <c r="H850" s="3"/>
      <c r="I850" s="3" t="s">
        <v>378</v>
      </c>
      <c r="J850" s="3"/>
      <c r="K850" s="3" t="s">
        <v>379</v>
      </c>
      <c r="L850" s="3"/>
      <c r="M850" s="3"/>
      <c r="N850" s="3"/>
      <c r="O850" s="3"/>
      <c r="P850" s="3"/>
      <c r="Q850" s="3" t="s">
        <v>380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181"/>
        <v>{}</v>
      </c>
      <c r="Z850" s="11" t="s">
        <v>381</v>
      </c>
      <c r="AA850" s="11" t="str">
        <f t="shared" si="17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182"/>
        <v/>
      </c>
      <c r="BQ850" s="11" t="str">
        <f t="shared" si="172"/>
        <v/>
      </c>
    </row>
    <row r="851" spans="2:69" x14ac:dyDescent="0.15">
      <c r="B851" s="1" t="str">
        <f t="shared" si="183"/>
        <v>SkillDescBrief4011408</v>
      </c>
      <c r="C851" s="1" t="str">
        <f t="shared" si="184"/>
        <v>SkillDescDetail401140803</v>
      </c>
      <c r="D851" s="3">
        <v>401140803</v>
      </c>
      <c r="E851" s="3">
        <v>4011408</v>
      </c>
      <c r="F851" s="3">
        <v>3</v>
      </c>
      <c r="G851" s="3" t="s">
        <v>377</v>
      </c>
      <c r="H851" s="3"/>
      <c r="I851" s="3" t="s">
        <v>378</v>
      </c>
      <c r="J851" s="3"/>
      <c r="K851" s="3" t="s">
        <v>379</v>
      </c>
      <c r="L851" s="3"/>
      <c r="M851" s="3"/>
      <c r="N851" s="3"/>
      <c r="O851" s="3"/>
      <c r="P851" s="3"/>
      <c r="Q851" s="3" t="s">
        <v>380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181"/>
        <v>{}</v>
      </c>
      <c r="Z851" s="11" t="s">
        <v>381</v>
      </c>
      <c r="AA851" s="11" t="str">
        <f t="shared" si="17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182"/>
        <v/>
      </c>
      <c r="BQ851" s="11" t="str">
        <f t="shared" si="172"/>
        <v/>
      </c>
    </row>
    <row r="852" spans="2:69" x14ac:dyDescent="0.15">
      <c r="B852" s="1" t="str">
        <f t="shared" si="183"/>
        <v>SkillDescBrief4011408</v>
      </c>
      <c r="C852" s="1" t="str">
        <f t="shared" si="184"/>
        <v>SkillDescDetail401140804</v>
      </c>
      <c r="D852" s="3">
        <v>401140804</v>
      </c>
      <c r="E852" s="3">
        <v>4011408</v>
      </c>
      <c r="F852" s="3">
        <v>4</v>
      </c>
      <c r="G852" s="3" t="s">
        <v>377</v>
      </c>
      <c r="H852" s="3"/>
      <c r="I852" s="3" t="s">
        <v>378</v>
      </c>
      <c r="J852" s="3"/>
      <c r="K852" s="3" t="s">
        <v>379</v>
      </c>
      <c r="L852" s="3"/>
      <c r="M852" s="3"/>
      <c r="N852" s="3"/>
      <c r="O852" s="3"/>
      <c r="P852" s="3"/>
      <c r="Q852" s="3" t="s">
        <v>380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181"/>
        <v>{}</v>
      </c>
      <c r="Z852" s="11" t="s">
        <v>381</v>
      </c>
      <c r="AA852" s="11" t="str">
        <f t="shared" si="17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182"/>
        <v/>
      </c>
      <c r="BQ852" s="11" t="str">
        <f t="shared" si="172"/>
        <v/>
      </c>
    </row>
    <row r="853" spans="2:69" x14ac:dyDescent="0.15">
      <c r="B853" s="1" t="str">
        <f t="shared" si="183"/>
        <v>SkillDescBrief4011408</v>
      </c>
      <c r="C853" s="1" t="str">
        <f t="shared" si="184"/>
        <v>SkillDescDetail401140805</v>
      </c>
      <c r="D853" s="3">
        <v>401140805</v>
      </c>
      <c r="E853" s="3">
        <v>4011408</v>
      </c>
      <c r="F853" s="3">
        <v>5</v>
      </c>
      <c r="G853" s="3" t="s">
        <v>377</v>
      </c>
      <c r="H853" s="3"/>
      <c r="I853" s="3" t="s">
        <v>378</v>
      </c>
      <c r="J853" s="3"/>
      <c r="K853" s="3" t="s">
        <v>379</v>
      </c>
      <c r="L853" s="3"/>
      <c r="M853" s="3"/>
      <c r="N853" s="3"/>
      <c r="O853" s="3"/>
      <c r="P853" s="3"/>
      <c r="Q853" s="3" t="s">
        <v>380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181"/>
        <v>{}</v>
      </c>
      <c r="Z853" s="11" t="s">
        <v>381</v>
      </c>
      <c r="AA853" s="11" t="str">
        <f t="shared" si="17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182"/>
        <v/>
      </c>
      <c r="BQ853" s="11" t="str">
        <f t="shared" si="172"/>
        <v/>
      </c>
    </row>
    <row r="854" spans="2:69" x14ac:dyDescent="0.15">
      <c r="B854" s="1" t="str">
        <f t="shared" si="183"/>
        <v>SkillDescBrief// 冲锋枪</v>
      </c>
      <c r="C854" s="1" t="str">
        <f t="shared" si="184"/>
        <v>SkillDescDetail// 冲锋枪</v>
      </c>
      <c r="D854" s="7" t="s">
        <v>108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181"/>
        <v/>
      </c>
      <c r="Z854" s="10" t="s">
        <v>381</v>
      </c>
      <c r="AA854" s="10" t="str">
        <f t="shared" si="17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182"/>
        <v/>
      </c>
      <c r="BQ854" s="10" t="str">
        <f t="shared" si="172"/>
        <v/>
      </c>
    </row>
    <row r="855" spans="2:69" x14ac:dyDescent="0.15">
      <c r="B855" s="1" t="str">
        <f t="shared" si="183"/>
        <v>SkillDescBrief// 普攻</v>
      </c>
      <c r="C855" s="1" t="str">
        <f t="shared" si="184"/>
        <v>SkillDescDetail// 普攻</v>
      </c>
      <c r="D855" s="7" t="s">
        <v>33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181"/>
        <v/>
      </c>
      <c r="Z855" s="10" t="s">
        <v>381</v>
      </c>
      <c r="AA855" s="10" t="str">
        <f t="shared" si="17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182"/>
        <v/>
      </c>
      <c r="BQ855" s="10" t="str">
        <f t="shared" si="172"/>
        <v/>
      </c>
    </row>
    <row r="856" spans="2:69" x14ac:dyDescent="0.15">
      <c r="B856" s="1" t="str">
        <f t="shared" si="183"/>
        <v>SkillDescBrief4011501</v>
      </c>
      <c r="C856" s="1" t="str">
        <f t="shared" si="184"/>
        <v>SkillDescDetail401150101</v>
      </c>
      <c r="D856" s="3">
        <v>401150101</v>
      </c>
      <c r="E856" s="3">
        <v>4011501</v>
      </c>
      <c r="F856" s="3">
        <v>1</v>
      </c>
      <c r="G856" s="3" t="s">
        <v>377</v>
      </c>
      <c r="H856" s="3">
        <f ca="1">ROUND(_xlfn.XLOOKUP($F856,$D$1:$D$5,$E$1:$E$5)*OFFSET(H856,5-$F856,0)/0.05,0)*0.05</f>
        <v>0.70000000000000007</v>
      </c>
      <c r="I856" s="3" t="s">
        <v>378</v>
      </c>
      <c r="J856" s="3"/>
      <c r="K856" s="3" t="s">
        <v>379</v>
      </c>
      <c r="L856" s="3"/>
      <c r="M856" s="3"/>
      <c r="N856" s="3"/>
      <c r="O856" s="3"/>
      <c r="P856" s="3"/>
      <c r="Q856" s="3" t="s">
        <v>380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t="shared" ca="1" si="181"/>
        <v>{"AtkPower":0.7}</v>
      </c>
      <c r="Z856" s="11" t="s">
        <v>582</v>
      </c>
      <c r="AA856" s="11" t="str">
        <f t="shared" ca="1" si="17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583</v>
      </c>
      <c r="AK856" s="11" t="str">
        <f>$B$6</f>
        <v>&lt;c=A6EC41&gt;</v>
      </c>
      <c r="AL856" s="11">
        <v>1</v>
      </c>
      <c r="AM856" s="11" t="s">
        <v>349</v>
      </c>
      <c r="AN856" s="11" t="s">
        <v>384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349</v>
      </c>
      <c r="AR856" s="11" t="s">
        <v>385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182"/>
        <v>使用冲锋枪瞄准敌人进行射击</v>
      </c>
      <c r="BQ856" s="11" t="str">
        <f t="shared" ca="1" si="172"/>
        <v>使用冲锋枪射击，对&lt;c=A6EC41&gt;1&lt;/c&gt;个敌人造成&lt;q=attr_atk&gt;&lt;c=A6EC41&gt;70%&lt;/c&gt;伤害</v>
      </c>
    </row>
    <row r="857" spans="2:69" x14ac:dyDescent="0.15">
      <c r="B857" s="1" t="str">
        <f t="shared" si="183"/>
        <v>SkillDescBrief4011501</v>
      </c>
      <c r="C857" s="1" t="str">
        <f t="shared" si="184"/>
        <v>SkillDescDetail401150102</v>
      </c>
      <c r="D857" s="3">
        <v>401150102</v>
      </c>
      <c r="E857" s="3">
        <v>4011501</v>
      </c>
      <c r="F857" s="3">
        <v>2</v>
      </c>
      <c r="G857" s="3" t="s">
        <v>377</v>
      </c>
      <c r="H857" s="3">
        <f ca="1">ROUND(_xlfn.XLOOKUP($F857,$D$1:$D$5,$E$1:$E$5)*OFFSET(H857,5-$F857,0)/0.05,0)*0.05</f>
        <v>0.75</v>
      </c>
      <c r="I857" s="3" t="s">
        <v>378</v>
      </c>
      <c r="J857" s="3"/>
      <c r="K857" s="3" t="s">
        <v>379</v>
      </c>
      <c r="L857" s="3"/>
      <c r="M857" s="3"/>
      <c r="N857" s="3"/>
      <c r="O857" s="3"/>
      <c r="P857" s="3"/>
      <c r="Q857" s="3" t="s">
        <v>380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t="shared" ca="1" si="181"/>
        <v>{"AtkPower":0.75}</v>
      </c>
      <c r="Z857" s="11" t="s">
        <v>582</v>
      </c>
      <c r="AA857" s="11" t="str">
        <f t="shared" ca="1" si="17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386</v>
      </c>
      <c r="AG857" s="11"/>
      <c r="AH857" s="11"/>
      <c r="AI857" s="11"/>
      <c r="AJ857" s="11" t="s">
        <v>353</v>
      </c>
      <c r="AK857" s="11" t="str">
        <f t="shared" ref="AK857:AK860" si="185">$B$8&amp;$B$6</f>
        <v>&lt;q=attr_atk&gt;&lt;c=A6EC41&gt;</v>
      </c>
      <c r="AL857" s="11" t="str">
        <f t="shared" ref="AL857:AL860" ca="1" si="186">ROUND($H857*100,2)&amp;"%"</f>
        <v>75%</v>
      </c>
      <c r="AM857" s="11" t="s">
        <v>349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182"/>
        <v>使用冲锋枪瞄准敌人进行射击</v>
      </c>
      <c r="BQ857" s="11" t="str">
        <f t="shared" ca="1" si="172"/>
        <v>2级：造成的伤害提升&lt;q=attr_atk&gt;&lt;c=A6EC41&gt;75%&lt;/c&gt;</v>
      </c>
    </row>
    <row r="858" spans="2:69" x14ac:dyDescent="0.15">
      <c r="B858" s="1" t="str">
        <f t="shared" si="183"/>
        <v>SkillDescBrief4011501</v>
      </c>
      <c r="C858" s="1" t="str">
        <f t="shared" si="184"/>
        <v>SkillDescDetail401150103</v>
      </c>
      <c r="D858" s="3">
        <v>401150103</v>
      </c>
      <c r="E858" s="3">
        <v>4011501</v>
      </c>
      <c r="F858" s="3">
        <v>3</v>
      </c>
      <c r="G858" s="3" t="s">
        <v>377</v>
      </c>
      <c r="H858" s="3">
        <f ca="1">ROUND(_xlfn.XLOOKUP($F858,$D$1:$D$5,$E$1:$E$5)*OFFSET(H858,5-$F858,0)/0.05,0)*0.05</f>
        <v>0.8</v>
      </c>
      <c r="I858" s="3" t="s">
        <v>378</v>
      </c>
      <c r="J858" s="3"/>
      <c r="K858" s="3" t="s">
        <v>379</v>
      </c>
      <c r="L858" s="3"/>
      <c r="M858" s="3"/>
      <c r="N858" s="3"/>
      <c r="O858" s="3"/>
      <c r="P858" s="3"/>
      <c r="Q858" s="3" t="s">
        <v>380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t="shared" ca="1" si="181"/>
        <v>{"AtkPower":0.8}</v>
      </c>
      <c r="Z858" s="11" t="s">
        <v>582</v>
      </c>
      <c r="AA858" s="11" t="str">
        <f t="shared" ca="1" si="17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386</v>
      </c>
      <c r="AG858" s="11"/>
      <c r="AH858" s="11"/>
      <c r="AI858" s="11"/>
      <c r="AJ858" s="11" t="s">
        <v>353</v>
      </c>
      <c r="AK858" s="11" t="str">
        <f t="shared" si="185"/>
        <v>&lt;q=attr_atk&gt;&lt;c=A6EC41&gt;</v>
      </c>
      <c r="AL858" s="11" t="str">
        <f t="shared" ca="1" si="186"/>
        <v>80%</v>
      </c>
      <c r="AM858" s="11" t="s">
        <v>349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182"/>
        <v>使用冲锋枪瞄准敌人进行射击</v>
      </c>
      <c r="BQ858" s="11" t="str">
        <f t="shared" ca="1" si="172"/>
        <v>3级：造成的伤害提升&lt;q=attr_atk&gt;&lt;c=A6EC41&gt;80%&lt;/c&gt;</v>
      </c>
    </row>
    <row r="859" spans="2:69" x14ac:dyDescent="0.15">
      <c r="B859" s="1" t="str">
        <f t="shared" si="183"/>
        <v>SkillDescBrief4011501</v>
      </c>
      <c r="C859" s="1" t="str">
        <f t="shared" si="184"/>
        <v>SkillDescDetail401150104</v>
      </c>
      <c r="D859" s="3">
        <v>401150104</v>
      </c>
      <c r="E859" s="3">
        <v>4011501</v>
      </c>
      <c r="F859" s="3">
        <v>4</v>
      </c>
      <c r="G859" s="3" t="s">
        <v>377</v>
      </c>
      <c r="H859" s="3">
        <f ca="1">ROUND(_xlfn.XLOOKUP($F859,$D$1:$D$5,$E$1:$E$5)*OFFSET(H859,5-$F859,0)/0.05,0)*0.05</f>
        <v>0.9</v>
      </c>
      <c r="I859" s="3" t="s">
        <v>378</v>
      </c>
      <c r="J859" s="3"/>
      <c r="K859" s="3" t="s">
        <v>379</v>
      </c>
      <c r="L859" s="3"/>
      <c r="M859" s="3"/>
      <c r="N859" s="3"/>
      <c r="O859" s="3"/>
      <c r="P859" s="3"/>
      <c r="Q859" s="3" t="s">
        <v>380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t="shared" ca="1" si="181"/>
        <v>{"AtkPower":0.9}</v>
      </c>
      <c r="Z859" s="11" t="s">
        <v>582</v>
      </c>
      <c r="AA859" s="11" t="str">
        <f t="shared" ca="1" si="17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386</v>
      </c>
      <c r="AG859" s="11"/>
      <c r="AH859" s="11"/>
      <c r="AI859" s="11"/>
      <c r="AJ859" s="11" t="s">
        <v>353</v>
      </c>
      <c r="AK859" s="11" t="str">
        <f t="shared" si="185"/>
        <v>&lt;q=attr_atk&gt;&lt;c=A6EC41&gt;</v>
      </c>
      <c r="AL859" s="11" t="str">
        <f t="shared" ca="1" si="186"/>
        <v>90%</v>
      </c>
      <c r="AM859" s="11" t="s">
        <v>349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182"/>
        <v>使用冲锋枪瞄准敌人进行射击</v>
      </c>
      <c r="BQ859" s="11" t="str">
        <f t="shared" ca="1" si="172"/>
        <v>4级：造成的伤害提升&lt;q=attr_atk&gt;&lt;c=A6EC41&gt;90%&lt;/c&gt;</v>
      </c>
    </row>
    <row r="860" spans="2:69" x14ac:dyDescent="0.15">
      <c r="B860" s="1" t="str">
        <f t="shared" si="183"/>
        <v>SkillDescBrief4011501</v>
      </c>
      <c r="C860" s="1" t="str">
        <f t="shared" si="184"/>
        <v>SkillDescDetail401150105</v>
      </c>
      <c r="D860" s="3">
        <v>401150105</v>
      </c>
      <c r="E860" s="3">
        <v>4011501</v>
      </c>
      <c r="F860" s="3">
        <v>5</v>
      </c>
      <c r="G860" s="3" t="s">
        <v>377</v>
      </c>
      <c r="H860" s="3">
        <v>1</v>
      </c>
      <c r="I860" s="3" t="s">
        <v>378</v>
      </c>
      <c r="J860" s="3"/>
      <c r="K860" s="3" t="s">
        <v>379</v>
      </c>
      <c r="L860" s="3"/>
      <c r="M860" s="3"/>
      <c r="N860" s="3"/>
      <c r="O860" s="3"/>
      <c r="P860" s="3"/>
      <c r="Q860" s="3" t="s">
        <v>380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181"/>
        <v>{"AtkPower":1}</v>
      </c>
      <c r="Z860" s="11" t="s">
        <v>582</v>
      </c>
      <c r="AA860" s="11" t="str">
        <f t="shared" si="17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386</v>
      </c>
      <c r="AG860" s="11"/>
      <c r="AH860" s="11"/>
      <c r="AI860" s="11"/>
      <c r="AJ860" s="11" t="s">
        <v>353</v>
      </c>
      <c r="AK860" s="11" t="str">
        <f t="shared" si="185"/>
        <v>&lt;q=attr_atk&gt;&lt;c=A6EC41&gt;</v>
      </c>
      <c r="AL860" s="11" t="str">
        <f t="shared" si="186"/>
        <v>100%</v>
      </c>
      <c r="AM860" s="11" t="s">
        <v>349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182"/>
        <v>使用冲锋枪瞄准敌人进行射击</v>
      </c>
      <c r="BQ860" s="11" t="str">
        <f t="shared" si="172"/>
        <v>5级：造成的伤害提升&lt;q=attr_atk&gt;&lt;c=A6EC41&gt;100%&lt;/c&gt;</v>
      </c>
    </row>
    <row r="861" spans="2:69" x14ac:dyDescent="0.15">
      <c r="B861" s="1" t="str">
        <f t="shared" si="183"/>
        <v>SkillDescBrief// 大招</v>
      </c>
      <c r="C861" s="1" t="str">
        <f t="shared" si="184"/>
        <v>SkillDescDetail// 大招</v>
      </c>
      <c r="D861" s="7" t="s">
        <v>40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181"/>
        <v/>
      </c>
      <c r="Z861" s="10" t="s">
        <v>381</v>
      </c>
      <c r="AA861" s="10" t="str">
        <f t="shared" si="17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182"/>
        <v/>
      </c>
      <c r="BQ861" s="10" t="str">
        <f t="shared" si="172"/>
        <v/>
      </c>
    </row>
    <row r="862" spans="2:69" x14ac:dyDescent="0.15">
      <c r="B862" s="1" t="str">
        <f t="shared" si="183"/>
        <v>SkillDescBrief4011502</v>
      </c>
      <c r="C862" s="1" t="str">
        <f t="shared" si="184"/>
        <v>SkillDescDetail401150201</v>
      </c>
      <c r="D862" s="3">
        <v>401150201</v>
      </c>
      <c r="E862" s="3">
        <v>4011502</v>
      </c>
      <c r="F862" s="3">
        <v>1</v>
      </c>
      <c r="G862" s="3" t="s">
        <v>377</v>
      </c>
      <c r="H862" s="3">
        <f ca="1">ROUND(_xlfn.XLOOKUP($F862,$D$1:$D$5,$E$1:$E$5)*OFFSET(H862,5-$F862,0)/0.05,0)*0.05</f>
        <v>0.55000000000000004</v>
      </c>
      <c r="I862" s="3" t="s">
        <v>378</v>
      </c>
      <c r="J862" s="3"/>
      <c r="K862" s="3" t="s">
        <v>379</v>
      </c>
      <c r="L862" s="3"/>
      <c r="M862" s="3"/>
      <c r="N862" s="3"/>
      <c r="O862" s="3"/>
      <c r="P862" s="3"/>
      <c r="Q862" s="3" t="s">
        <v>380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t="shared" ca="1" si="181"/>
        <v>{"AtkPower":0.55}</v>
      </c>
      <c r="Z862" s="11" t="s">
        <v>584</v>
      </c>
      <c r="AA862" s="11" t="str">
        <f t="shared" ca="1" si="17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585</v>
      </c>
      <c r="AK862" s="11" t="str">
        <f>$B$6</f>
        <v>&lt;c=A6EC41&gt;</v>
      </c>
      <c r="AL862" s="11">
        <v>5</v>
      </c>
      <c r="AM862" s="11" t="s">
        <v>349</v>
      </c>
      <c r="AN862" s="11" t="s">
        <v>490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349</v>
      </c>
      <c r="AR862" s="11" t="s">
        <v>385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182"/>
        <v>跳跃到敌人中间，并进行转圈射击</v>
      </c>
      <c r="BQ862" s="11" t="str">
        <f t="shared" ca="1" si="172"/>
        <v>冲锋到敌人中间摆尾横扫，对&lt;c=A6EC41&gt;5&lt;/c&gt;个敌人造成共计&lt;q=attr_atk&gt;&lt;c=A6EC41&gt;330%&lt;/c&gt;伤害</v>
      </c>
    </row>
    <row r="863" spans="2:69" x14ac:dyDescent="0.15">
      <c r="B863" s="1" t="str">
        <f t="shared" si="183"/>
        <v>SkillDescBrief4011502</v>
      </c>
      <c r="C863" s="1" t="str">
        <f t="shared" si="184"/>
        <v>SkillDescDetail401150202</v>
      </c>
      <c r="D863" s="3">
        <v>401150202</v>
      </c>
      <c r="E863" s="3">
        <v>4011502</v>
      </c>
      <c r="F863" s="3">
        <v>2</v>
      </c>
      <c r="G863" s="3" t="s">
        <v>377</v>
      </c>
      <c r="H863" s="3">
        <f ca="1">ROUND(_xlfn.XLOOKUP($F863,$D$1:$D$5,$E$1:$E$5)*OFFSET(H863,5-$F863,0)/0.05,0)*0.05</f>
        <v>0.60000000000000009</v>
      </c>
      <c r="I863" s="3" t="s">
        <v>378</v>
      </c>
      <c r="J863" s="3"/>
      <c r="K863" s="3" t="s">
        <v>379</v>
      </c>
      <c r="L863" s="3"/>
      <c r="M863" s="3"/>
      <c r="N863" s="3"/>
      <c r="O863" s="3"/>
      <c r="P863" s="3"/>
      <c r="Q863" s="3" t="s">
        <v>380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t="shared" ca="1" si="181"/>
        <v>{"AtkPower":0.6}</v>
      </c>
      <c r="Z863" s="11" t="s">
        <v>584</v>
      </c>
      <c r="AA863" s="11" t="str">
        <f t="shared" ca="1" si="17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386</v>
      </c>
      <c r="AG863" s="11"/>
      <c r="AH863" s="11"/>
      <c r="AI863" s="11"/>
      <c r="AJ863" s="11" t="s">
        <v>353</v>
      </c>
      <c r="AK863" s="11" t="str">
        <f t="shared" ref="AK863:AK866" si="187">$B$8&amp;$B$6</f>
        <v>&lt;q=attr_atk&gt;&lt;c=A6EC41&gt;</v>
      </c>
      <c r="AL863" s="11" t="str">
        <f t="shared" ref="AL863:AL866" ca="1" si="188">ROUND($H863*100,2)*6&amp;"%"</f>
        <v>360%</v>
      </c>
      <c r="AM863" s="11" t="s">
        <v>349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182"/>
        <v>跳跃到敌人中间，并进行转圈射击</v>
      </c>
      <c r="BQ863" s="11" t="str">
        <f t="shared" ca="1" si="172"/>
        <v>2级：造成的伤害提升&lt;q=attr_atk&gt;&lt;c=A6EC41&gt;360%&lt;/c&gt;</v>
      </c>
    </row>
    <row r="864" spans="2:69" x14ac:dyDescent="0.15">
      <c r="B864" s="1" t="str">
        <f t="shared" si="183"/>
        <v>SkillDescBrief4011502</v>
      </c>
      <c r="C864" s="1" t="str">
        <f t="shared" si="184"/>
        <v>SkillDescDetail401150203</v>
      </c>
      <c r="D864" s="3">
        <v>401150203</v>
      </c>
      <c r="E864" s="3">
        <v>4011502</v>
      </c>
      <c r="F864" s="3">
        <v>3</v>
      </c>
      <c r="G864" s="3" t="s">
        <v>377</v>
      </c>
      <c r="H864" s="3">
        <f ca="1">ROUND(_xlfn.XLOOKUP($F864,$D$1:$D$5,$E$1:$E$5)*OFFSET(H864,5-$F864,0)/0.05,0)*0.05</f>
        <v>0.65</v>
      </c>
      <c r="I864" s="3" t="s">
        <v>378</v>
      </c>
      <c r="J864" s="3"/>
      <c r="K864" s="3" t="s">
        <v>379</v>
      </c>
      <c r="L864" s="3"/>
      <c r="M864" s="3"/>
      <c r="N864" s="3"/>
      <c r="O864" s="3"/>
      <c r="P864" s="3"/>
      <c r="Q864" s="3" t="s">
        <v>380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t="shared" ca="1" si="181"/>
        <v>{"AtkPower":0.65}</v>
      </c>
      <c r="Z864" s="11" t="s">
        <v>584</v>
      </c>
      <c r="AA864" s="11" t="str">
        <f t="shared" ca="1" si="17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386</v>
      </c>
      <c r="AG864" s="11"/>
      <c r="AH864" s="11"/>
      <c r="AI864" s="11"/>
      <c r="AJ864" s="11" t="s">
        <v>353</v>
      </c>
      <c r="AK864" s="11" t="str">
        <f t="shared" si="187"/>
        <v>&lt;q=attr_atk&gt;&lt;c=A6EC41&gt;</v>
      </c>
      <c r="AL864" s="11" t="str">
        <f t="shared" ca="1" si="188"/>
        <v>390%</v>
      </c>
      <c r="AM864" s="11" t="s">
        <v>349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182"/>
        <v>跳跃到敌人中间，并进行转圈射击</v>
      </c>
      <c r="BQ864" s="11" t="str">
        <f t="shared" ca="1" si="172"/>
        <v>3级：造成的伤害提升&lt;q=attr_atk&gt;&lt;c=A6EC41&gt;390%&lt;/c&gt;</v>
      </c>
    </row>
    <row r="865" spans="2:69" x14ac:dyDescent="0.15">
      <c r="B865" s="1" t="str">
        <f t="shared" si="183"/>
        <v>SkillDescBrief4011502</v>
      </c>
      <c r="C865" s="1" t="str">
        <f t="shared" si="184"/>
        <v>SkillDescDetail401150204</v>
      </c>
      <c r="D865" s="3">
        <v>401150204</v>
      </c>
      <c r="E865" s="3">
        <v>4011502</v>
      </c>
      <c r="F865" s="3">
        <v>4</v>
      </c>
      <c r="G865" s="3" t="s">
        <v>377</v>
      </c>
      <c r="H865" s="3">
        <f ca="1">ROUND(_xlfn.XLOOKUP($F865,$D$1:$D$5,$E$1:$E$5)*OFFSET(H865,5-$F865,0)/0.05,0)*0.05</f>
        <v>0.70000000000000007</v>
      </c>
      <c r="I865" s="3" t="s">
        <v>378</v>
      </c>
      <c r="J865" s="3"/>
      <c r="K865" s="3" t="s">
        <v>379</v>
      </c>
      <c r="L865" s="3"/>
      <c r="M865" s="3"/>
      <c r="N865" s="3"/>
      <c r="O865" s="3"/>
      <c r="P865" s="3"/>
      <c r="Q865" s="3" t="s">
        <v>380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t="shared" ca="1" si="181"/>
        <v>{"AtkPower":0.7}</v>
      </c>
      <c r="Z865" s="11" t="s">
        <v>584</v>
      </c>
      <c r="AA865" s="11" t="str">
        <f t="shared" ca="1" si="17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386</v>
      </c>
      <c r="AG865" s="11"/>
      <c r="AH865" s="11"/>
      <c r="AI865" s="11"/>
      <c r="AJ865" s="11" t="s">
        <v>353</v>
      </c>
      <c r="AK865" s="11" t="str">
        <f t="shared" si="187"/>
        <v>&lt;q=attr_atk&gt;&lt;c=A6EC41&gt;</v>
      </c>
      <c r="AL865" s="11" t="str">
        <f t="shared" ca="1" si="188"/>
        <v>420%</v>
      </c>
      <c r="AM865" s="11" t="s">
        <v>349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182"/>
        <v>跳跃到敌人中间，并进行转圈射击</v>
      </c>
      <c r="BQ865" s="11" t="str">
        <f t="shared" ref="BQ865:BQ928" ca="1" si="189">AA865</f>
        <v>4级：造成的伤害提升&lt;q=attr_atk&gt;&lt;c=A6EC41&gt;420%&lt;/c&gt;</v>
      </c>
    </row>
    <row r="866" spans="2:69" x14ac:dyDescent="0.15">
      <c r="B866" s="1" t="str">
        <f t="shared" si="183"/>
        <v>SkillDescBrief4011502</v>
      </c>
      <c r="C866" s="1" t="str">
        <f t="shared" si="184"/>
        <v>SkillDescDetail401150205</v>
      </c>
      <c r="D866" s="3">
        <v>401150205</v>
      </c>
      <c r="E866" s="3">
        <v>4011502</v>
      </c>
      <c r="F866" s="3">
        <v>5</v>
      </c>
      <c r="G866" s="3" t="s">
        <v>377</v>
      </c>
      <c r="H866" s="3">
        <v>0.8</v>
      </c>
      <c r="I866" s="3" t="s">
        <v>378</v>
      </c>
      <c r="J866" s="3"/>
      <c r="K866" s="3" t="s">
        <v>379</v>
      </c>
      <c r="L866" s="3"/>
      <c r="M866" s="3"/>
      <c r="N866" s="3"/>
      <c r="O866" s="3"/>
      <c r="P866" s="3"/>
      <c r="Q866" s="3" t="s">
        <v>380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181"/>
        <v>{"AtkPower":0.8}</v>
      </c>
      <c r="Z866" s="11" t="s">
        <v>584</v>
      </c>
      <c r="AA866" s="11" t="str">
        <f t="shared" si="17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386</v>
      </c>
      <c r="AG866" s="11"/>
      <c r="AH866" s="11"/>
      <c r="AI866" s="11"/>
      <c r="AJ866" s="11" t="s">
        <v>353</v>
      </c>
      <c r="AK866" s="11" t="str">
        <f t="shared" si="187"/>
        <v>&lt;q=attr_atk&gt;&lt;c=A6EC41&gt;</v>
      </c>
      <c r="AL866" s="11" t="str">
        <f t="shared" si="188"/>
        <v>480%</v>
      </c>
      <c r="AM866" s="11" t="s">
        <v>349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182"/>
        <v>跳跃到敌人中间，并进行转圈射击</v>
      </c>
      <c r="BQ866" s="11" t="str">
        <f t="shared" si="189"/>
        <v>5级：造成的伤害提升&lt;q=attr_atk&gt;&lt;c=A6EC41&gt;480%&lt;/c&gt;</v>
      </c>
    </row>
    <row r="867" spans="2:69" x14ac:dyDescent="0.15">
      <c r="B867" s="1" t="str">
        <f t="shared" si="183"/>
        <v>SkillDescBrief// 经营被动</v>
      </c>
      <c r="C867" s="1" t="str">
        <f t="shared" si="184"/>
        <v>SkillDescDetail// 经营被动</v>
      </c>
      <c r="D867" s="7" t="s">
        <v>45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181"/>
        <v/>
      </c>
      <c r="Z867" s="10" t="s">
        <v>381</v>
      </c>
      <c r="AA867" s="10" t="str">
        <f t="shared" si="17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182"/>
        <v/>
      </c>
      <c r="BQ867" s="10" t="str">
        <f t="shared" si="189"/>
        <v/>
      </c>
    </row>
    <row r="868" spans="2:69" x14ac:dyDescent="0.15">
      <c r="B868" s="1" t="str">
        <f t="shared" si="183"/>
        <v>SkillDescBrief4011503</v>
      </c>
      <c r="C868" s="1" t="str">
        <f t="shared" si="184"/>
        <v>SkillDescDetail401150301</v>
      </c>
      <c r="D868" s="3">
        <v>401150301</v>
      </c>
      <c r="E868" s="3">
        <v>4011503</v>
      </c>
      <c r="F868" s="3">
        <v>1</v>
      </c>
      <c r="G868" s="3" t="s">
        <v>377</v>
      </c>
      <c r="H868" s="3"/>
      <c r="I868" s="3" t="s">
        <v>378</v>
      </c>
      <c r="J868" s="3"/>
      <c r="K868" s="3" t="s">
        <v>379</v>
      </c>
      <c r="L868" s="3"/>
      <c r="M868" s="3"/>
      <c r="N868" s="3"/>
      <c r="O868" s="3"/>
      <c r="P868" s="3"/>
      <c r="Q868" s="3" t="s">
        <v>380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181"/>
        <v>{}</v>
      </c>
      <c r="Z868" s="11" t="s">
        <v>396</v>
      </c>
      <c r="AA868" s="11" t="str">
        <f t="shared" si="17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397</v>
      </c>
      <c r="AK868" s="11" t="str">
        <f t="shared" ref="AK868:AK872" si="190">$B$6</f>
        <v>&lt;c=A6EC41&gt;</v>
      </c>
      <c r="AL868" s="11">
        <v>2</v>
      </c>
      <c r="AM868" s="11" t="s">
        <v>349</v>
      </c>
      <c r="AN868" s="11" t="s">
        <v>398</v>
      </c>
      <c r="AO868" s="11" t="s">
        <v>355</v>
      </c>
      <c r="AP868" s="11">
        <v>2</v>
      </c>
      <c r="AQ868" s="11" t="s">
        <v>349</v>
      </c>
      <c r="AR868" s="11" t="s">
        <v>399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182"/>
        <v>使产业收入提高，升级消耗减少</v>
      </c>
      <c r="BQ868" s="11" t="str">
        <f t="shared" si="189"/>
        <v>放置在产业中时，产业收入提高&lt;c=A6EC41&gt;2&lt;/c&gt;倍，产业升级消耗减少&lt;c=A6EC41&gt;2&lt;/c&gt;倍</v>
      </c>
    </row>
    <row r="869" spans="2:69" x14ac:dyDescent="0.15">
      <c r="B869" s="1" t="str">
        <f t="shared" si="183"/>
        <v>SkillDescBrief4011503</v>
      </c>
      <c r="C869" s="1" t="str">
        <f t="shared" si="184"/>
        <v>SkillDescDetail401150302</v>
      </c>
      <c r="D869" s="3">
        <v>401150302</v>
      </c>
      <c r="E869" s="3">
        <v>4011503</v>
      </c>
      <c r="F869" s="3">
        <v>2</v>
      </c>
      <c r="G869" s="3" t="s">
        <v>377</v>
      </c>
      <c r="H869" s="3"/>
      <c r="I869" s="3" t="s">
        <v>378</v>
      </c>
      <c r="J869" s="3"/>
      <c r="K869" s="3" t="s">
        <v>379</v>
      </c>
      <c r="L869" s="3"/>
      <c r="M869" s="3"/>
      <c r="N869" s="3"/>
      <c r="O869" s="3"/>
      <c r="P869" s="3"/>
      <c r="Q869" s="3" t="s">
        <v>380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181"/>
        <v>{}</v>
      </c>
      <c r="Z869" s="11" t="s">
        <v>396</v>
      </c>
      <c r="AA869" s="11" t="str">
        <f t="shared" si="17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386</v>
      </c>
      <c r="AG869" s="11"/>
      <c r="AH869" s="11"/>
      <c r="AI869" s="11"/>
      <c r="AJ869" s="11" t="s">
        <v>397</v>
      </c>
      <c r="AK869" s="11" t="str">
        <f t="shared" si="190"/>
        <v>&lt;c=A6EC41&gt;</v>
      </c>
      <c r="AL869" s="11">
        <f>AL868*4</f>
        <v>8</v>
      </c>
      <c r="AM869" s="11" t="s">
        <v>349</v>
      </c>
      <c r="AN869" s="11" t="s">
        <v>398</v>
      </c>
      <c r="AO869" s="11" t="s">
        <v>355</v>
      </c>
      <c r="AP869" s="11">
        <f>AP868*4</f>
        <v>8</v>
      </c>
      <c r="AQ869" s="11" t="s">
        <v>349</v>
      </c>
      <c r="AR869" s="11" t="s">
        <v>399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182"/>
        <v>使产业收入提高，升级消耗减少</v>
      </c>
      <c r="BQ869" s="11" t="str">
        <f t="shared" si="189"/>
        <v>2级：放置在产业中时，产业收入提高&lt;c=A6EC41&gt;8&lt;/c&gt;倍，产业升级消耗减少&lt;c=A6EC41&gt;8&lt;/c&gt;倍</v>
      </c>
    </row>
    <row r="870" spans="2:69" x14ac:dyDescent="0.15">
      <c r="B870" s="1" t="str">
        <f t="shared" si="183"/>
        <v>SkillDescBrief4011503</v>
      </c>
      <c r="C870" s="1" t="str">
        <f t="shared" si="184"/>
        <v>SkillDescDetail401150303</v>
      </c>
      <c r="D870" s="3">
        <v>401150303</v>
      </c>
      <c r="E870" s="3">
        <v>4011503</v>
      </c>
      <c r="F870" s="3">
        <v>3</v>
      </c>
      <c r="G870" s="3" t="s">
        <v>377</v>
      </c>
      <c r="H870" s="3"/>
      <c r="I870" s="3" t="s">
        <v>378</v>
      </c>
      <c r="J870" s="3"/>
      <c r="K870" s="3" t="s">
        <v>379</v>
      </c>
      <c r="L870" s="3"/>
      <c r="M870" s="3"/>
      <c r="N870" s="3"/>
      <c r="O870" s="3"/>
      <c r="P870" s="3"/>
      <c r="Q870" s="3" t="s">
        <v>380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181"/>
        <v>{}</v>
      </c>
      <c r="Z870" s="11" t="s">
        <v>396</v>
      </c>
      <c r="AA870" s="11" t="str">
        <f t="shared" si="17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386</v>
      </c>
      <c r="AG870" s="11"/>
      <c r="AH870" s="11"/>
      <c r="AI870" s="11"/>
      <c r="AJ870" s="11" t="s">
        <v>397</v>
      </c>
      <c r="AK870" s="11" t="str">
        <f t="shared" si="190"/>
        <v>&lt;c=A6EC41&gt;</v>
      </c>
      <c r="AL870" s="11">
        <f>AL869*4</f>
        <v>32</v>
      </c>
      <c r="AM870" s="11" t="s">
        <v>349</v>
      </c>
      <c r="AN870" s="11" t="s">
        <v>398</v>
      </c>
      <c r="AO870" s="11" t="s">
        <v>355</v>
      </c>
      <c r="AP870" s="11">
        <f>AP869*4</f>
        <v>32</v>
      </c>
      <c r="AQ870" s="11" t="s">
        <v>349</v>
      </c>
      <c r="AR870" s="11" t="s">
        <v>399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182"/>
        <v>使产业收入提高，升级消耗减少</v>
      </c>
      <c r="BQ870" s="11" t="str">
        <f t="shared" si="189"/>
        <v>3级：放置在产业中时，产业收入提高&lt;c=A6EC41&gt;32&lt;/c&gt;倍，产业升级消耗减少&lt;c=A6EC41&gt;32&lt;/c&gt;倍</v>
      </c>
    </row>
    <row r="871" spans="2:69" x14ac:dyDescent="0.15">
      <c r="B871" s="1" t="str">
        <f t="shared" si="183"/>
        <v>SkillDescBrief4011503</v>
      </c>
      <c r="C871" s="1" t="str">
        <f t="shared" si="184"/>
        <v>SkillDescDetail401150304</v>
      </c>
      <c r="D871" s="3">
        <v>401150304</v>
      </c>
      <c r="E871" s="3">
        <v>4011503</v>
      </c>
      <c r="F871" s="3">
        <v>4</v>
      </c>
      <c r="G871" s="3" t="s">
        <v>377</v>
      </c>
      <c r="H871" s="3"/>
      <c r="I871" s="3" t="s">
        <v>378</v>
      </c>
      <c r="J871" s="3"/>
      <c r="K871" s="3" t="s">
        <v>379</v>
      </c>
      <c r="L871" s="3"/>
      <c r="M871" s="3"/>
      <c r="N871" s="3"/>
      <c r="O871" s="3"/>
      <c r="P871" s="3"/>
      <c r="Q871" s="3" t="s">
        <v>380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181"/>
        <v>{}</v>
      </c>
      <c r="Z871" s="11" t="s">
        <v>396</v>
      </c>
      <c r="AA871" s="11" t="str">
        <f t="shared" si="17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386</v>
      </c>
      <c r="AG871" s="11"/>
      <c r="AH871" s="11"/>
      <c r="AI871" s="11"/>
      <c r="AJ871" s="11" t="s">
        <v>397</v>
      </c>
      <c r="AK871" s="11" t="str">
        <f t="shared" si="190"/>
        <v>&lt;c=A6EC41&gt;</v>
      </c>
      <c r="AL871" s="11">
        <v>64</v>
      </c>
      <c r="AM871" s="11" t="s">
        <v>349</v>
      </c>
      <c r="AN871" s="11" t="s">
        <v>398</v>
      </c>
      <c r="AO871" s="11" t="s">
        <v>355</v>
      </c>
      <c r="AP871" s="11">
        <v>64</v>
      </c>
      <c r="AQ871" s="11" t="s">
        <v>349</v>
      </c>
      <c r="AR871" s="11" t="s">
        <v>399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182"/>
        <v>使产业收入提高，升级消耗减少</v>
      </c>
      <c r="BQ871" s="11" t="str">
        <f t="shared" si="189"/>
        <v>4级：放置在产业中时，产业收入提高&lt;c=A6EC41&gt;64&lt;/c&gt;倍，产业升级消耗减少&lt;c=A6EC41&gt;64&lt;/c&gt;倍</v>
      </c>
    </row>
    <row r="872" spans="2:69" x14ac:dyDescent="0.15">
      <c r="B872" s="1" t="str">
        <f t="shared" si="183"/>
        <v>SkillDescBrief4011503</v>
      </c>
      <c r="C872" s="1" t="str">
        <f t="shared" si="184"/>
        <v>SkillDescDetail401150305</v>
      </c>
      <c r="D872" s="3">
        <v>401150305</v>
      </c>
      <c r="E872" s="3">
        <v>4011503</v>
      </c>
      <c r="F872" s="3">
        <v>5</v>
      </c>
      <c r="G872" s="3" t="s">
        <v>377</v>
      </c>
      <c r="H872" s="3"/>
      <c r="I872" s="3" t="s">
        <v>378</v>
      </c>
      <c r="J872" s="3"/>
      <c r="K872" s="3" t="s">
        <v>379</v>
      </c>
      <c r="L872" s="3"/>
      <c r="M872" s="3"/>
      <c r="N872" s="3"/>
      <c r="O872" s="3"/>
      <c r="P872" s="3"/>
      <c r="Q872" s="3" t="s">
        <v>380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181"/>
        <v>{}</v>
      </c>
      <c r="Z872" s="11" t="s">
        <v>396</v>
      </c>
      <c r="AA872" s="11" t="str">
        <f t="shared" ref="AA872:AA935" si="191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386</v>
      </c>
      <c r="AG872" s="11"/>
      <c r="AH872" s="11"/>
      <c r="AI872" s="11"/>
      <c r="AJ872" s="11" t="s">
        <v>397</v>
      </c>
      <c r="AK872" s="11" t="str">
        <f t="shared" si="190"/>
        <v>&lt;c=A6EC41&gt;</v>
      </c>
      <c r="AL872" s="11">
        <v>128</v>
      </c>
      <c r="AM872" s="11" t="s">
        <v>349</v>
      </c>
      <c r="AN872" s="11" t="s">
        <v>398</v>
      </c>
      <c r="AO872" s="11" t="s">
        <v>355</v>
      </c>
      <c r="AP872" s="11">
        <v>128</v>
      </c>
      <c r="AQ872" s="11" t="s">
        <v>349</v>
      </c>
      <c r="AR872" s="11" t="s">
        <v>399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182"/>
        <v>使产业收入提高，升级消耗减少</v>
      </c>
      <c r="BQ872" s="11" t="str">
        <f t="shared" si="189"/>
        <v>5级：放置在产业中时，产业收入提高&lt;c=A6EC41&gt;128&lt;/c&gt;倍，产业升级消耗减少&lt;c=A6EC41&gt;128&lt;/c&gt;倍</v>
      </c>
    </row>
    <row r="873" spans="2:69" x14ac:dyDescent="0.15">
      <c r="B873" s="1" t="str">
        <f t="shared" si="183"/>
        <v>SkillDescBrief// 战斗被动</v>
      </c>
      <c r="C873" s="1" t="str">
        <f t="shared" si="184"/>
        <v>SkillDescDetail// 战斗被动1</v>
      </c>
      <c r="D873" s="7" t="s">
        <v>46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181"/>
        <v/>
      </c>
      <c r="Z873" s="10" t="s">
        <v>381</v>
      </c>
      <c r="AA873" s="10" t="str">
        <f t="shared" si="191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182"/>
        <v/>
      </c>
      <c r="BQ873" s="10" t="str">
        <f t="shared" si="189"/>
        <v/>
      </c>
    </row>
    <row r="874" spans="2:69" x14ac:dyDescent="0.15">
      <c r="B874" s="1" t="str">
        <f t="shared" si="183"/>
        <v>SkillDescBrief4011504</v>
      </c>
      <c r="C874" s="1" t="str">
        <f t="shared" si="184"/>
        <v>SkillDescDetail401150401</v>
      </c>
      <c r="D874" s="3">
        <v>401150401</v>
      </c>
      <c r="E874" s="3">
        <v>4011504</v>
      </c>
      <c r="F874" s="3">
        <v>1</v>
      </c>
      <c r="G874" s="3" t="s">
        <v>377</v>
      </c>
      <c r="H874" s="3">
        <f ca="1">ROUND(_xlfn.XLOOKUP($F874,$D$1:$D$5,$E$1:$E$5)*OFFSET(H874,5-$F874,0)/0.05,0)*0.05</f>
        <v>0.65</v>
      </c>
      <c r="I874" s="3" t="s">
        <v>378</v>
      </c>
      <c r="J874" s="3"/>
      <c r="K874" s="3" t="s">
        <v>379</v>
      </c>
      <c r="L874" s="3"/>
      <c r="M874" s="3"/>
      <c r="N874" s="3"/>
      <c r="O874" s="3"/>
      <c r="P874" s="3"/>
      <c r="Q874" s="3" t="s">
        <v>380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t="shared" ca="1" si="181"/>
        <v>{"AtkPower":0.65}</v>
      </c>
      <c r="Z874" s="11" t="s">
        <v>586</v>
      </c>
      <c r="AA874" s="11" t="str">
        <f t="shared" ca="1" si="191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587</v>
      </c>
      <c r="AK874" s="11" t="str">
        <f>$B$6</f>
        <v>&lt;c=A6EC41&gt;</v>
      </c>
      <c r="AL874" s="11" t="str">
        <f t="shared" ref="AL874:AL878" ca="1" si="192">ROUND($H874*100,2)&amp;"%"</f>
        <v>65%</v>
      </c>
      <c r="AM874" s="11" t="s">
        <v>349</v>
      </c>
      <c r="AN874" s="11" t="s">
        <v>521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182"/>
        <v>造成伤害时回复生命</v>
      </c>
      <c r="BQ874" s="11" t="str">
        <f t="shared" ca="1" si="189"/>
        <v>造成伤害时回复伤害量&lt;c=A6EC41&gt;65%&lt;/c&gt;的生命值</v>
      </c>
    </row>
    <row r="875" spans="2:69" x14ac:dyDescent="0.15">
      <c r="B875" s="1" t="str">
        <f t="shared" si="183"/>
        <v>SkillDescBrief4011504</v>
      </c>
      <c r="C875" s="1" t="str">
        <f t="shared" si="184"/>
        <v>SkillDescDetail401150402</v>
      </c>
      <c r="D875" s="3">
        <v>401150402</v>
      </c>
      <c r="E875" s="3">
        <v>4011504</v>
      </c>
      <c r="F875" s="3">
        <v>2</v>
      </c>
      <c r="G875" s="3" t="s">
        <v>377</v>
      </c>
      <c r="H875" s="3">
        <f ca="1">ROUND(_xlfn.XLOOKUP($F875,$D$1:$D$5,$E$1:$E$5)*OFFSET(H875,5-$F875,0)/0.05,0)*0.05</f>
        <v>0.70000000000000007</v>
      </c>
      <c r="I875" s="3" t="s">
        <v>378</v>
      </c>
      <c r="J875" s="3"/>
      <c r="K875" s="3" t="s">
        <v>379</v>
      </c>
      <c r="L875" s="3"/>
      <c r="M875" s="3"/>
      <c r="N875" s="3"/>
      <c r="O875" s="3"/>
      <c r="P875" s="3"/>
      <c r="Q875" s="3" t="s">
        <v>380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t="shared" ca="1" si="181"/>
        <v>{"AtkPower":0.7}</v>
      </c>
      <c r="Z875" s="11" t="s">
        <v>586</v>
      </c>
      <c r="AA875" s="11" t="str">
        <f t="shared" ca="1" si="191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386</v>
      </c>
      <c r="AG875" s="11"/>
      <c r="AH875" s="11"/>
      <c r="AI875" s="11"/>
      <c r="AJ875" s="11" t="s">
        <v>588</v>
      </c>
      <c r="AK875" s="11" t="str">
        <f>$B$6</f>
        <v>&lt;c=A6EC41&gt;</v>
      </c>
      <c r="AL875" s="11" t="str">
        <f t="shared" ca="1" si="192"/>
        <v>70%</v>
      </c>
      <c r="AM875" s="11" t="s">
        <v>349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182"/>
        <v>造成伤害时回复生命</v>
      </c>
      <c r="BQ875" s="11" t="str">
        <f t="shared" ca="1" si="189"/>
        <v>2级：根据伤害回复生命的比例提升至&lt;c=A6EC41&gt;70%&lt;/c&gt;</v>
      </c>
    </row>
    <row r="876" spans="2:69" x14ac:dyDescent="0.15">
      <c r="B876" s="1" t="str">
        <f t="shared" si="183"/>
        <v>SkillDescBrief4011504</v>
      </c>
      <c r="C876" s="1" t="str">
        <f t="shared" si="184"/>
        <v>SkillDescDetail401150403</v>
      </c>
      <c r="D876" s="3">
        <v>401150403</v>
      </c>
      <c r="E876" s="3">
        <v>4011504</v>
      </c>
      <c r="F876" s="3">
        <v>3</v>
      </c>
      <c r="G876" s="3" t="s">
        <v>377</v>
      </c>
      <c r="H876" s="3">
        <f ca="1">ROUND(_xlfn.XLOOKUP($F876,$D$1:$D$5,$E$1:$E$5)*OFFSET(H876,5-$F876,0)/0.05,0)*0.05</f>
        <v>0.70000000000000007</v>
      </c>
      <c r="I876" s="3" t="s">
        <v>378</v>
      </c>
      <c r="J876" s="3"/>
      <c r="K876" s="3" t="s">
        <v>379</v>
      </c>
      <c r="L876" s="3"/>
      <c r="M876" s="3"/>
      <c r="N876" s="3"/>
      <c r="O876" s="3"/>
      <c r="P876" s="3"/>
      <c r="Q876" s="3" t="s">
        <v>380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t="shared" ca="1" si="181"/>
        <v>{"AtkPower":0.7}</v>
      </c>
      <c r="Z876" s="11" t="s">
        <v>586</v>
      </c>
      <c r="AA876" s="11" t="str">
        <f t="shared" ca="1" si="191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386</v>
      </c>
      <c r="AG876" s="11"/>
      <c r="AH876" s="11"/>
      <c r="AI876" s="11"/>
      <c r="AJ876" s="11" t="s">
        <v>588</v>
      </c>
      <c r="AK876" s="11" t="str">
        <f>$B$6</f>
        <v>&lt;c=A6EC41&gt;</v>
      </c>
      <c r="AL876" s="11" t="str">
        <f t="shared" ca="1" si="192"/>
        <v>70%</v>
      </c>
      <c r="AM876" s="11" t="s">
        <v>349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182"/>
        <v>造成伤害时回复生命</v>
      </c>
      <c r="BQ876" s="11" t="str">
        <f t="shared" ca="1" si="189"/>
        <v>3级：根据伤害回复生命的比例提升至&lt;c=A6EC41&gt;70%&lt;/c&gt;</v>
      </c>
    </row>
    <row r="877" spans="2:69" x14ac:dyDescent="0.15">
      <c r="B877" s="1" t="str">
        <f t="shared" si="183"/>
        <v>SkillDescBrief4011504</v>
      </c>
      <c r="C877" s="1" t="str">
        <f t="shared" si="184"/>
        <v>SkillDescDetail401150404</v>
      </c>
      <c r="D877" s="3">
        <v>401150404</v>
      </c>
      <c r="E877" s="3">
        <v>4011504</v>
      </c>
      <c r="F877" s="3">
        <v>4</v>
      </c>
      <c r="G877" s="3" t="s">
        <v>377</v>
      </c>
      <c r="H877" s="3">
        <f ca="1">ROUND(_xlfn.XLOOKUP($F877,$D$1:$D$5,$E$1:$E$5)*OFFSET(H877,5-$F877,0)/0.05,0)*0.05</f>
        <v>0.8</v>
      </c>
      <c r="I877" s="3" t="s">
        <v>378</v>
      </c>
      <c r="J877" s="3"/>
      <c r="K877" s="3" t="s">
        <v>379</v>
      </c>
      <c r="L877" s="3"/>
      <c r="M877" s="3"/>
      <c r="N877" s="3"/>
      <c r="O877" s="3"/>
      <c r="P877" s="3"/>
      <c r="Q877" s="3" t="s">
        <v>380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t="shared" ca="1" si="181"/>
        <v>{"AtkPower":0.8}</v>
      </c>
      <c r="Z877" s="11" t="s">
        <v>586</v>
      </c>
      <c r="AA877" s="11" t="str">
        <f t="shared" ca="1" si="191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386</v>
      </c>
      <c r="AG877" s="11"/>
      <c r="AH877" s="11"/>
      <c r="AI877" s="11"/>
      <c r="AJ877" s="11" t="s">
        <v>588</v>
      </c>
      <c r="AK877" s="11" t="str">
        <f>$B$6</f>
        <v>&lt;c=A6EC41&gt;</v>
      </c>
      <c r="AL877" s="11" t="str">
        <f t="shared" ca="1" si="192"/>
        <v>80%</v>
      </c>
      <c r="AM877" s="11" t="s">
        <v>349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182"/>
        <v>造成伤害时回复生命</v>
      </c>
      <c r="BQ877" s="11" t="str">
        <f t="shared" ca="1" si="189"/>
        <v>4级：根据伤害回复生命的比例提升至&lt;c=A6EC41&gt;80%&lt;/c&gt;</v>
      </c>
    </row>
    <row r="878" spans="2:69" x14ac:dyDescent="0.15">
      <c r="B878" s="1" t="str">
        <f t="shared" si="183"/>
        <v>SkillDescBrief4011504</v>
      </c>
      <c r="C878" s="1" t="str">
        <f t="shared" si="184"/>
        <v>SkillDescDetail401150405</v>
      </c>
      <c r="D878" s="3">
        <v>401150405</v>
      </c>
      <c r="E878" s="3">
        <v>4011504</v>
      </c>
      <c r="F878" s="3">
        <v>5</v>
      </c>
      <c r="G878" s="3" t="s">
        <v>377</v>
      </c>
      <c r="H878" s="3">
        <v>0.9</v>
      </c>
      <c r="I878" s="3" t="s">
        <v>378</v>
      </c>
      <c r="J878" s="3"/>
      <c r="K878" s="3" t="s">
        <v>379</v>
      </c>
      <c r="L878" s="3"/>
      <c r="M878" s="3"/>
      <c r="N878" s="3"/>
      <c r="O878" s="3"/>
      <c r="P878" s="3"/>
      <c r="Q878" s="3" t="s">
        <v>380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181"/>
        <v>{"AtkPower":0.9}</v>
      </c>
      <c r="Z878" s="11" t="s">
        <v>586</v>
      </c>
      <c r="AA878" s="11" t="str">
        <f t="shared" si="191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386</v>
      </c>
      <c r="AG878" s="11"/>
      <c r="AH878" s="11"/>
      <c r="AI878" s="11"/>
      <c r="AJ878" s="11" t="s">
        <v>588</v>
      </c>
      <c r="AK878" s="11" t="str">
        <f>$B$6</f>
        <v>&lt;c=A6EC41&gt;</v>
      </c>
      <c r="AL878" s="11" t="str">
        <f t="shared" si="192"/>
        <v>90%</v>
      </c>
      <c r="AM878" s="11" t="s">
        <v>349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182"/>
        <v>造成伤害时回复生命</v>
      </c>
      <c r="BQ878" s="11" t="str">
        <f t="shared" si="189"/>
        <v>5级：根据伤害回复生命的比例提升至&lt;c=A6EC41&gt;90%&lt;/c&gt;</v>
      </c>
    </row>
    <row r="879" spans="2:69" x14ac:dyDescent="0.15">
      <c r="B879" s="1" t="str">
        <f t="shared" si="183"/>
        <v>SkillDescBrief// 战斗被动</v>
      </c>
      <c r="C879" s="1" t="str">
        <f t="shared" si="184"/>
        <v>SkillDescDetail// 战斗被动2</v>
      </c>
      <c r="D879" s="7" t="s">
        <v>47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181"/>
        <v/>
      </c>
      <c r="Z879" s="10" t="s">
        <v>381</v>
      </c>
      <c r="AA879" s="10" t="str">
        <f t="shared" si="191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182"/>
        <v/>
      </c>
      <c r="BQ879" s="10" t="str">
        <f t="shared" si="189"/>
        <v/>
      </c>
    </row>
    <row r="880" spans="2:69" x14ac:dyDescent="0.15">
      <c r="B880" s="1" t="str">
        <f t="shared" si="183"/>
        <v>SkillDescBrief4011505</v>
      </c>
      <c r="C880" s="1" t="str">
        <f t="shared" si="184"/>
        <v>SkillDescDetail401150501</v>
      </c>
      <c r="D880" s="3">
        <v>401150501</v>
      </c>
      <c r="E880" s="3">
        <v>4011505</v>
      </c>
      <c r="F880" s="3">
        <v>1</v>
      </c>
      <c r="G880" s="3" t="s">
        <v>377</v>
      </c>
      <c r="H880" s="3"/>
      <c r="I880" s="3" t="s">
        <v>378</v>
      </c>
      <c r="J880" s="3"/>
      <c r="K880" s="3" t="s">
        <v>379</v>
      </c>
      <c r="L880" s="3"/>
      <c r="M880" s="3"/>
      <c r="N880" s="3"/>
      <c r="O880" s="3"/>
      <c r="P880" s="3"/>
      <c r="Q880" s="3" t="s">
        <v>380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181"/>
        <v>{}</v>
      </c>
      <c r="Z880" s="11" t="s">
        <v>381</v>
      </c>
      <c r="AA880" s="11" t="str">
        <f t="shared" si="191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182"/>
        <v/>
      </c>
      <c r="BQ880" s="11" t="str">
        <f t="shared" si="189"/>
        <v/>
      </c>
    </row>
    <row r="881" spans="2:69" x14ac:dyDescent="0.15">
      <c r="B881" s="1" t="str">
        <f t="shared" si="183"/>
        <v>SkillDescBrief4011505</v>
      </c>
      <c r="C881" s="1" t="str">
        <f t="shared" si="184"/>
        <v>SkillDescDetail401150502</v>
      </c>
      <c r="D881" s="3">
        <v>401150502</v>
      </c>
      <c r="E881" s="3">
        <v>4011505</v>
      </c>
      <c r="F881" s="3">
        <v>2</v>
      </c>
      <c r="G881" s="3" t="s">
        <v>377</v>
      </c>
      <c r="H881" s="3"/>
      <c r="I881" s="3" t="s">
        <v>378</v>
      </c>
      <c r="J881" s="3"/>
      <c r="K881" s="3" t="s">
        <v>379</v>
      </c>
      <c r="L881" s="3"/>
      <c r="M881" s="3"/>
      <c r="N881" s="3"/>
      <c r="O881" s="3"/>
      <c r="P881" s="3"/>
      <c r="Q881" s="3" t="s">
        <v>380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181"/>
        <v>{}</v>
      </c>
      <c r="Z881" s="11" t="s">
        <v>381</v>
      </c>
      <c r="AA881" s="11" t="str">
        <f t="shared" si="191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182"/>
        <v/>
      </c>
      <c r="BQ881" s="11" t="str">
        <f t="shared" si="189"/>
        <v/>
      </c>
    </row>
    <row r="882" spans="2:69" x14ac:dyDescent="0.15">
      <c r="B882" s="1" t="str">
        <f t="shared" si="183"/>
        <v>SkillDescBrief4011505</v>
      </c>
      <c r="C882" s="1" t="str">
        <f t="shared" si="184"/>
        <v>SkillDescDetail401150503</v>
      </c>
      <c r="D882" s="3">
        <v>401150503</v>
      </c>
      <c r="E882" s="3">
        <v>4011505</v>
      </c>
      <c r="F882" s="3">
        <v>3</v>
      </c>
      <c r="G882" s="3" t="s">
        <v>377</v>
      </c>
      <c r="H882" s="3"/>
      <c r="I882" s="3" t="s">
        <v>378</v>
      </c>
      <c r="J882" s="3"/>
      <c r="K882" s="3" t="s">
        <v>379</v>
      </c>
      <c r="L882" s="3"/>
      <c r="M882" s="3"/>
      <c r="N882" s="3"/>
      <c r="O882" s="3"/>
      <c r="P882" s="3"/>
      <c r="Q882" s="3" t="s">
        <v>380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181"/>
        <v>{}</v>
      </c>
      <c r="Z882" s="11" t="s">
        <v>381</v>
      </c>
      <c r="AA882" s="11" t="str">
        <f t="shared" si="191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182"/>
        <v/>
      </c>
      <c r="BQ882" s="11" t="str">
        <f t="shared" si="189"/>
        <v/>
      </c>
    </row>
    <row r="883" spans="2:69" x14ac:dyDescent="0.15">
      <c r="B883" s="1" t="str">
        <f t="shared" si="183"/>
        <v>SkillDescBrief4011505</v>
      </c>
      <c r="C883" s="1" t="str">
        <f t="shared" si="184"/>
        <v>SkillDescDetail401150504</v>
      </c>
      <c r="D883" s="3">
        <v>401150504</v>
      </c>
      <c r="E883" s="3">
        <v>4011505</v>
      </c>
      <c r="F883" s="3">
        <v>4</v>
      </c>
      <c r="G883" s="3" t="s">
        <v>377</v>
      </c>
      <c r="H883" s="3"/>
      <c r="I883" s="3" t="s">
        <v>378</v>
      </c>
      <c r="J883" s="3"/>
      <c r="K883" s="3" t="s">
        <v>379</v>
      </c>
      <c r="L883" s="3"/>
      <c r="M883" s="3"/>
      <c r="N883" s="3"/>
      <c r="O883" s="3"/>
      <c r="P883" s="3"/>
      <c r="Q883" s="3" t="s">
        <v>380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181"/>
        <v>{}</v>
      </c>
      <c r="Z883" s="11" t="s">
        <v>381</v>
      </c>
      <c r="AA883" s="11" t="str">
        <f t="shared" si="191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182"/>
        <v/>
      </c>
      <c r="BQ883" s="11" t="str">
        <f t="shared" si="189"/>
        <v/>
      </c>
    </row>
    <row r="884" spans="2:69" x14ac:dyDescent="0.15">
      <c r="B884" s="1" t="str">
        <f t="shared" si="183"/>
        <v>SkillDescBrief4011505</v>
      </c>
      <c r="C884" s="1" t="str">
        <f t="shared" si="184"/>
        <v>SkillDescDetail401150505</v>
      </c>
      <c r="D884" s="3">
        <v>401150505</v>
      </c>
      <c r="E884" s="3">
        <v>4011505</v>
      </c>
      <c r="F884" s="3">
        <v>5</v>
      </c>
      <c r="G884" s="3" t="s">
        <v>377</v>
      </c>
      <c r="H884" s="3"/>
      <c r="I884" s="3" t="s">
        <v>378</v>
      </c>
      <c r="J884" s="3"/>
      <c r="K884" s="3" t="s">
        <v>379</v>
      </c>
      <c r="L884" s="3"/>
      <c r="M884" s="3"/>
      <c r="N884" s="3"/>
      <c r="O884" s="3"/>
      <c r="P884" s="3"/>
      <c r="Q884" s="3" t="s">
        <v>380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181"/>
        <v>{}</v>
      </c>
      <c r="Z884" s="11" t="s">
        <v>381</v>
      </c>
      <c r="AA884" s="11" t="str">
        <f t="shared" si="191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182"/>
        <v/>
      </c>
      <c r="BQ884" s="11" t="str">
        <f t="shared" si="189"/>
        <v/>
      </c>
    </row>
    <row r="885" spans="2:69" x14ac:dyDescent="0.15">
      <c r="B885" s="1" t="str">
        <f t="shared" si="183"/>
        <v>SkillDescBrief// 战斗被动</v>
      </c>
      <c r="C885" s="1" t="str">
        <f t="shared" si="184"/>
        <v>SkillDescDetail// 战斗被动3</v>
      </c>
      <c r="D885" s="7" t="s">
        <v>48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181"/>
        <v/>
      </c>
      <c r="Z885" s="10" t="s">
        <v>381</v>
      </c>
      <c r="AA885" s="10" t="str">
        <f t="shared" si="191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182"/>
        <v/>
      </c>
      <c r="BQ885" s="10" t="str">
        <f t="shared" si="189"/>
        <v/>
      </c>
    </row>
    <row r="886" spans="2:69" x14ac:dyDescent="0.15">
      <c r="B886" s="1" t="str">
        <f t="shared" si="183"/>
        <v>SkillDescBrief4011506</v>
      </c>
      <c r="C886" s="1" t="str">
        <f t="shared" si="184"/>
        <v>SkillDescDetail401150601</v>
      </c>
      <c r="D886" s="3">
        <v>401150601</v>
      </c>
      <c r="E886" s="3">
        <v>4011506</v>
      </c>
      <c r="F886" s="3">
        <v>1</v>
      </c>
      <c r="G886" s="3" t="s">
        <v>377</v>
      </c>
      <c r="H886" s="3"/>
      <c r="I886" s="3" t="s">
        <v>378</v>
      </c>
      <c r="J886" s="3"/>
      <c r="K886" s="3" t="s">
        <v>379</v>
      </c>
      <c r="L886" s="3"/>
      <c r="M886" s="3"/>
      <c r="N886" s="3"/>
      <c r="O886" s="3"/>
      <c r="P886" s="3"/>
      <c r="Q886" s="3" t="s">
        <v>380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181"/>
        <v>{}</v>
      </c>
      <c r="Z886" s="11" t="s">
        <v>381</v>
      </c>
      <c r="AA886" s="11" t="str">
        <f t="shared" si="191"/>
        <v/>
      </c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182"/>
        <v/>
      </c>
      <c r="BQ886" s="11" t="str">
        <f t="shared" si="189"/>
        <v/>
      </c>
    </row>
    <row r="887" spans="2:69" x14ac:dyDescent="0.15">
      <c r="B887" s="1" t="str">
        <f t="shared" si="183"/>
        <v>SkillDescBrief4011506</v>
      </c>
      <c r="C887" s="1" t="str">
        <f t="shared" si="184"/>
        <v>SkillDescDetail401150602</v>
      </c>
      <c r="D887" s="3">
        <v>401150602</v>
      </c>
      <c r="E887" s="3">
        <v>4011506</v>
      </c>
      <c r="F887" s="3">
        <v>2</v>
      </c>
      <c r="G887" s="3" t="s">
        <v>377</v>
      </c>
      <c r="H887" s="3"/>
      <c r="I887" s="3" t="s">
        <v>378</v>
      </c>
      <c r="J887" s="3"/>
      <c r="K887" s="3" t="s">
        <v>379</v>
      </c>
      <c r="L887" s="3"/>
      <c r="M887" s="3"/>
      <c r="N887" s="3"/>
      <c r="O887" s="3"/>
      <c r="P887" s="3"/>
      <c r="Q887" s="3" t="s">
        <v>380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181"/>
        <v>{}</v>
      </c>
      <c r="Z887" s="11" t="s">
        <v>381</v>
      </c>
      <c r="AA887" s="11" t="str">
        <f t="shared" si="191"/>
        <v/>
      </c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182"/>
        <v/>
      </c>
      <c r="BQ887" s="11" t="str">
        <f t="shared" si="189"/>
        <v/>
      </c>
    </row>
    <row r="888" spans="2:69" x14ac:dyDescent="0.15">
      <c r="B888" s="1" t="str">
        <f t="shared" si="183"/>
        <v>SkillDescBrief4011506</v>
      </c>
      <c r="C888" s="1" t="str">
        <f t="shared" si="184"/>
        <v>SkillDescDetail401150603</v>
      </c>
      <c r="D888" s="3">
        <v>401150603</v>
      </c>
      <c r="E888" s="3">
        <v>4011506</v>
      </c>
      <c r="F888" s="3">
        <v>3</v>
      </c>
      <c r="G888" s="3" t="s">
        <v>377</v>
      </c>
      <c r="H888" s="3"/>
      <c r="I888" s="3" t="s">
        <v>378</v>
      </c>
      <c r="J888" s="3"/>
      <c r="K888" s="3" t="s">
        <v>379</v>
      </c>
      <c r="L888" s="3"/>
      <c r="M888" s="3"/>
      <c r="N888" s="3"/>
      <c r="O888" s="3"/>
      <c r="P888" s="3"/>
      <c r="Q888" s="3" t="s">
        <v>380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181"/>
        <v>{}</v>
      </c>
      <c r="Z888" s="11" t="s">
        <v>381</v>
      </c>
      <c r="AA888" s="11" t="str">
        <f t="shared" si="191"/>
        <v/>
      </c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182"/>
        <v/>
      </c>
      <c r="BQ888" s="11" t="str">
        <f t="shared" si="189"/>
        <v/>
      </c>
    </row>
    <row r="889" spans="2:69" x14ac:dyDescent="0.15">
      <c r="B889" s="1" t="str">
        <f t="shared" si="183"/>
        <v>SkillDescBrief4011506</v>
      </c>
      <c r="C889" s="1" t="str">
        <f t="shared" si="184"/>
        <v>SkillDescDetail401150604</v>
      </c>
      <c r="D889" s="3">
        <v>401150604</v>
      </c>
      <c r="E889" s="3">
        <v>4011506</v>
      </c>
      <c r="F889" s="3">
        <v>4</v>
      </c>
      <c r="G889" s="3" t="s">
        <v>377</v>
      </c>
      <c r="H889" s="3"/>
      <c r="I889" s="3" t="s">
        <v>378</v>
      </c>
      <c r="J889" s="3"/>
      <c r="K889" s="3" t="s">
        <v>379</v>
      </c>
      <c r="L889" s="3"/>
      <c r="M889" s="3"/>
      <c r="N889" s="3"/>
      <c r="O889" s="3"/>
      <c r="P889" s="3"/>
      <c r="Q889" s="3" t="s">
        <v>380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181"/>
        <v>{}</v>
      </c>
      <c r="Z889" s="11" t="s">
        <v>381</v>
      </c>
      <c r="AA889" s="11" t="str">
        <f t="shared" si="191"/>
        <v/>
      </c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182"/>
        <v/>
      </c>
      <c r="BQ889" s="11" t="str">
        <f t="shared" si="189"/>
        <v/>
      </c>
    </row>
    <row r="890" spans="2:69" x14ac:dyDescent="0.15">
      <c r="B890" s="1" t="str">
        <f t="shared" si="183"/>
        <v>SkillDescBrief4011506</v>
      </c>
      <c r="C890" s="1" t="str">
        <f t="shared" si="184"/>
        <v>SkillDescDetail401150605</v>
      </c>
      <c r="D890" s="3">
        <v>401150605</v>
      </c>
      <c r="E890" s="3">
        <v>4011506</v>
      </c>
      <c r="F890" s="3">
        <v>5</v>
      </c>
      <c r="G890" s="3" t="s">
        <v>377</v>
      </c>
      <c r="H890" s="3"/>
      <c r="I890" s="3" t="s">
        <v>378</v>
      </c>
      <c r="J890" s="3"/>
      <c r="K890" s="3" t="s">
        <v>379</v>
      </c>
      <c r="L890" s="3"/>
      <c r="M890" s="3"/>
      <c r="N890" s="3"/>
      <c r="O890" s="3"/>
      <c r="P890" s="3"/>
      <c r="Q890" s="3" t="s">
        <v>380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181"/>
        <v>{}</v>
      </c>
      <c r="Z890" s="11" t="s">
        <v>381</v>
      </c>
      <c r="AA890" s="11" t="str">
        <f t="shared" si="191"/>
        <v/>
      </c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182"/>
        <v/>
      </c>
      <c r="BQ890" s="11" t="str">
        <f t="shared" si="189"/>
        <v/>
      </c>
    </row>
    <row r="891" spans="2:69" x14ac:dyDescent="0.15">
      <c r="B891" s="1" t="str">
        <f t="shared" si="183"/>
        <v>SkillDescBrief// 战斗被动</v>
      </c>
      <c r="C891" s="1" t="str">
        <f t="shared" si="184"/>
        <v>SkillDescDetail// 战斗被动4</v>
      </c>
      <c r="D891" s="7" t="s">
        <v>49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181"/>
        <v/>
      </c>
      <c r="Z891" s="10" t="s">
        <v>381</v>
      </c>
      <c r="AA891" s="10" t="str">
        <f t="shared" si="191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182"/>
        <v/>
      </c>
      <c r="BQ891" s="10" t="str">
        <f t="shared" si="189"/>
        <v/>
      </c>
    </row>
    <row r="892" spans="2:69" x14ac:dyDescent="0.15">
      <c r="B892" s="1" t="str">
        <f t="shared" si="183"/>
        <v>SkillDescBrief4011507</v>
      </c>
      <c r="C892" s="1" t="str">
        <f t="shared" si="184"/>
        <v>SkillDescDetail401150701</v>
      </c>
      <c r="D892" s="3">
        <v>401150701</v>
      </c>
      <c r="E892" s="3">
        <v>4011507</v>
      </c>
      <c r="F892" s="3">
        <v>1</v>
      </c>
      <c r="G892" s="3" t="s">
        <v>377</v>
      </c>
      <c r="H892" s="3"/>
      <c r="I892" s="3" t="s">
        <v>378</v>
      </c>
      <c r="J892" s="3"/>
      <c r="K892" s="3" t="s">
        <v>379</v>
      </c>
      <c r="L892" s="3"/>
      <c r="M892" s="3"/>
      <c r="N892" s="3"/>
      <c r="O892" s="3"/>
      <c r="P892" s="3"/>
      <c r="Q892" s="3" t="s">
        <v>380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181"/>
        <v>{}</v>
      </c>
      <c r="Z892" s="11" t="s">
        <v>589</v>
      </c>
      <c r="AA892" s="11" t="str">
        <f t="shared" si="191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476</v>
      </c>
      <c r="AK892" s="11" t="str">
        <f>$B$6</f>
        <v>&lt;c=A6EC41&gt;</v>
      </c>
      <c r="AL892" s="11">
        <v>1</v>
      </c>
      <c r="AM892" s="11" t="s">
        <v>349</v>
      </c>
      <c r="AN892" s="11" t="s">
        <v>529</v>
      </c>
      <c r="AO892" s="11" t="str">
        <f>$B$6</f>
        <v>&lt;c=A6EC41&gt;</v>
      </c>
      <c r="AP892" s="11">
        <v>4</v>
      </c>
      <c r="AQ892" s="11" t="s">
        <v>349</v>
      </c>
      <c r="AR892" s="11" t="s">
        <v>590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182"/>
        <v>周期性免疫伤害</v>
      </c>
      <c r="BQ892" s="11" t="str">
        <f t="shared" si="189"/>
        <v>每隔&lt;c=A6EC41&gt;1&lt;/c&gt;秒，获得&lt;c=A6EC41&gt;4&lt;/c&gt;秒免疫伤害效果</v>
      </c>
    </row>
    <row r="893" spans="2:69" x14ac:dyDescent="0.15">
      <c r="B893" s="1" t="str">
        <f t="shared" si="183"/>
        <v>SkillDescBrief4011507</v>
      </c>
      <c r="C893" s="1" t="str">
        <f t="shared" si="184"/>
        <v>SkillDescDetail401150702</v>
      </c>
      <c r="D893" s="3">
        <v>401150702</v>
      </c>
      <c r="E893" s="3">
        <v>4011507</v>
      </c>
      <c r="F893" s="3">
        <v>2</v>
      </c>
      <c r="G893" s="3" t="s">
        <v>377</v>
      </c>
      <c r="H893" s="3"/>
      <c r="I893" s="3" t="s">
        <v>378</v>
      </c>
      <c r="J893" s="3"/>
      <c r="K893" s="3" t="s">
        <v>379</v>
      </c>
      <c r="L893" s="3"/>
      <c r="M893" s="3"/>
      <c r="N893" s="3"/>
      <c r="O893" s="3"/>
      <c r="P893" s="3"/>
      <c r="Q893" s="3" t="s">
        <v>380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181"/>
        <v>{}</v>
      </c>
      <c r="Z893" s="11" t="s">
        <v>381</v>
      </c>
      <c r="AA893" s="11" t="str">
        <f t="shared" si="191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182"/>
        <v/>
      </c>
      <c r="BQ893" s="11" t="str">
        <f t="shared" si="189"/>
        <v/>
      </c>
    </row>
    <row r="894" spans="2:69" x14ac:dyDescent="0.15">
      <c r="B894" s="1" t="str">
        <f t="shared" si="183"/>
        <v>SkillDescBrief4011507</v>
      </c>
      <c r="C894" s="1" t="str">
        <f t="shared" si="184"/>
        <v>SkillDescDetail401150703</v>
      </c>
      <c r="D894" s="3">
        <v>401150703</v>
      </c>
      <c r="E894" s="3">
        <v>4011507</v>
      </c>
      <c r="F894" s="3">
        <v>3</v>
      </c>
      <c r="G894" s="3" t="s">
        <v>377</v>
      </c>
      <c r="H894" s="3"/>
      <c r="I894" s="3" t="s">
        <v>378</v>
      </c>
      <c r="J894" s="3"/>
      <c r="K894" s="3" t="s">
        <v>379</v>
      </c>
      <c r="L894" s="3"/>
      <c r="M894" s="3"/>
      <c r="N894" s="3"/>
      <c r="O894" s="3"/>
      <c r="P894" s="3"/>
      <c r="Q894" s="3" t="s">
        <v>380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181"/>
        <v>{}</v>
      </c>
      <c r="Z894" s="11" t="s">
        <v>381</v>
      </c>
      <c r="AA894" s="11" t="str">
        <f t="shared" si="191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182"/>
        <v/>
      </c>
      <c r="BQ894" s="11" t="str">
        <f t="shared" si="189"/>
        <v/>
      </c>
    </row>
    <row r="895" spans="2:69" x14ac:dyDescent="0.15">
      <c r="B895" s="1" t="str">
        <f t="shared" si="183"/>
        <v>SkillDescBrief4011507</v>
      </c>
      <c r="C895" s="1" t="str">
        <f t="shared" si="184"/>
        <v>SkillDescDetail401150704</v>
      </c>
      <c r="D895" s="3">
        <v>401150704</v>
      </c>
      <c r="E895" s="3">
        <v>4011507</v>
      </c>
      <c r="F895" s="3">
        <v>4</v>
      </c>
      <c r="G895" s="3" t="s">
        <v>377</v>
      </c>
      <c r="H895" s="3"/>
      <c r="I895" s="3" t="s">
        <v>378</v>
      </c>
      <c r="J895" s="3"/>
      <c r="K895" s="3" t="s">
        <v>379</v>
      </c>
      <c r="L895" s="3"/>
      <c r="M895" s="3"/>
      <c r="N895" s="3"/>
      <c r="O895" s="3"/>
      <c r="P895" s="3"/>
      <c r="Q895" s="3" t="s">
        <v>380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181"/>
        <v>{}</v>
      </c>
      <c r="Z895" s="11" t="s">
        <v>381</v>
      </c>
      <c r="AA895" s="11" t="str">
        <f t="shared" si="191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182"/>
        <v/>
      </c>
      <c r="BQ895" s="11" t="str">
        <f t="shared" si="189"/>
        <v/>
      </c>
    </row>
    <row r="896" spans="2:69" x14ac:dyDescent="0.15">
      <c r="B896" s="1" t="str">
        <f t="shared" si="183"/>
        <v>SkillDescBrief4011507</v>
      </c>
      <c r="C896" s="1" t="str">
        <f t="shared" si="184"/>
        <v>SkillDescDetail401150705</v>
      </c>
      <c r="D896" s="3">
        <v>401150705</v>
      </c>
      <c r="E896" s="3">
        <v>4011507</v>
      </c>
      <c r="F896" s="3">
        <v>5</v>
      </c>
      <c r="G896" s="3" t="s">
        <v>377</v>
      </c>
      <c r="H896" s="3"/>
      <c r="I896" s="3" t="s">
        <v>378</v>
      </c>
      <c r="J896" s="3"/>
      <c r="K896" s="3" t="s">
        <v>379</v>
      </c>
      <c r="L896" s="3"/>
      <c r="M896" s="3"/>
      <c r="N896" s="3"/>
      <c r="O896" s="3"/>
      <c r="P896" s="3"/>
      <c r="Q896" s="3" t="s">
        <v>380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181"/>
        <v>{}</v>
      </c>
      <c r="Z896" s="11" t="s">
        <v>381</v>
      </c>
      <c r="AA896" s="11" t="str">
        <f t="shared" si="191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182"/>
        <v/>
      </c>
      <c r="BQ896" s="11" t="str">
        <f t="shared" si="189"/>
        <v/>
      </c>
    </row>
    <row r="897" spans="2:69" x14ac:dyDescent="0.15">
      <c r="B897" s="1" t="str">
        <f t="shared" si="183"/>
        <v>SkillDescBrief// 医疗飞机</v>
      </c>
      <c r="C897" s="1" t="str">
        <f t="shared" si="184"/>
        <v>SkillDescDetail// 医疗飞机</v>
      </c>
      <c r="D897" s="7" t="s">
        <v>111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181"/>
        <v/>
      </c>
      <c r="Z897" s="10" t="s">
        <v>381</v>
      </c>
      <c r="AA897" s="10" t="str">
        <f t="shared" si="191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182"/>
        <v/>
      </c>
      <c r="BQ897" s="10" t="str">
        <f t="shared" si="189"/>
        <v/>
      </c>
    </row>
    <row r="898" spans="2:69" x14ac:dyDescent="0.15">
      <c r="B898" s="1" t="str">
        <f t="shared" si="183"/>
        <v>SkillDescBrief// 普攻</v>
      </c>
      <c r="C898" s="1" t="str">
        <f t="shared" si="184"/>
        <v>SkillDescDetail// 普攻</v>
      </c>
      <c r="D898" s="7" t="s">
        <v>33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181"/>
        <v/>
      </c>
      <c r="Z898" s="10" t="s">
        <v>381</v>
      </c>
      <c r="AA898" s="10" t="str">
        <f t="shared" si="191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182"/>
        <v/>
      </c>
      <c r="BQ898" s="10" t="str">
        <f t="shared" si="189"/>
        <v/>
      </c>
    </row>
    <row r="899" spans="2:69" x14ac:dyDescent="0.15">
      <c r="B899" s="1" t="str">
        <f t="shared" si="183"/>
        <v>SkillDescBrief4011601</v>
      </c>
      <c r="C899" s="1" t="str">
        <f t="shared" si="184"/>
        <v>SkillDescDetail401160101</v>
      </c>
      <c r="D899" s="3">
        <v>401160101</v>
      </c>
      <c r="E899" s="3">
        <v>4011601</v>
      </c>
      <c r="F899" s="3">
        <v>1</v>
      </c>
      <c r="G899" s="3" t="s">
        <v>377</v>
      </c>
      <c r="H899" s="3">
        <f ca="1">ROUND(_xlfn.XLOOKUP($F899,$D$1:$D$5,$E$1:$E$5)*OFFSET(H899,5-$F899,0)/0.05,0)*0.05</f>
        <v>1.1000000000000001</v>
      </c>
      <c r="I899" s="3" t="s">
        <v>378</v>
      </c>
      <c r="J899" s="3"/>
      <c r="K899" s="3" t="s">
        <v>379</v>
      </c>
      <c r="L899" s="3"/>
      <c r="M899" s="3"/>
      <c r="N899" s="3"/>
      <c r="O899" s="3"/>
      <c r="P899" s="3"/>
      <c r="Q899" s="3" t="s">
        <v>380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t="shared" ca="1" si="181"/>
        <v>{"AtkPower":1.1}</v>
      </c>
      <c r="Z899" s="11" t="s">
        <v>591</v>
      </c>
      <c r="AA899" s="11" t="str">
        <f t="shared" ca="1" si="191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592</v>
      </c>
      <c r="AK899" s="11" t="str">
        <f>$B$6</f>
        <v>&lt;c=A6EC41&gt;</v>
      </c>
      <c r="AL899" s="11">
        <v>1</v>
      </c>
      <c r="AM899" s="11" t="s">
        <v>349</v>
      </c>
      <c r="AN899" s="11" t="s">
        <v>593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349</v>
      </c>
      <c r="AR899" s="11" t="s">
        <v>594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182"/>
        <v>发射医疗子弹，回复队友生命</v>
      </c>
      <c r="BQ899" s="11" t="str">
        <f t="shared" ca="1" si="189"/>
        <v>发射&lt;c=A6EC41&gt;1&lt;/c&gt;枚医疗子弹，为生命值最低的队友回复&lt;q=attr_atk&gt;&lt;c=A6EC41&gt;110%&lt;/c&gt;生命值</v>
      </c>
    </row>
    <row r="900" spans="2:69" x14ac:dyDescent="0.15">
      <c r="B900" s="1" t="str">
        <f t="shared" si="183"/>
        <v>SkillDescBrief4011601</v>
      </c>
      <c r="C900" s="1" t="str">
        <f t="shared" si="184"/>
        <v>SkillDescDetail401160102</v>
      </c>
      <c r="D900" s="3">
        <v>401160102</v>
      </c>
      <c r="E900" s="3">
        <v>4011601</v>
      </c>
      <c r="F900" s="3">
        <v>2</v>
      </c>
      <c r="G900" s="3" t="s">
        <v>377</v>
      </c>
      <c r="H900" s="3">
        <f ca="1">ROUND(_xlfn.XLOOKUP($F900,$D$1:$D$5,$E$1:$E$5)*OFFSET(H900,5-$F900,0)/0.05,0)*0.05</f>
        <v>1.2000000000000002</v>
      </c>
      <c r="I900" s="3" t="s">
        <v>378</v>
      </c>
      <c r="J900" s="3"/>
      <c r="K900" s="3" t="s">
        <v>379</v>
      </c>
      <c r="L900" s="3"/>
      <c r="M900" s="3"/>
      <c r="N900" s="3"/>
      <c r="O900" s="3"/>
      <c r="P900" s="3"/>
      <c r="Q900" s="3" t="s">
        <v>380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t="shared" ca="1" si="181"/>
        <v>{"AtkPower":1.2}</v>
      </c>
      <c r="Z900" s="11" t="s">
        <v>591</v>
      </c>
      <c r="AA900" s="11" t="str">
        <f t="shared" ca="1" si="191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386</v>
      </c>
      <c r="AG900" s="11"/>
      <c r="AH900" s="11"/>
      <c r="AI900" s="11"/>
      <c r="AJ900" s="11" t="s">
        <v>595</v>
      </c>
      <c r="AK900" s="11" t="str">
        <f t="shared" ref="AK900:AK903" si="193">$B$8&amp;$B$6</f>
        <v>&lt;q=attr_atk&gt;&lt;c=A6EC41&gt;</v>
      </c>
      <c r="AL900" s="11" t="str">
        <f t="shared" ref="AL900:AL903" ca="1" si="194">ROUND($H900*100,2)&amp;"%"</f>
        <v>120%</v>
      </c>
      <c r="AM900" s="11" t="s">
        <v>349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182"/>
        <v>发射医疗子弹，回复队友生命</v>
      </c>
      <c r="BQ900" s="11" t="str">
        <f t="shared" ca="1" si="189"/>
        <v>2级：回复生命增加&lt;q=attr_atk&gt;&lt;c=A6EC41&gt;120%&lt;/c&gt;</v>
      </c>
    </row>
    <row r="901" spans="2:69" x14ac:dyDescent="0.15">
      <c r="B901" s="1" t="str">
        <f t="shared" si="183"/>
        <v>SkillDescBrief4011601</v>
      </c>
      <c r="C901" s="1" t="str">
        <f t="shared" si="184"/>
        <v>SkillDescDetail401160103</v>
      </c>
      <c r="D901" s="3">
        <v>401160103</v>
      </c>
      <c r="E901" s="3">
        <v>4011601</v>
      </c>
      <c r="F901" s="3">
        <v>3</v>
      </c>
      <c r="G901" s="3" t="s">
        <v>377</v>
      </c>
      <c r="H901" s="3">
        <f ca="1">ROUND(_xlfn.XLOOKUP($F901,$D$1:$D$5,$E$1:$E$5)*OFFSET(H901,5-$F901,0)/0.05,0)*0.05</f>
        <v>1.3</v>
      </c>
      <c r="I901" s="3" t="s">
        <v>378</v>
      </c>
      <c r="J901" s="3"/>
      <c r="K901" s="3" t="s">
        <v>379</v>
      </c>
      <c r="L901" s="3"/>
      <c r="M901" s="3"/>
      <c r="N901" s="3"/>
      <c r="O901" s="3"/>
      <c r="P901" s="3"/>
      <c r="Q901" s="3" t="s">
        <v>380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t="shared" ca="1" si="181"/>
        <v>{"AtkPower":1.3}</v>
      </c>
      <c r="Z901" s="11" t="s">
        <v>591</v>
      </c>
      <c r="AA901" s="11" t="str">
        <f t="shared" ca="1" si="191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386</v>
      </c>
      <c r="AG901" s="11"/>
      <c r="AH901" s="11"/>
      <c r="AI901" s="11"/>
      <c r="AJ901" s="11" t="s">
        <v>595</v>
      </c>
      <c r="AK901" s="11" t="str">
        <f t="shared" si="193"/>
        <v>&lt;q=attr_atk&gt;&lt;c=A6EC41&gt;</v>
      </c>
      <c r="AL901" s="11" t="str">
        <f t="shared" ca="1" si="194"/>
        <v>130%</v>
      </c>
      <c r="AM901" s="11" t="s">
        <v>349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182"/>
        <v>发射医疗子弹，回复队友生命</v>
      </c>
      <c r="BQ901" s="11" t="str">
        <f t="shared" ca="1" si="189"/>
        <v>3级：回复生命增加&lt;q=attr_atk&gt;&lt;c=A6EC41&gt;130%&lt;/c&gt;</v>
      </c>
    </row>
    <row r="902" spans="2:69" x14ac:dyDescent="0.15">
      <c r="B902" s="1" t="str">
        <f t="shared" si="183"/>
        <v>SkillDescBrief4011601</v>
      </c>
      <c r="C902" s="1" t="str">
        <f t="shared" si="184"/>
        <v>SkillDescDetail401160104</v>
      </c>
      <c r="D902" s="3">
        <v>401160104</v>
      </c>
      <c r="E902" s="3">
        <v>4011601</v>
      </c>
      <c r="F902" s="3">
        <v>4</v>
      </c>
      <c r="G902" s="3" t="s">
        <v>377</v>
      </c>
      <c r="H902" s="3">
        <f ca="1">ROUND(_xlfn.XLOOKUP($F902,$D$1:$D$5,$E$1:$E$5)*OFFSET(H902,5-$F902,0)/0.05,0)*0.05</f>
        <v>1.4500000000000002</v>
      </c>
      <c r="I902" s="3" t="s">
        <v>378</v>
      </c>
      <c r="J902" s="3"/>
      <c r="K902" s="3" t="s">
        <v>379</v>
      </c>
      <c r="L902" s="3"/>
      <c r="M902" s="3"/>
      <c r="N902" s="3"/>
      <c r="O902" s="3"/>
      <c r="P902" s="3"/>
      <c r="Q902" s="3" t="s">
        <v>380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t="shared" ca="1" si="181"/>
        <v>{"AtkPower":1.45}</v>
      </c>
      <c r="Z902" s="11" t="s">
        <v>591</v>
      </c>
      <c r="AA902" s="11" t="str">
        <f t="shared" ca="1" si="191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386</v>
      </c>
      <c r="AG902" s="11"/>
      <c r="AH902" s="11"/>
      <c r="AI902" s="11"/>
      <c r="AJ902" s="11" t="s">
        <v>595</v>
      </c>
      <c r="AK902" s="11" t="str">
        <f t="shared" si="193"/>
        <v>&lt;q=attr_atk&gt;&lt;c=A6EC41&gt;</v>
      </c>
      <c r="AL902" s="11" t="str">
        <f t="shared" ca="1" si="194"/>
        <v>145%</v>
      </c>
      <c r="AM902" s="11" t="s">
        <v>349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182"/>
        <v>发射医疗子弹，回复队友生命</v>
      </c>
      <c r="BQ902" s="11" t="str">
        <f t="shared" ca="1" si="189"/>
        <v>4级：回复生命增加&lt;q=attr_atk&gt;&lt;c=A6EC41&gt;145%&lt;/c&gt;</v>
      </c>
    </row>
    <row r="903" spans="2:69" x14ac:dyDescent="0.15">
      <c r="B903" s="1" t="str">
        <f t="shared" si="183"/>
        <v>SkillDescBrief4011601</v>
      </c>
      <c r="C903" s="1" t="str">
        <f t="shared" si="184"/>
        <v>SkillDescDetail401160105</v>
      </c>
      <c r="D903" s="3">
        <v>401160105</v>
      </c>
      <c r="E903" s="3">
        <v>4011601</v>
      </c>
      <c r="F903" s="3">
        <v>5</v>
      </c>
      <c r="G903" s="3" t="s">
        <v>377</v>
      </c>
      <c r="H903" s="3">
        <v>1.6</v>
      </c>
      <c r="I903" s="3" t="s">
        <v>378</v>
      </c>
      <c r="J903" s="3"/>
      <c r="K903" s="3" t="s">
        <v>379</v>
      </c>
      <c r="L903" s="3"/>
      <c r="M903" s="3"/>
      <c r="N903" s="3"/>
      <c r="O903" s="3"/>
      <c r="P903" s="3"/>
      <c r="Q903" s="3" t="s">
        <v>380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181"/>
        <v>{"AtkPower":1.6}</v>
      </c>
      <c r="Z903" s="11" t="s">
        <v>591</v>
      </c>
      <c r="AA903" s="11" t="str">
        <f t="shared" si="191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386</v>
      </c>
      <c r="AG903" s="11"/>
      <c r="AH903" s="11"/>
      <c r="AI903" s="11"/>
      <c r="AJ903" s="11" t="s">
        <v>595</v>
      </c>
      <c r="AK903" s="11" t="str">
        <f t="shared" si="193"/>
        <v>&lt;q=attr_atk&gt;&lt;c=A6EC41&gt;</v>
      </c>
      <c r="AL903" s="11" t="str">
        <f t="shared" si="194"/>
        <v>160%</v>
      </c>
      <c r="AM903" s="11" t="s">
        <v>349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182"/>
        <v>发射医疗子弹，回复队友生命</v>
      </c>
      <c r="BQ903" s="11" t="str">
        <f t="shared" si="189"/>
        <v>5级：回复生命增加&lt;q=attr_atk&gt;&lt;c=A6EC41&gt;160%&lt;/c&gt;</v>
      </c>
    </row>
    <row r="904" spans="2:69" x14ac:dyDescent="0.15">
      <c r="B904" s="1" t="str">
        <f t="shared" si="183"/>
        <v>SkillDescBrief// 大招</v>
      </c>
      <c r="C904" s="1" t="str">
        <f t="shared" si="184"/>
        <v>SkillDescDetail// 大招</v>
      </c>
      <c r="D904" s="7" t="s">
        <v>40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181"/>
        <v/>
      </c>
      <c r="Z904" s="10" t="s">
        <v>381</v>
      </c>
      <c r="AA904" s="10" t="str">
        <f t="shared" si="191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182"/>
        <v/>
      </c>
      <c r="BQ904" s="10" t="str">
        <f t="shared" si="189"/>
        <v/>
      </c>
    </row>
    <row r="905" spans="2:69" x14ac:dyDescent="0.15">
      <c r="B905" s="1" t="str">
        <f t="shared" si="183"/>
        <v>SkillDescBrief4011602</v>
      </c>
      <c r="C905" s="1" t="str">
        <f t="shared" si="184"/>
        <v>SkillDescDetail401160201</v>
      </c>
      <c r="D905" s="3">
        <v>401160201</v>
      </c>
      <c r="E905" s="3">
        <v>4011602</v>
      </c>
      <c r="F905" s="3">
        <v>1</v>
      </c>
      <c r="G905" s="3" t="s">
        <v>377</v>
      </c>
      <c r="H905" s="3">
        <f ca="1">ROUND(_xlfn.XLOOKUP($F905,$D$1:$D$5,$E$1:$E$5)*OFFSET(H905,5-$F905,0)/0.05,0)*0.05</f>
        <v>1</v>
      </c>
      <c r="I905" s="3" t="s">
        <v>378</v>
      </c>
      <c r="J905" s="3"/>
      <c r="K905" s="3" t="s">
        <v>379</v>
      </c>
      <c r="L905" s="3"/>
      <c r="M905" s="3"/>
      <c r="N905" s="3"/>
      <c r="O905" s="3"/>
      <c r="P905" s="3"/>
      <c r="Q905" s="3" t="s">
        <v>380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t="shared" ca="1" si="181"/>
        <v>{"AtkPower":1}</v>
      </c>
      <c r="Z905" s="11" t="s">
        <v>596</v>
      </c>
      <c r="AA905" s="11" t="str">
        <f t="shared" ca="1" si="191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597</v>
      </c>
      <c r="AK905" s="11" t="str">
        <f t="shared" ref="AK905:AK909" si="195">$B$8&amp;$B$6</f>
        <v>&lt;q=attr_atk&gt;&lt;c=A6EC41&gt;</v>
      </c>
      <c r="AL905" s="11" t="str">
        <f t="shared" ref="AL905:AL909" ca="1" si="196">ROUND($H905*100,2)&amp;"%"</f>
        <v>100%</v>
      </c>
      <c r="AM905" s="11" t="s">
        <v>349</v>
      </c>
      <c r="AN905" s="11" t="s">
        <v>598</v>
      </c>
      <c r="AO905" s="11" t="str">
        <f>$B$6</f>
        <v>&lt;c=A6EC41&gt;</v>
      </c>
      <c r="AP905" s="11">
        <v>1</v>
      </c>
      <c r="AQ905" s="11" t="s">
        <v>349</v>
      </c>
      <c r="AR905" s="11" t="s">
        <v>433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182"/>
        <v>召唤远程医疗支援，回复范围内所有队友生命</v>
      </c>
      <c r="BQ905" s="11" t="str">
        <f t="shared" ca="1" si="189"/>
        <v>召唤远程医疗支援向前移动，回复范围内所有队友&lt;q=attr_atk&gt;&lt;c=A6EC41&gt;100%&lt;/c&gt;生命值，持续&lt;c=A6EC41&gt;1&lt;/c&gt;秒</v>
      </c>
    </row>
    <row r="906" spans="2:69" x14ac:dyDescent="0.15">
      <c r="B906" s="1" t="str">
        <f t="shared" si="183"/>
        <v>SkillDescBrief4011602</v>
      </c>
      <c r="C906" s="1" t="str">
        <f t="shared" si="184"/>
        <v>SkillDescDetail401160202</v>
      </c>
      <c r="D906" s="3">
        <v>401160202</v>
      </c>
      <c r="E906" s="3">
        <v>4011602</v>
      </c>
      <c r="F906" s="3">
        <v>2</v>
      </c>
      <c r="G906" s="3" t="s">
        <v>377</v>
      </c>
      <c r="H906" s="3">
        <f ca="1">ROUND(_xlfn.XLOOKUP($F906,$D$1:$D$5,$E$1:$E$5)*OFFSET(H906,5-$F906,0)/0.05,0)*0.05</f>
        <v>1.05</v>
      </c>
      <c r="I906" s="3" t="s">
        <v>378</v>
      </c>
      <c r="J906" s="3"/>
      <c r="K906" s="3" t="s">
        <v>379</v>
      </c>
      <c r="L906" s="3"/>
      <c r="M906" s="3"/>
      <c r="N906" s="3"/>
      <c r="O906" s="3"/>
      <c r="P906" s="3"/>
      <c r="Q906" s="3" t="s">
        <v>380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t="shared" ref="Y906:Y969" ca="1" si="197">IF(E906="","",$A$3&amp;_xlfn.TEXTJOIN($C$1,1,S906:X906)&amp;$A$4)</f>
        <v>{"AtkPower":1.05}</v>
      </c>
      <c r="Z906" s="11" t="s">
        <v>596</v>
      </c>
      <c r="AA906" s="11" t="str">
        <f t="shared" ca="1" si="191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386</v>
      </c>
      <c r="AG906" s="11"/>
      <c r="AH906" s="11"/>
      <c r="AI906" s="11"/>
      <c r="AJ906" s="11" t="s">
        <v>595</v>
      </c>
      <c r="AK906" s="11" t="str">
        <f t="shared" si="195"/>
        <v>&lt;q=attr_atk&gt;&lt;c=A6EC41&gt;</v>
      </c>
      <c r="AL906" s="11" t="str">
        <f t="shared" ca="1" si="196"/>
        <v>105%</v>
      </c>
      <c r="AM906" s="11" t="s">
        <v>349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198">Z906</f>
        <v>召唤远程医疗支援，回复范围内所有队友生命</v>
      </c>
      <c r="BQ906" s="11" t="str">
        <f t="shared" ca="1" si="189"/>
        <v>2级：回复生命增加&lt;q=attr_atk&gt;&lt;c=A6EC41&gt;105%&lt;/c&gt;</v>
      </c>
    </row>
    <row r="907" spans="2:69" x14ac:dyDescent="0.15">
      <c r="B907" s="1" t="str">
        <f t="shared" ref="B907:B970" si="199">$C$3&amp;LEFT($D907,7)</f>
        <v>SkillDescBrief4011602</v>
      </c>
      <c r="C907" s="1" t="str">
        <f t="shared" ref="C907:C970" si="200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377</v>
      </c>
      <c r="H907" s="3">
        <f ca="1">ROUND(_xlfn.XLOOKUP($F907,$D$1:$D$5,$E$1:$E$5)*OFFSET(H907,5-$F907,0)/0.05,0)*0.05</f>
        <v>1.1000000000000001</v>
      </c>
      <c r="I907" s="3" t="s">
        <v>378</v>
      </c>
      <c r="J907" s="3"/>
      <c r="K907" s="3" t="s">
        <v>379</v>
      </c>
      <c r="L907" s="3"/>
      <c r="M907" s="3"/>
      <c r="N907" s="3"/>
      <c r="O907" s="3"/>
      <c r="P907" s="3"/>
      <c r="Q907" s="3" t="s">
        <v>380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t="shared" ca="1" si="197"/>
        <v>{"AtkPower":1.1}</v>
      </c>
      <c r="Z907" s="11" t="s">
        <v>596</v>
      </c>
      <c r="AA907" s="11" t="str">
        <f t="shared" ca="1" si="191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386</v>
      </c>
      <c r="AG907" s="11"/>
      <c r="AH907" s="11"/>
      <c r="AI907" s="11"/>
      <c r="AJ907" s="11" t="s">
        <v>595</v>
      </c>
      <c r="AK907" s="11" t="str">
        <f t="shared" si="195"/>
        <v>&lt;q=attr_atk&gt;&lt;c=A6EC41&gt;</v>
      </c>
      <c r="AL907" s="11" t="str">
        <f t="shared" ca="1" si="196"/>
        <v>110%</v>
      </c>
      <c r="AM907" s="11" t="s">
        <v>349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198"/>
        <v>召唤远程医疗支援，回复范围内所有队友生命</v>
      </c>
      <c r="BQ907" s="11" t="str">
        <f t="shared" ca="1" si="189"/>
        <v>3级：回复生命增加&lt;q=attr_atk&gt;&lt;c=A6EC41&gt;110%&lt;/c&gt;</v>
      </c>
    </row>
    <row r="908" spans="2:69" x14ac:dyDescent="0.15">
      <c r="B908" s="1" t="str">
        <f t="shared" si="199"/>
        <v>SkillDescBrief4011602</v>
      </c>
      <c r="C908" s="1" t="str">
        <f t="shared" si="200"/>
        <v>SkillDescDetail401160204</v>
      </c>
      <c r="D908" s="3">
        <v>401160204</v>
      </c>
      <c r="E908" s="3">
        <v>4011602</v>
      </c>
      <c r="F908" s="3">
        <v>4</v>
      </c>
      <c r="G908" s="3" t="s">
        <v>377</v>
      </c>
      <c r="H908" s="3">
        <f ca="1">ROUND(_xlfn.XLOOKUP($F908,$D$1:$D$5,$E$1:$E$5)*OFFSET(H908,5-$F908,0)/0.05,0)*0.05</f>
        <v>1.25</v>
      </c>
      <c r="I908" s="3" t="s">
        <v>378</v>
      </c>
      <c r="J908" s="3"/>
      <c r="K908" s="3" t="s">
        <v>379</v>
      </c>
      <c r="L908" s="3"/>
      <c r="M908" s="3"/>
      <c r="N908" s="3"/>
      <c r="O908" s="3"/>
      <c r="P908" s="3"/>
      <c r="Q908" s="3" t="s">
        <v>380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t="shared" ca="1" si="197"/>
        <v>{"AtkPower":1.25}</v>
      </c>
      <c r="Z908" s="11" t="s">
        <v>596</v>
      </c>
      <c r="AA908" s="11" t="str">
        <f t="shared" ca="1" si="191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386</v>
      </c>
      <c r="AG908" s="11"/>
      <c r="AH908" s="11"/>
      <c r="AI908" s="11"/>
      <c r="AJ908" s="11" t="s">
        <v>595</v>
      </c>
      <c r="AK908" s="11" t="str">
        <f t="shared" si="195"/>
        <v>&lt;q=attr_atk&gt;&lt;c=A6EC41&gt;</v>
      </c>
      <c r="AL908" s="11" t="str">
        <f t="shared" ca="1" si="196"/>
        <v>125%</v>
      </c>
      <c r="AM908" s="11" t="s">
        <v>349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198"/>
        <v>召唤远程医疗支援，回复范围内所有队友生命</v>
      </c>
      <c r="BQ908" s="11" t="str">
        <f t="shared" ca="1" si="189"/>
        <v>4级：回复生命增加&lt;q=attr_atk&gt;&lt;c=A6EC41&gt;125%&lt;/c&gt;</v>
      </c>
    </row>
    <row r="909" spans="2:69" x14ac:dyDescent="0.15">
      <c r="B909" s="1" t="str">
        <f t="shared" si="199"/>
        <v>SkillDescBrief4011602</v>
      </c>
      <c r="C909" s="1" t="str">
        <f t="shared" si="200"/>
        <v>SkillDescDetail401160205</v>
      </c>
      <c r="D909" s="3">
        <v>401160205</v>
      </c>
      <c r="E909" s="3">
        <v>4011602</v>
      </c>
      <c r="F909" s="3">
        <v>5</v>
      </c>
      <c r="G909" s="3" t="s">
        <v>377</v>
      </c>
      <c r="H909" s="3">
        <v>1.4</v>
      </c>
      <c r="I909" s="3" t="s">
        <v>378</v>
      </c>
      <c r="J909" s="3"/>
      <c r="K909" s="3" t="s">
        <v>379</v>
      </c>
      <c r="L909" s="3"/>
      <c r="M909" s="3"/>
      <c r="N909" s="3"/>
      <c r="O909" s="3"/>
      <c r="P909" s="3"/>
      <c r="Q909" s="3" t="s">
        <v>380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197"/>
        <v>{"AtkPower":1.4}</v>
      </c>
      <c r="Z909" s="11" t="s">
        <v>596</v>
      </c>
      <c r="AA909" s="11" t="str">
        <f t="shared" si="191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386</v>
      </c>
      <c r="AG909" s="11"/>
      <c r="AH909" s="11"/>
      <c r="AI909" s="11"/>
      <c r="AJ909" s="11" t="s">
        <v>595</v>
      </c>
      <c r="AK909" s="11" t="str">
        <f t="shared" si="195"/>
        <v>&lt;q=attr_atk&gt;&lt;c=A6EC41&gt;</v>
      </c>
      <c r="AL909" s="11" t="str">
        <f t="shared" si="196"/>
        <v>140%</v>
      </c>
      <c r="AM909" s="11" t="s">
        <v>349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198"/>
        <v>召唤远程医疗支援，回复范围内所有队友生命</v>
      </c>
      <c r="BQ909" s="11" t="str">
        <f t="shared" si="189"/>
        <v>5级：回复生命增加&lt;q=attr_atk&gt;&lt;c=A6EC41&gt;140%&lt;/c&gt;</v>
      </c>
    </row>
    <row r="910" spans="2:69" x14ac:dyDescent="0.15">
      <c r="B910" s="1" t="str">
        <f t="shared" si="199"/>
        <v>SkillDescBrief// 经营被动</v>
      </c>
      <c r="C910" s="1" t="str">
        <f t="shared" si="200"/>
        <v>SkillDescDetail// 经营被动</v>
      </c>
      <c r="D910" s="7" t="s">
        <v>45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197"/>
        <v/>
      </c>
      <c r="Z910" s="10" t="s">
        <v>381</v>
      </c>
      <c r="AA910" s="10" t="str">
        <f t="shared" si="191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198"/>
        <v/>
      </c>
      <c r="BQ910" s="10" t="str">
        <f t="shared" si="189"/>
        <v/>
      </c>
    </row>
    <row r="911" spans="2:69" x14ac:dyDescent="0.15">
      <c r="B911" s="1" t="str">
        <f t="shared" si="199"/>
        <v>SkillDescBrief4011603</v>
      </c>
      <c r="C911" s="1" t="str">
        <f t="shared" si="200"/>
        <v>SkillDescDetail401160301</v>
      </c>
      <c r="D911" s="3">
        <v>401160301</v>
      </c>
      <c r="E911" s="3">
        <v>4011603</v>
      </c>
      <c r="F911" s="3">
        <v>1</v>
      </c>
      <c r="G911" s="3" t="s">
        <v>377</v>
      </c>
      <c r="H911" s="3"/>
      <c r="I911" s="3" t="s">
        <v>378</v>
      </c>
      <c r="J911" s="3"/>
      <c r="K911" s="3" t="s">
        <v>379</v>
      </c>
      <c r="L911" s="3"/>
      <c r="M911" s="3"/>
      <c r="N911" s="3"/>
      <c r="O911" s="3"/>
      <c r="P911" s="3"/>
      <c r="Q911" s="3" t="s">
        <v>380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197"/>
        <v>{}</v>
      </c>
      <c r="Z911" s="11" t="s">
        <v>396</v>
      </c>
      <c r="AA911" s="11" t="str">
        <f t="shared" si="191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397</v>
      </c>
      <c r="AK911" s="11" t="str">
        <f t="shared" ref="AK911:AK915" si="201">$B$6</f>
        <v>&lt;c=A6EC41&gt;</v>
      </c>
      <c r="AL911" s="11">
        <v>2</v>
      </c>
      <c r="AM911" s="11" t="s">
        <v>349</v>
      </c>
      <c r="AN911" s="11" t="s">
        <v>398</v>
      </c>
      <c r="AO911" s="11" t="s">
        <v>355</v>
      </c>
      <c r="AP911" s="11">
        <v>2</v>
      </c>
      <c r="AQ911" s="11" t="s">
        <v>349</v>
      </c>
      <c r="AR911" s="11" t="s">
        <v>399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198"/>
        <v>使产业收入提高，升级消耗减少</v>
      </c>
      <c r="BQ911" s="11" t="str">
        <f t="shared" si="189"/>
        <v>放置在产业中时，产业收入提高&lt;c=A6EC41&gt;2&lt;/c&gt;倍，产业升级消耗减少&lt;c=A6EC41&gt;2&lt;/c&gt;倍</v>
      </c>
    </row>
    <row r="912" spans="2:69" x14ac:dyDescent="0.15">
      <c r="B912" s="1" t="str">
        <f t="shared" si="199"/>
        <v>SkillDescBrief4011603</v>
      </c>
      <c r="C912" s="1" t="str">
        <f t="shared" si="200"/>
        <v>SkillDescDetail401160302</v>
      </c>
      <c r="D912" s="3">
        <v>401160302</v>
      </c>
      <c r="E912" s="3">
        <v>4011603</v>
      </c>
      <c r="F912" s="3">
        <v>2</v>
      </c>
      <c r="G912" s="3" t="s">
        <v>377</v>
      </c>
      <c r="H912" s="3"/>
      <c r="I912" s="3" t="s">
        <v>378</v>
      </c>
      <c r="J912" s="3"/>
      <c r="K912" s="3" t="s">
        <v>379</v>
      </c>
      <c r="L912" s="3"/>
      <c r="M912" s="3"/>
      <c r="N912" s="3"/>
      <c r="O912" s="3"/>
      <c r="P912" s="3"/>
      <c r="Q912" s="3" t="s">
        <v>380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197"/>
        <v>{}</v>
      </c>
      <c r="Z912" s="11" t="s">
        <v>396</v>
      </c>
      <c r="AA912" s="11" t="str">
        <f t="shared" si="191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386</v>
      </c>
      <c r="AG912" s="11"/>
      <c r="AH912" s="11"/>
      <c r="AI912" s="11"/>
      <c r="AJ912" s="11" t="s">
        <v>397</v>
      </c>
      <c r="AK912" s="11" t="str">
        <f t="shared" si="201"/>
        <v>&lt;c=A6EC41&gt;</v>
      </c>
      <c r="AL912" s="11">
        <f>AL911*4</f>
        <v>8</v>
      </c>
      <c r="AM912" s="11" t="s">
        <v>349</v>
      </c>
      <c r="AN912" s="11" t="s">
        <v>398</v>
      </c>
      <c r="AO912" s="11" t="s">
        <v>355</v>
      </c>
      <c r="AP912" s="11">
        <f>AP911*4</f>
        <v>8</v>
      </c>
      <c r="AQ912" s="11" t="s">
        <v>349</v>
      </c>
      <c r="AR912" s="11" t="s">
        <v>399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198"/>
        <v>使产业收入提高，升级消耗减少</v>
      </c>
      <c r="BQ912" s="11" t="str">
        <f t="shared" si="189"/>
        <v>2级：放置在产业中时，产业收入提高&lt;c=A6EC41&gt;8&lt;/c&gt;倍，产业升级消耗减少&lt;c=A6EC41&gt;8&lt;/c&gt;倍</v>
      </c>
    </row>
    <row r="913" spans="2:69" x14ac:dyDescent="0.15">
      <c r="B913" s="1" t="str">
        <f t="shared" si="199"/>
        <v>SkillDescBrief4011603</v>
      </c>
      <c r="C913" s="1" t="str">
        <f t="shared" si="200"/>
        <v>SkillDescDetail401160303</v>
      </c>
      <c r="D913" s="3">
        <v>401160303</v>
      </c>
      <c r="E913" s="3">
        <v>4011603</v>
      </c>
      <c r="F913" s="3">
        <v>3</v>
      </c>
      <c r="G913" s="3" t="s">
        <v>377</v>
      </c>
      <c r="H913" s="3"/>
      <c r="I913" s="3" t="s">
        <v>378</v>
      </c>
      <c r="J913" s="3"/>
      <c r="K913" s="3" t="s">
        <v>379</v>
      </c>
      <c r="L913" s="3"/>
      <c r="M913" s="3"/>
      <c r="N913" s="3"/>
      <c r="O913" s="3"/>
      <c r="P913" s="3"/>
      <c r="Q913" s="3" t="s">
        <v>380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197"/>
        <v>{}</v>
      </c>
      <c r="Z913" s="11" t="s">
        <v>396</v>
      </c>
      <c r="AA913" s="11" t="str">
        <f t="shared" si="191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386</v>
      </c>
      <c r="AG913" s="11"/>
      <c r="AH913" s="11"/>
      <c r="AI913" s="11"/>
      <c r="AJ913" s="11" t="s">
        <v>397</v>
      </c>
      <c r="AK913" s="11" t="str">
        <f t="shared" si="201"/>
        <v>&lt;c=A6EC41&gt;</v>
      </c>
      <c r="AL913" s="11">
        <f>AL912*4</f>
        <v>32</v>
      </c>
      <c r="AM913" s="11" t="s">
        <v>349</v>
      </c>
      <c r="AN913" s="11" t="s">
        <v>398</v>
      </c>
      <c r="AO913" s="11" t="s">
        <v>355</v>
      </c>
      <c r="AP913" s="11">
        <f>AP912*4</f>
        <v>32</v>
      </c>
      <c r="AQ913" s="11" t="s">
        <v>349</v>
      </c>
      <c r="AR913" s="11" t="s">
        <v>399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198"/>
        <v>使产业收入提高，升级消耗减少</v>
      </c>
      <c r="BQ913" s="11" t="str">
        <f t="shared" si="189"/>
        <v>3级：放置在产业中时，产业收入提高&lt;c=A6EC41&gt;32&lt;/c&gt;倍，产业升级消耗减少&lt;c=A6EC41&gt;32&lt;/c&gt;倍</v>
      </c>
    </row>
    <row r="914" spans="2:69" x14ac:dyDescent="0.15">
      <c r="B914" s="1" t="str">
        <f t="shared" si="199"/>
        <v>SkillDescBrief4011603</v>
      </c>
      <c r="C914" s="1" t="str">
        <f t="shared" si="200"/>
        <v>SkillDescDetail401160304</v>
      </c>
      <c r="D914" s="3">
        <v>401160304</v>
      </c>
      <c r="E914" s="3">
        <v>4011603</v>
      </c>
      <c r="F914" s="3">
        <v>4</v>
      </c>
      <c r="G914" s="3" t="s">
        <v>377</v>
      </c>
      <c r="H914" s="3"/>
      <c r="I914" s="3" t="s">
        <v>378</v>
      </c>
      <c r="J914" s="3"/>
      <c r="K914" s="3" t="s">
        <v>379</v>
      </c>
      <c r="L914" s="3"/>
      <c r="M914" s="3"/>
      <c r="N914" s="3"/>
      <c r="O914" s="3"/>
      <c r="P914" s="3"/>
      <c r="Q914" s="3" t="s">
        <v>380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197"/>
        <v>{}</v>
      </c>
      <c r="Z914" s="11" t="s">
        <v>396</v>
      </c>
      <c r="AA914" s="11" t="str">
        <f t="shared" si="191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386</v>
      </c>
      <c r="AG914" s="11"/>
      <c r="AH914" s="11"/>
      <c r="AI914" s="11"/>
      <c r="AJ914" s="11" t="s">
        <v>397</v>
      </c>
      <c r="AK914" s="11" t="str">
        <f t="shared" si="201"/>
        <v>&lt;c=A6EC41&gt;</v>
      </c>
      <c r="AL914" s="11">
        <v>64</v>
      </c>
      <c r="AM914" s="11" t="s">
        <v>349</v>
      </c>
      <c r="AN914" s="11" t="s">
        <v>398</v>
      </c>
      <c r="AO914" s="11" t="s">
        <v>355</v>
      </c>
      <c r="AP914" s="11">
        <v>64</v>
      </c>
      <c r="AQ914" s="11" t="s">
        <v>349</v>
      </c>
      <c r="AR914" s="11" t="s">
        <v>399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198"/>
        <v>使产业收入提高，升级消耗减少</v>
      </c>
      <c r="BQ914" s="11" t="str">
        <f t="shared" si="189"/>
        <v>4级：放置在产业中时，产业收入提高&lt;c=A6EC41&gt;64&lt;/c&gt;倍，产业升级消耗减少&lt;c=A6EC41&gt;64&lt;/c&gt;倍</v>
      </c>
    </row>
    <row r="915" spans="2:69" x14ac:dyDescent="0.15">
      <c r="B915" s="1" t="str">
        <f t="shared" si="199"/>
        <v>SkillDescBrief4011603</v>
      </c>
      <c r="C915" s="1" t="str">
        <f t="shared" si="200"/>
        <v>SkillDescDetail401160305</v>
      </c>
      <c r="D915" s="3">
        <v>401160305</v>
      </c>
      <c r="E915" s="3">
        <v>4011603</v>
      </c>
      <c r="F915" s="3">
        <v>5</v>
      </c>
      <c r="G915" s="3" t="s">
        <v>377</v>
      </c>
      <c r="H915" s="3"/>
      <c r="I915" s="3" t="s">
        <v>378</v>
      </c>
      <c r="J915" s="3"/>
      <c r="K915" s="3" t="s">
        <v>379</v>
      </c>
      <c r="L915" s="3"/>
      <c r="M915" s="3"/>
      <c r="N915" s="3"/>
      <c r="O915" s="3"/>
      <c r="P915" s="3"/>
      <c r="Q915" s="3" t="s">
        <v>380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197"/>
        <v>{}</v>
      </c>
      <c r="Z915" s="11" t="s">
        <v>396</v>
      </c>
      <c r="AA915" s="11" t="str">
        <f t="shared" si="191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386</v>
      </c>
      <c r="AG915" s="11"/>
      <c r="AH915" s="11"/>
      <c r="AI915" s="11"/>
      <c r="AJ915" s="11" t="s">
        <v>397</v>
      </c>
      <c r="AK915" s="11" t="str">
        <f t="shared" si="201"/>
        <v>&lt;c=A6EC41&gt;</v>
      </c>
      <c r="AL915" s="11">
        <v>128</v>
      </c>
      <c r="AM915" s="11" t="s">
        <v>349</v>
      </c>
      <c r="AN915" s="11" t="s">
        <v>398</v>
      </c>
      <c r="AO915" s="11" t="s">
        <v>355</v>
      </c>
      <c r="AP915" s="11">
        <v>128</v>
      </c>
      <c r="AQ915" s="11" t="s">
        <v>349</v>
      </c>
      <c r="AR915" s="11" t="s">
        <v>399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198"/>
        <v>使产业收入提高，升级消耗减少</v>
      </c>
      <c r="BQ915" s="11" t="str">
        <f t="shared" si="189"/>
        <v>5级：放置在产业中时，产业收入提高&lt;c=A6EC41&gt;128&lt;/c&gt;倍，产业升级消耗减少&lt;c=A6EC41&gt;128&lt;/c&gt;倍</v>
      </c>
    </row>
    <row r="916" spans="2:69" x14ac:dyDescent="0.15">
      <c r="B916" s="1" t="str">
        <f t="shared" si="199"/>
        <v>SkillDescBrief// 战斗被动</v>
      </c>
      <c r="C916" s="1" t="str">
        <f t="shared" si="200"/>
        <v>SkillDescDetail// 战斗被动1</v>
      </c>
      <c r="D916" s="7" t="s">
        <v>46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197"/>
        <v/>
      </c>
      <c r="Z916" s="10" t="s">
        <v>381</v>
      </c>
      <c r="AA916" s="10" t="str">
        <f t="shared" si="191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198"/>
        <v/>
      </c>
      <c r="BQ916" s="10" t="str">
        <f t="shared" si="189"/>
        <v/>
      </c>
    </row>
    <row r="917" spans="2:69" x14ac:dyDescent="0.15">
      <c r="B917" s="1" t="str">
        <f t="shared" si="199"/>
        <v>SkillDescBrief4011604</v>
      </c>
      <c r="C917" s="1" t="str">
        <f t="shared" si="200"/>
        <v>SkillDescDetail401160401</v>
      </c>
      <c r="D917" s="3">
        <v>401160401</v>
      </c>
      <c r="E917" s="3">
        <v>4011604</v>
      </c>
      <c r="F917" s="3">
        <v>1</v>
      </c>
      <c r="G917" s="3" t="s">
        <v>377</v>
      </c>
      <c r="H917" s="3">
        <f ca="1">ROUND(_xlfn.XLOOKUP($F917,$D$1:$D$5,$E$1:$E$5)*OFFSET(H917,5-$F917,0)/0.05,0)*0.05</f>
        <v>1.1000000000000001</v>
      </c>
      <c r="I917" s="3" t="s">
        <v>378</v>
      </c>
      <c r="J917" s="3"/>
      <c r="K917" s="3" t="s">
        <v>379</v>
      </c>
      <c r="L917" s="3"/>
      <c r="M917" s="3"/>
      <c r="N917" s="3"/>
      <c r="O917" s="3"/>
      <c r="P917" s="3"/>
      <c r="Q917" s="3" t="s">
        <v>380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t="shared" ca="1" si="197"/>
        <v>{"AtkPower":1.1}</v>
      </c>
      <c r="Z917" s="11" t="s">
        <v>599</v>
      </c>
      <c r="AA917" s="11" t="str">
        <f t="shared" ca="1" si="191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600</v>
      </c>
      <c r="AK917" s="11" t="str">
        <f t="shared" ref="AK917:AK921" si="202">$B$8&amp;$B$6</f>
        <v>&lt;q=attr_atk&gt;&lt;c=A6EC41&gt;</v>
      </c>
      <c r="AL917" s="11" t="str">
        <f t="shared" ref="AL917:AL921" ca="1" si="203">ROUND($H917*100,2)&amp;"%"</f>
        <v>110%</v>
      </c>
      <c r="AM917" s="11" t="s">
        <v>349</v>
      </c>
      <c r="AN917" s="11" t="s">
        <v>594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198"/>
        <v>可在核心技能回复队友生命时，同时回复自己生命</v>
      </c>
      <c r="BQ917" s="11" t="str">
        <f t="shared" ca="1" si="189"/>
        <v>核心技能还会治疗自己，为自己恢复&lt;q=attr_atk&gt;&lt;c=A6EC41&gt;110%&lt;/c&gt;生命值</v>
      </c>
    </row>
    <row r="918" spans="2:69" x14ac:dyDescent="0.15">
      <c r="B918" s="1" t="str">
        <f t="shared" si="199"/>
        <v>SkillDescBrief4011604</v>
      </c>
      <c r="C918" s="1" t="str">
        <f t="shared" si="200"/>
        <v>SkillDescDetail401160402</v>
      </c>
      <c r="D918" s="3">
        <v>401160402</v>
      </c>
      <c r="E918" s="3">
        <v>4011604</v>
      </c>
      <c r="F918" s="3">
        <v>2</v>
      </c>
      <c r="G918" s="3" t="s">
        <v>377</v>
      </c>
      <c r="H918" s="3">
        <f ca="1">ROUND(_xlfn.XLOOKUP($F918,$D$1:$D$5,$E$1:$E$5)*OFFSET(H918,5-$F918,0)/0.05,0)*0.05</f>
        <v>1.2000000000000002</v>
      </c>
      <c r="I918" s="3" t="s">
        <v>378</v>
      </c>
      <c r="J918" s="3"/>
      <c r="K918" s="3" t="s">
        <v>379</v>
      </c>
      <c r="L918" s="3"/>
      <c r="M918" s="3"/>
      <c r="N918" s="3"/>
      <c r="O918" s="3"/>
      <c r="P918" s="3"/>
      <c r="Q918" s="3" t="s">
        <v>380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t="shared" ca="1" si="197"/>
        <v>{"AtkPower":1.2}</v>
      </c>
      <c r="Z918" s="11" t="s">
        <v>599</v>
      </c>
      <c r="AA918" s="11" t="str">
        <f t="shared" ca="1" si="191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386</v>
      </c>
      <c r="AG918" s="11"/>
      <c r="AH918" s="11"/>
      <c r="AI918" s="11"/>
      <c r="AJ918" s="11" t="s">
        <v>601</v>
      </c>
      <c r="AK918" s="11" t="str">
        <f t="shared" si="202"/>
        <v>&lt;q=attr_atk&gt;&lt;c=A6EC41&gt;</v>
      </c>
      <c r="AL918" s="11" t="str">
        <f t="shared" ca="1" si="203"/>
        <v>120%</v>
      </c>
      <c r="AM918" s="11" t="s">
        <v>349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198"/>
        <v>可在核心技能回复队友生命时，同时回复自己生命</v>
      </c>
      <c r="BQ918" s="11" t="str">
        <f t="shared" ca="1" si="189"/>
        <v>2级：回复生命的比例提升至&lt;q=attr_atk&gt;&lt;c=A6EC41&gt;120%&lt;/c&gt;</v>
      </c>
    </row>
    <row r="919" spans="2:69" x14ac:dyDescent="0.15">
      <c r="B919" s="1" t="str">
        <f t="shared" si="199"/>
        <v>SkillDescBrief4011604</v>
      </c>
      <c r="C919" s="1" t="str">
        <f t="shared" si="200"/>
        <v>SkillDescDetail401160403</v>
      </c>
      <c r="D919" s="3">
        <v>401160403</v>
      </c>
      <c r="E919" s="3">
        <v>4011604</v>
      </c>
      <c r="F919" s="3">
        <v>3</v>
      </c>
      <c r="G919" s="3" t="s">
        <v>377</v>
      </c>
      <c r="H919" s="3">
        <f ca="1">ROUND(_xlfn.XLOOKUP($F919,$D$1:$D$5,$E$1:$E$5)*OFFSET(H919,5-$F919,0)/0.05,0)*0.05</f>
        <v>1.3</v>
      </c>
      <c r="I919" s="3" t="s">
        <v>378</v>
      </c>
      <c r="J919" s="3"/>
      <c r="K919" s="3" t="s">
        <v>379</v>
      </c>
      <c r="L919" s="3"/>
      <c r="M919" s="3"/>
      <c r="N919" s="3"/>
      <c r="O919" s="3"/>
      <c r="P919" s="3"/>
      <c r="Q919" s="3" t="s">
        <v>380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t="shared" ca="1" si="197"/>
        <v>{"AtkPower":1.3}</v>
      </c>
      <c r="Z919" s="11" t="s">
        <v>599</v>
      </c>
      <c r="AA919" s="11" t="str">
        <f t="shared" ca="1" si="191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386</v>
      </c>
      <c r="AG919" s="11"/>
      <c r="AH919" s="11"/>
      <c r="AI919" s="11"/>
      <c r="AJ919" s="11" t="s">
        <v>601</v>
      </c>
      <c r="AK919" s="11" t="str">
        <f t="shared" si="202"/>
        <v>&lt;q=attr_atk&gt;&lt;c=A6EC41&gt;</v>
      </c>
      <c r="AL919" s="11" t="str">
        <f t="shared" ca="1" si="203"/>
        <v>130%</v>
      </c>
      <c r="AM919" s="11" t="s">
        <v>349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198"/>
        <v>可在核心技能回复队友生命时，同时回复自己生命</v>
      </c>
      <c r="BQ919" s="11" t="str">
        <f t="shared" ca="1" si="189"/>
        <v>3级：回复生命的比例提升至&lt;q=attr_atk&gt;&lt;c=A6EC41&gt;130%&lt;/c&gt;</v>
      </c>
    </row>
    <row r="920" spans="2:69" x14ac:dyDescent="0.15">
      <c r="B920" s="1" t="str">
        <f t="shared" si="199"/>
        <v>SkillDescBrief4011604</v>
      </c>
      <c r="C920" s="1" t="str">
        <f t="shared" si="200"/>
        <v>SkillDescDetail401160404</v>
      </c>
      <c r="D920" s="3">
        <v>401160404</v>
      </c>
      <c r="E920" s="3">
        <v>4011604</v>
      </c>
      <c r="F920" s="3">
        <v>4</v>
      </c>
      <c r="G920" s="3" t="s">
        <v>377</v>
      </c>
      <c r="H920" s="3">
        <f ca="1">ROUND(_xlfn.XLOOKUP($F920,$D$1:$D$5,$E$1:$E$5)*OFFSET(H920,5-$F920,0)/0.05,0)*0.05</f>
        <v>1.4500000000000002</v>
      </c>
      <c r="I920" s="3" t="s">
        <v>378</v>
      </c>
      <c r="J920" s="3"/>
      <c r="K920" s="3" t="s">
        <v>379</v>
      </c>
      <c r="L920" s="3"/>
      <c r="M920" s="3"/>
      <c r="N920" s="3"/>
      <c r="O920" s="3"/>
      <c r="P920" s="3"/>
      <c r="Q920" s="3" t="s">
        <v>380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t="shared" ca="1" si="197"/>
        <v>{"AtkPower":1.45}</v>
      </c>
      <c r="Z920" s="11" t="s">
        <v>599</v>
      </c>
      <c r="AA920" s="11" t="str">
        <f t="shared" ca="1" si="191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386</v>
      </c>
      <c r="AG920" s="11"/>
      <c r="AH920" s="11"/>
      <c r="AI920" s="11"/>
      <c r="AJ920" s="11" t="s">
        <v>601</v>
      </c>
      <c r="AK920" s="11" t="str">
        <f t="shared" si="202"/>
        <v>&lt;q=attr_atk&gt;&lt;c=A6EC41&gt;</v>
      </c>
      <c r="AL920" s="11" t="str">
        <f t="shared" ca="1" si="203"/>
        <v>145%</v>
      </c>
      <c r="AM920" s="11" t="s">
        <v>349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198"/>
        <v>可在核心技能回复队友生命时，同时回复自己生命</v>
      </c>
      <c r="BQ920" s="11" t="str">
        <f t="shared" ca="1" si="189"/>
        <v>4级：回复生命的比例提升至&lt;q=attr_atk&gt;&lt;c=A6EC41&gt;145%&lt;/c&gt;</v>
      </c>
    </row>
    <row r="921" spans="2:69" x14ac:dyDescent="0.15">
      <c r="B921" s="1" t="str">
        <f t="shared" si="199"/>
        <v>SkillDescBrief4011604</v>
      </c>
      <c r="C921" s="1" t="str">
        <f t="shared" si="200"/>
        <v>SkillDescDetail401160405</v>
      </c>
      <c r="D921" s="3">
        <v>401160405</v>
      </c>
      <c r="E921" s="3">
        <v>4011604</v>
      </c>
      <c r="F921" s="3">
        <v>5</v>
      </c>
      <c r="G921" s="3" t="s">
        <v>377</v>
      </c>
      <c r="H921" s="3">
        <v>1.6</v>
      </c>
      <c r="I921" s="3" t="s">
        <v>378</v>
      </c>
      <c r="J921" s="3"/>
      <c r="K921" s="3" t="s">
        <v>379</v>
      </c>
      <c r="L921" s="3"/>
      <c r="M921" s="3"/>
      <c r="N921" s="3"/>
      <c r="O921" s="3"/>
      <c r="P921" s="3"/>
      <c r="Q921" s="3" t="s">
        <v>380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197"/>
        <v>{"AtkPower":1.6}</v>
      </c>
      <c r="Z921" s="11" t="s">
        <v>599</v>
      </c>
      <c r="AA921" s="11" t="str">
        <f t="shared" si="191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386</v>
      </c>
      <c r="AG921" s="11"/>
      <c r="AH921" s="11"/>
      <c r="AI921" s="11"/>
      <c r="AJ921" s="11" t="s">
        <v>601</v>
      </c>
      <c r="AK921" s="11" t="str">
        <f t="shared" si="202"/>
        <v>&lt;q=attr_atk&gt;&lt;c=A6EC41&gt;</v>
      </c>
      <c r="AL921" s="11" t="str">
        <f t="shared" si="203"/>
        <v>160%</v>
      </c>
      <c r="AM921" s="11" t="s">
        <v>349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198"/>
        <v>可在核心技能回复队友生命时，同时回复自己生命</v>
      </c>
      <c r="BQ921" s="11" t="str">
        <f t="shared" si="189"/>
        <v>5级：回复生命的比例提升至&lt;q=attr_atk&gt;&lt;c=A6EC41&gt;160%&lt;/c&gt;</v>
      </c>
    </row>
    <row r="922" spans="2:69" x14ac:dyDescent="0.15">
      <c r="B922" s="1" t="str">
        <f t="shared" si="199"/>
        <v>SkillDescBrief// 战斗被动</v>
      </c>
      <c r="C922" s="1" t="str">
        <f t="shared" si="200"/>
        <v>SkillDescDetail// 战斗被动2</v>
      </c>
      <c r="D922" s="7" t="s">
        <v>47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197"/>
        <v/>
      </c>
      <c r="Z922" s="10" t="s">
        <v>381</v>
      </c>
      <c r="AA922" s="10" t="str">
        <f t="shared" si="191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198"/>
        <v/>
      </c>
      <c r="BQ922" s="10" t="str">
        <f t="shared" si="189"/>
        <v/>
      </c>
    </row>
    <row r="923" spans="2:69" x14ac:dyDescent="0.15">
      <c r="B923" s="1" t="str">
        <f t="shared" si="199"/>
        <v>SkillDescBrief4011605</v>
      </c>
      <c r="C923" s="1" t="str">
        <f t="shared" si="200"/>
        <v>SkillDescDetail401160501</v>
      </c>
      <c r="D923" s="3">
        <v>401160501</v>
      </c>
      <c r="E923" s="3">
        <v>4011605</v>
      </c>
      <c r="F923" s="3">
        <v>1</v>
      </c>
      <c r="G923" s="3" t="s">
        <v>377</v>
      </c>
      <c r="H923" s="3"/>
      <c r="I923" s="3" t="s">
        <v>378</v>
      </c>
      <c r="J923" s="3"/>
      <c r="K923" s="3" t="s">
        <v>379</v>
      </c>
      <c r="L923" s="3"/>
      <c r="M923" s="3"/>
      <c r="N923" s="3"/>
      <c r="O923" s="3"/>
      <c r="P923" s="3"/>
      <c r="Q923" s="3" t="s">
        <v>380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197"/>
        <v>{}</v>
      </c>
      <c r="Z923" s="11" t="s">
        <v>381</v>
      </c>
      <c r="AA923" s="11" t="str">
        <f t="shared" si="191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198"/>
        <v/>
      </c>
      <c r="BQ923" s="11" t="str">
        <f t="shared" si="189"/>
        <v/>
      </c>
    </row>
    <row r="924" spans="2:69" x14ac:dyDescent="0.15">
      <c r="B924" s="1" t="str">
        <f t="shared" si="199"/>
        <v>SkillDescBrief4011605</v>
      </c>
      <c r="C924" s="1" t="str">
        <f t="shared" si="200"/>
        <v>SkillDescDetail401160502</v>
      </c>
      <c r="D924" s="3">
        <v>401160502</v>
      </c>
      <c r="E924" s="3">
        <v>4011605</v>
      </c>
      <c r="F924" s="3">
        <v>2</v>
      </c>
      <c r="G924" s="3" t="s">
        <v>377</v>
      </c>
      <c r="H924" s="3"/>
      <c r="I924" s="3" t="s">
        <v>378</v>
      </c>
      <c r="J924" s="3"/>
      <c r="K924" s="3" t="s">
        <v>379</v>
      </c>
      <c r="L924" s="3"/>
      <c r="M924" s="3"/>
      <c r="N924" s="3"/>
      <c r="O924" s="3"/>
      <c r="P924" s="3"/>
      <c r="Q924" s="3" t="s">
        <v>380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197"/>
        <v>{}</v>
      </c>
      <c r="Z924" s="11" t="s">
        <v>381</v>
      </c>
      <c r="AA924" s="11" t="str">
        <f t="shared" si="191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198"/>
        <v/>
      </c>
      <c r="BQ924" s="11" t="str">
        <f t="shared" si="189"/>
        <v/>
      </c>
    </row>
    <row r="925" spans="2:69" x14ac:dyDescent="0.15">
      <c r="B925" s="1" t="str">
        <f t="shared" si="199"/>
        <v>SkillDescBrief4011605</v>
      </c>
      <c r="C925" s="1" t="str">
        <f t="shared" si="200"/>
        <v>SkillDescDetail401160503</v>
      </c>
      <c r="D925" s="3">
        <v>401160503</v>
      </c>
      <c r="E925" s="3">
        <v>4011605</v>
      </c>
      <c r="F925" s="3">
        <v>3</v>
      </c>
      <c r="G925" s="3" t="s">
        <v>377</v>
      </c>
      <c r="H925" s="3"/>
      <c r="I925" s="3" t="s">
        <v>378</v>
      </c>
      <c r="J925" s="3"/>
      <c r="K925" s="3" t="s">
        <v>379</v>
      </c>
      <c r="L925" s="3"/>
      <c r="M925" s="3"/>
      <c r="N925" s="3"/>
      <c r="O925" s="3"/>
      <c r="P925" s="3"/>
      <c r="Q925" s="3" t="s">
        <v>380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197"/>
        <v>{}</v>
      </c>
      <c r="Z925" s="11" t="s">
        <v>381</v>
      </c>
      <c r="AA925" s="11" t="str">
        <f t="shared" si="191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198"/>
        <v/>
      </c>
      <c r="BQ925" s="11" t="str">
        <f t="shared" si="189"/>
        <v/>
      </c>
    </row>
    <row r="926" spans="2:69" x14ac:dyDescent="0.15">
      <c r="B926" s="1" t="str">
        <f t="shared" si="199"/>
        <v>SkillDescBrief4011605</v>
      </c>
      <c r="C926" s="1" t="str">
        <f t="shared" si="200"/>
        <v>SkillDescDetail401160504</v>
      </c>
      <c r="D926" s="3">
        <v>401160504</v>
      </c>
      <c r="E926" s="3">
        <v>4011605</v>
      </c>
      <c r="F926" s="3">
        <v>4</v>
      </c>
      <c r="G926" s="3" t="s">
        <v>377</v>
      </c>
      <c r="H926" s="3"/>
      <c r="I926" s="3" t="s">
        <v>378</v>
      </c>
      <c r="J926" s="3"/>
      <c r="K926" s="3" t="s">
        <v>379</v>
      </c>
      <c r="L926" s="3"/>
      <c r="M926" s="3"/>
      <c r="N926" s="3"/>
      <c r="O926" s="3"/>
      <c r="P926" s="3"/>
      <c r="Q926" s="3" t="s">
        <v>380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197"/>
        <v>{}</v>
      </c>
      <c r="Z926" s="11" t="s">
        <v>381</v>
      </c>
      <c r="AA926" s="11" t="str">
        <f t="shared" si="191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198"/>
        <v/>
      </c>
      <c r="BQ926" s="11" t="str">
        <f t="shared" si="189"/>
        <v/>
      </c>
    </row>
    <row r="927" spans="2:69" x14ac:dyDescent="0.15">
      <c r="B927" s="1" t="str">
        <f t="shared" si="199"/>
        <v>SkillDescBrief4011605</v>
      </c>
      <c r="C927" s="1" t="str">
        <f t="shared" si="200"/>
        <v>SkillDescDetail401160505</v>
      </c>
      <c r="D927" s="3">
        <v>401160505</v>
      </c>
      <c r="E927" s="3">
        <v>4011605</v>
      </c>
      <c r="F927" s="3">
        <v>5</v>
      </c>
      <c r="G927" s="3" t="s">
        <v>377</v>
      </c>
      <c r="H927" s="3"/>
      <c r="I927" s="3" t="s">
        <v>378</v>
      </c>
      <c r="J927" s="3"/>
      <c r="K927" s="3" t="s">
        <v>379</v>
      </c>
      <c r="L927" s="3"/>
      <c r="M927" s="3"/>
      <c r="N927" s="3"/>
      <c r="O927" s="3"/>
      <c r="P927" s="3"/>
      <c r="Q927" s="3" t="s">
        <v>380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197"/>
        <v>{}</v>
      </c>
      <c r="Z927" s="11" t="s">
        <v>381</v>
      </c>
      <c r="AA927" s="11" t="str">
        <f t="shared" si="191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198"/>
        <v/>
      </c>
      <c r="BQ927" s="11" t="str">
        <f t="shared" si="189"/>
        <v/>
      </c>
    </row>
    <row r="928" spans="2:69" x14ac:dyDescent="0.15">
      <c r="B928" s="1" t="str">
        <f t="shared" si="199"/>
        <v>SkillDescBrief// 战斗被动</v>
      </c>
      <c r="C928" s="1" t="str">
        <f t="shared" si="200"/>
        <v>SkillDescDetail// 战斗被动3</v>
      </c>
      <c r="D928" s="7" t="s">
        <v>48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197"/>
        <v/>
      </c>
      <c r="Z928" s="10" t="s">
        <v>381</v>
      </c>
      <c r="AA928" s="10" t="str">
        <f t="shared" si="191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198"/>
        <v/>
      </c>
      <c r="BQ928" s="10" t="str">
        <f t="shared" si="189"/>
        <v/>
      </c>
    </row>
    <row r="929" spans="2:69" x14ac:dyDescent="0.15">
      <c r="B929" s="1" t="str">
        <f t="shared" si="199"/>
        <v>SkillDescBrief4011606</v>
      </c>
      <c r="C929" s="1" t="str">
        <f t="shared" si="200"/>
        <v>SkillDescDetail401160601</v>
      </c>
      <c r="D929" s="3">
        <v>401160601</v>
      </c>
      <c r="E929" s="3">
        <v>4011606</v>
      </c>
      <c r="F929" s="3">
        <v>1</v>
      </c>
      <c r="G929" s="3" t="s">
        <v>377</v>
      </c>
      <c r="H929" s="3"/>
      <c r="I929" s="3" t="s">
        <v>378</v>
      </c>
      <c r="J929" s="3"/>
      <c r="K929" s="3" t="s">
        <v>379</v>
      </c>
      <c r="L929" s="3"/>
      <c r="M929" s="3"/>
      <c r="N929" s="3"/>
      <c r="O929" s="3"/>
      <c r="P929" s="3"/>
      <c r="Q929" s="3" t="s">
        <v>380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197"/>
        <v>{}</v>
      </c>
      <c r="Z929" s="11" t="s">
        <v>381</v>
      </c>
      <c r="AA929" s="11" t="str">
        <f t="shared" si="191"/>
        <v/>
      </c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198"/>
        <v/>
      </c>
      <c r="BQ929" s="11" t="str">
        <f t="shared" ref="BQ929:BQ992" si="204">AA929</f>
        <v/>
      </c>
    </row>
    <row r="930" spans="2:69" x14ac:dyDescent="0.15">
      <c r="B930" s="1" t="str">
        <f t="shared" si="199"/>
        <v>SkillDescBrief4011606</v>
      </c>
      <c r="C930" s="1" t="str">
        <f t="shared" si="200"/>
        <v>SkillDescDetail401160602</v>
      </c>
      <c r="D930" s="3">
        <v>401160602</v>
      </c>
      <c r="E930" s="3">
        <v>4011606</v>
      </c>
      <c r="F930" s="3">
        <v>2</v>
      </c>
      <c r="G930" s="3" t="s">
        <v>377</v>
      </c>
      <c r="H930" s="3"/>
      <c r="I930" s="3" t="s">
        <v>378</v>
      </c>
      <c r="J930" s="3"/>
      <c r="K930" s="3" t="s">
        <v>379</v>
      </c>
      <c r="L930" s="3"/>
      <c r="M930" s="3"/>
      <c r="N930" s="3"/>
      <c r="O930" s="3"/>
      <c r="P930" s="3"/>
      <c r="Q930" s="3" t="s">
        <v>380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197"/>
        <v>{}</v>
      </c>
      <c r="Z930" s="11" t="s">
        <v>381</v>
      </c>
      <c r="AA930" s="11" t="str">
        <f t="shared" si="191"/>
        <v/>
      </c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198"/>
        <v/>
      </c>
      <c r="BQ930" s="11" t="str">
        <f t="shared" si="204"/>
        <v/>
      </c>
    </row>
    <row r="931" spans="2:69" x14ac:dyDescent="0.15">
      <c r="B931" s="1" t="str">
        <f t="shared" si="199"/>
        <v>SkillDescBrief4011606</v>
      </c>
      <c r="C931" s="1" t="str">
        <f t="shared" si="200"/>
        <v>SkillDescDetail401160603</v>
      </c>
      <c r="D931" s="3">
        <v>401160603</v>
      </c>
      <c r="E931" s="3">
        <v>4011606</v>
      </c>
      <c r="F931" s="3">
        <v>3</v>
      </c>
      <c r="G931" s="3" t="s">
        <v>377</v>
      </c>
      <c r="H931" s="3"/>
      <c r="I931" s="3" t="s">
        <v>378</v>
      </c>
      <c r="J931" s="3"/>
      <c r="K931" s="3" t="s">
        <v>379</v>
      </c>
      <c r="L931" s="3"/>
      <c r="M931" s="3"/>
      <c r="N931" s="3"/>
      <c r="O931" s="3"/>
      <c r="P931" s="3"/>
      <c r="Q931" s="3" t="s">
        <v>380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197"/>
        <v>{}</v>
      </c>
      <c r="Z931" s="11" t="s">
        <v>381</v>
      </c>
      <c r="AA931" s="11" t="str">
        <f t="shared" si="191"/>
        <v/>
      </c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198"/>
        <v/>
      </c>
      <c r="BQ931" s="11" t="str">
        <f t="shared" si="204"/>
        <v/>
      </c>
    </row>
    <row r="932" spans="2:69" x14ac:dyDescent="0.15">
      <c r="B932" s="1" t="str">
        <f t="shared" si="199"/>
        <v>SkillDescBrief4011606</v>
      </c>
      <c r="C932" s="1" t="str">
        <f t="shared" si="200"/>
        <v>SkillDescDetail401160604</v>
      </c>
      <c r="D932" s="3">
        <v>401160604</v>
      </c>
      <c r="E932" s="3">
        <v>4011606</v>
      </c>
      <c r="F932" s="3">
        <v>4</v>
      </c>
      <c r="G932" s="3" t="s">
        <v>377</v>
      </c>
      <c r="H932" s="3"/>
      <c r="I932" s="3" t="s">
        <v>378</v>
      </c>
      <c r="J932" s="3"/>
      <c r="K932" s="3" t="s">
        <v>379</v>
      </c>
      <c r="L932" s="3"/>
      <c r="M932" s="3"/>
      <c r="N932" s="3"/>
      <c r="O932" s="3"/>
      <c r="P932" s="3"/>
      <c r="Q932" s="3" t="s">
        <v>380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197"/>
        <v>{}</v>
      </c>
      <c r="Z932" s="11" t="s">
        <v>381</v>
      </c>
      <c r="AA932" s="11" t="str">
        <f t="shared" si="191"/>
        <v/>
      </c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198"/>
        <v/>
      </c>
      <c r="BQ932" s="11" t="str">
        <f t="shared" si="204"/>
        <v/>
      </c>
    </row>
    <row r="933" spans="2:69" x14ac:dyDescent="0.15">
      <c r="B933" s="1" t="str">
        <f t="shared" si="199"/>
        <v>SkillDescBrief4011606</v>
      </c>
      <c r="C933" s="1" t="str">
        <f t="shared" si="200"/>
        <v>SkillDescDetail401160605</v>
      </c>
      <c r="D933" s="3">
        <v>401160605</v>
      </c>
      <c r="E933" s="3">
        <v>4011606</v>
      </c>
      <c r="F933" s="3">
        <v>5</v>
      </c>
      <c r="G933" s="3" t="s">
        <v>377</v>
      </c>
      <c r="H933" s="3"/>
      <c r="I933" s="3" t="s">
        <v>378</v>
      </c>
      <c r="J933" s="3"/>
      <c r="K933" s="3" t="s">
        <v>379</v>
      </c>
      <c r="L933" s="3"/>
      <c r="M933" s="3"/>
      <c r="N933" s="3"/>
      <c r="O933" s="3"/>
      <c r="P933" s="3"/>
      <c r="Q933" s="3" t="s">
        <v>380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197"/>
        <v>{}</v>
      </c>
      <c r="Z933" s="11" t="s">
        <v>381</v>
      </c>
      <c r="AA933" s="11" t="str">
        <f t="shared" si="191"/>
        <v/>
      </c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198"/>
        <v/>
      </c>
      <c r="BQ933" s="11" t="str">
        <f t="shared" si="204"/>
        <v/>
      </c>
    </row>
    <row r="934" spans="2:69" x14ac:dyDescent="0.15">
      <c r="B934" s="1" t="str">
        <f t="shared" si="199"/>
        <v>SkillDescBrief// 战斗被动</v>
      </c>
      <c r="C934" s="1" t="str">
        <f t="shared" si="200"/>
        <v>SkillDescDetail// 战斗被动4</v>
      </c>
      <c r="D934" s="7" t="s">
        <v>49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197"/>
        <v/>
      </c>
      <c r="Z934" s="10" t="s">
        <v>381</v>
      </c>
      <c r="AA934" s="10" t="str">
        <f t="shared" si="191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198"/>
        <v/>
      </c>
      <c r="BQ934" s="10" t="str">
        <f t="shared" si="204"/>
        <v/>
      </c>
    </row>
    <row r="935" spans="2:69" x14ac:dyDescent="0.15">
      <c r="B935" s="1" t="str">
        <f t="shared" si="199"/>
        <v>SkillDescBrief4011607</v>
      </c>
      <c r="C935" s="1" t="str">
        <f t="shared" si="200"/>
        <v>SkillDescDetail401160701</v>
      </c>
      <c r="D935" s="3">
        <v>401160701</v>
      </c>
      <c r="E935" s="3">
        <v>4011607</v>
      </c>
      <c r="F935" s="3">
        <v>1</v>
      </c>
      <c r="G935" s="3" t="s">
        <v>377</v>
      </c>
      <c r="H935" s="3">
        <v>1</v>
      </c>
      <c r="I935" s="3" t="s">
        <v>378</v>
      </c>
      <c r="J935" s="3">
        <v>1</v>
      </c>
      <c r="K935" s="3" t="s">
        <v>379</v>
      </c>
      <c r="L935" s="3">
        <v>1</v>
      </c>
      <c r="M935" s="3"/>
      <c r="N935" s="3"/>
      <c r="O935" s="3"/>
      <c r="P935" s="3"/>
      <c r="Q935" s="3" t="s">
        <v>380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197"/>
        <v>{"AtkPower":1,"BuffAtkPower":1,"BuffPower":1}</v>
      </c>
      <c r="Z935" s="11" t="s">
        <v>602</v>
      </c>
      <c r="AA935" s="11" t="str">
        <f t="shared" si="191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476</v>
      </c>
      <c r="AK935" s="11" t="str">
        <f>$B$6</f>
        <v>&lt;c=A6EC41&gt;</v>
      </c>
      <c r="AL935" s="11">
        <v>15</v>
      </c>
      <c r="AM935" s="11" t="s">
        <v>349</v>
      </c>
      <c r="AN935" s="11" t="s">
        <v>603</v>
      </c>
      <c r="AO935" s="11" t="str">
        <f>$B$9&amp;$B$6</f>
        <v>&lt;q=attr_hp&gt;&lt;c=A6EC41&gt;</v>
      </c>
      <c r="AP935" s="11" t="str">
        <f>"16%"</f>
        <v>16%</v>
      </c>
      <c r="AQ935" s="11" t="s">
        <v>349</v>
      </c>
      <c r="AR935" s="11" t="s">
        <v>604</v>
      </c>
      <c r="AS935" s="11" t="str">
        <f>$B$6</f>
        <v>&lt;c=A6EC41&gt;</v>
      </c>
      <c r="AT935" s="11" t="str">
        <f>"15%"</f>
        <v>15%</v>
      </c>
      <c r="AU935" s="11" t="s">
        <v>349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198"/>
        <v>周期性获得护盾，拥有护盾时获得减伤</v>
      </c>
      <c r="BQ935" s="11" t="str">
        <f t="shared" si="204"/>
        <v>每隔&lt;c=A6EC41&gt;15&lt;/c&gt;秒获得&lt;q=attr_hp&gt;&lt;c=A6EC41&gt;16%&lt;/c&gt;护盾，拥有护盾时获得&lt;c=A6EC41&gt;15%&lt;/c&gt;</v>
      </c>
    </row>
    <row r="936" spans="2:69" x14ac:dyDescent="0.15">
      <c r="B936" s="1" t="str">
        <f t="shared" si="199"/>
        <v>SkillDescBrief4011607</v>
      </c>
      <c r="C936" s="1" t="str">
        <f t="shared" si="200"/>
        <v>SkillDescDetail401160702</v>
      </c>
      <c r="D936" s="3">
        <v>401160702</v>
      </c>
      <c r="E936" s="3">
        <v>4011607</v>
      </c>
      <c r="F936" s="3">
        <v>2</v>
      </c>
      <c r="G936" s="3" t="s">
        <v>377</v>
      </c>
      <c r="H936" s="3">
        <v>1</v>
      </c>
      <c r="I936" s="3" t="s">
        <v>378</v>
      </c>
      <c r="J936" s="3">
        <v>1</v>
      </c>
      <c r="K936" s="3" t="s">
        <v>379</v>
      </c>
      <c r="L936" s="3">
        <v>1</v>
      </c>
      <c r="M936" s="3"/>
      <c r="N936" s="3"/>
      <c r="O936" s="3"/>
      <c r="P936" s="3"/>
      <c r="Q936" s="3" t="s">
        <v>380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197"/>
        <v>{"AtkPower":1,"BuffAtkPower":1,"BuffPower":1}</v>
      </c>
      <c r="Z936" s="11" t="s">
        <v>381</v>
      </c>
      <c r="AA936" s="11" t="str">
        <f t="shared" ref="AA936:AA999" si="205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198"/>
        <v/>
      </c>
      <c r="BQ936" s="11" t="str">
        <f t="shared" si="204"/>
        <v/>
      </c>
    </row>
    <row r="937" spans="2:69" x14ac:dyDescent="0.15">
      <c r="B937" s="1" t="str">
        <f t="shared" si="199"/>
        <v>SkillDescBrief4011607</v>
      </c>
      <c r="C937" s="1" t="str">
        <f t="shared" si="200"/>
        <v>SkillDescDetail401160703</v>
      </c>
      <c r="D937" s="3">
        <v>401160703</v>
      </c>
      <c r="E937" s="3">
        <v>4011607</v>
      </c>
      <c r="F937" s="3">
        <v>3</v>
      </c>
      <c r="G937" s="3" t="s">
        <v>377</v>
      </c>
      <c r="H937" s="3">
        <v>1</v>
      </c>
      <c r="I937" s="3" t="s">
        <v>378</v>
      </c>
      <c r="J937" s="3">
        <v>1</v>
      </c>
      <c r="K937" s="3" t="s">
        <v>379</v>
      </c>
      <c r="L937" s="3">
        <v>1</v>
      </c>
      <c r="M937" s="3"/>
      <c r="N937" s="3"/>
      <c r="O937" s="3"/>
      <c r="P937" s="3"/>
      <c r="Q937" s="3" t="s">
        <v>380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197"/>
        <v>{"AtkPower":1,"BuffAtkPower":1,"BuffPower":1}</v>
      </c>
      <c r="Z937" s="11" t="s">
        <v>381</v>
      </c>
      <c r="AA937" s="11" t="str">
        <f t="shared" si="205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198"/>
        <v/>
      </c>
      <c r="BQ937" s="11" t="str">
        <f t="shared" si="204"/>
        <v/>
      </c>
    </row>
    <row r="938" spans="2:69" x14ac:dyDescent="0.15">
      <c r="B938" s="1" t="str">
        <f t="shared" si="199"/>
        <v>SkillDescBrief4011607</v>
      </c>
      <c r="C938" s="1" t="str">
        <f t="shared" si="200"/>
        <v>SkillDescDetail401160704</v>
      </c>
      <c r="D938" s="3">
        <v>401160704</v>
      </c>
      <c r="E938" s="3">
        <v>4011607</v>
      </c>
      <c r="F938" s="3">
        <v>4</v>
      </c>
      <c r="G938" s="3" t="s">
        <v>377</v>
      </c>
      <c r="H938" s="3">
        <v>1</v>
      </c>
      <c r="I938" s="3" t="s">
        <v>378</v>
      </c>
      <c r="J938" s="3">
        <v>1</v>
      </c>
      <c r="K938" s="3" t="s">
        <v>379</v>
      </c>
      <c r="L938" s="3">
        <v>1</v>
      </c>
      <c r="M938" s="3"/>
      <c r="N938" s="3"/>
      <c r="O938" s="3"/>
      <c r="P938" s="3"/>
      <c r="Q938" s="3" t="s">
        <v>380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197"/>
        <v>{"AtkPower":1,"BuffAtkPower":1,"BuffPower":1}</v>
      </c>
      <c r="Z938" s="11" t="s">
        <v>381</v>
      </c>
      <c r="AA938" s="11" t="str">
        <f t="shared" si="205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198"/>
        <v/>
      </c>
      <c r="BQ938" s="11" t="str">
        <f t="shared" si="204"/>
        <v/>
      </c>
    </row>
    <row r="939" spans="2:69" x14ac:dyDescent="0.15">
      <c r="B939" s="1" t="str">
        <f t="shared" si="199"/>
        <v>SkillDescBrief4011607</v>
      </c>
      <c r="C939" s="1" t="str">
        <f t="shared" si="200"/>
        <v>SkillDescDetail401160705</v>
      </c>
      <c r="D939" s="3">
        <v>401160705</v>
      </c>
      <c r="E939" s="3">
        <v>4011607</v>
      </c>
      <c r="F939" s="3">
        <v>5</v>
      </c>
      <c r="G939" s="3" t="s">
        <v>377</v>
      </c>
      <c r="H939" s="3">
        <v>1</v>
      </c>
      <c r="I939" s="3" t="s">
        <v>378</v>
      </c>
      <c r="J939" s="3">
        <v>1</v>
      </c>
      <c r="K939" s="3" t="s">
        <v>379</v>
      </c>
      <c r="L939" s="3">
        <v>1</v>
      </c>
      <c r="M939" s="3"/>
      <c r="N939" s="3"/>
      <c r="O939" s="3"/>
      <c r="P939" s="3"/>
      <c r="Q939" s="3" t="s">
        <v>380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197"/>
        <v>{"AtkPower":1,"BuffAtkPower":1,"BuffPower":1}</v>
      </c>
      <c r="Z939" s="11" t="s">
        <v>381</v>
      </c>
      <c r="AA939" s="11" t="str">
        <f t="shared" si="205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198"/>
        <v/>
      </c>
      <c r="BQ939" s="11" t="str">
        <f t="shared" si="204"/>
        <v/>
      </c>
    </row>
    <row r="940" spans="2:69" x14ac:dyDescent="0.15">
      <c r="B940" s="1" t="str">
        <f t="shared" si="199"/>
        <v>SkillDescBrief// 霰弹枪</v>
      </c>
      <c r="C940" s="1" t="str">
        <f t="shared" si="200"/>
        <v>SkillDescDetail// 霰弹枪</v>
      </c>
      <c r="D940" s="7" t="s">
        <v>115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197"/>
        <v/>
      </c>
      <c r="Z940" s="10" t="s">
        <v>381</v>
      </c>
      <c r="AA940" s="10" t="str">
        <f t="shared" si="205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198"/>
        <v/>
      </c>
      <c r="BQ940" s="10" t="str">
        <f t="shared" si="204"/>
        <v/>
      </c>
    </row>
    <row r="941" spans="2:69" x14ac:dyDescent="0.15">
      <c r="B941" s="1" t="str">
        <f t="shared" si="199"/>
        <v>SkillDescBrief// 普攻</v>
      </c>
      <c r="C941" s="1" t="str">
        <f t="shared" si="200"/>
        <v>SkillDescDetail// 普攻</v>
      </c>
      <c r="D941" s="7" t="s">
        <v>33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197"/>
        <v/>
      </c>
      <c r="Z941" s="10" t="s">
        <v>381</v>
      </c>
      <c r="AA941" s="10" t="str">
        <f t="shared" si="205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198"/>
        <v/>
      </c>
      <c r="BQ941" s="10" t="str">
        <f t="shared" si="204"/>
        <v/>
      </c>
    </row>
    <row r="942" spans="2:69" x14ac:dyDescent="0.15">
      <c r="B942" s="1" t="str">
        <f t="shared" si="199"/>
        <v>SkillDescBrief4100101</v>
      </c>
      <c r="C942" s="1" t="str">
        <f t="shared" si="200"/>
        <v>SkillDescDetail410010101</v>
      </c>
      <c r="D942" s="3">
        <v>410010101</v>
      </c>
      <c r="E942" s="3">
        <v>4100101</v>
      </c>
      <c r="F942" s="3">
        <v>1</v>
      </c>
      <c r="G942" s="3" t="s">
        <v>377</v>
      </c>
      <c r="H942" s="3">
        <f ca="1">ROUND(_xlfn.XLOOKUP($F942,$D$1:$D$5,$E$1:$E$5)*OFFSET(H942,5-F942,0)/0.05,0)*0.05</f>
        <v>1.55</v>
      </c>
      <c r="I942" s="3" t="s">
        <v>378</v>
      </c>
      <c r="J942" s="3"/>
      <c r="K942" s="3" t="s">
        <v>379</v>
      </c>
      <c r="L942" s="3"/>
      <c r="M942" s="3"/>
      <c r="N942" s="3"/>
      <c r="O942" s="3"/>
      <c r="P942" s="3"/>
      <c r="Q942" s="3" t="s">
        <v>380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t="shared" ca="1" si="197"/>
        <v>{"AtkPower":1.55}</v>
      </c>
      <c r="Z942" s="11" t="s">
        <v>605</v>
      </c>
      <c r="AA942" s="11" t="str">
        <f t="shared" ca="1" si="205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606</v>
      </c>
      <c r="AK942" s="11" t="str">
        <f>$B$6</f>
        <v>&lt;c=A6EC41&gt;</v>
      </c>
      <c r="AL942" s="11">
        <v>1</v>
      </c>
      <c r="AM942" s="11" t="s">
        <v>349</v>
      </c>
      <c r="AN942" s="11" t="s">
        <v>384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349</v>
      </c>
      <c r="AR942" s="11" t="s">
        <v>385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198"/>
        <v>使用栓式步枪射击</v>
      </c>
      <c r="BQ942" s="11" t="str">
        <f t="shared" ca="1" si="204"/>
        <v>使用栓式步枪射击，对&lt;c=A6EC41&gt;1&lt;/c&gt;个敌人造成&lt;q=attr_atk&gt;&lt;c=A6EC41&gt;155%&lt;/c&gt;伤害</v>
      </c>
    </row>
    <row r="943" spans="2:69" x14ac:dyDescent="0.15">
      <c r="B943" s="1" t="str">
        <f t="shared" si="199"/>
        <v>SkillDescBrief4100101</v>
      </c>
      <c r="C943" s="1" t="str">
        <f t="shared" si="200"/>
        <v>SkillDescDetail410010102</v>
      </c>
      <c r="D943" s="3">
        <v>410010102</v>
      </c>
      <c r="E943" s="3">
        <v>4100101</v>
      </c>
      <c r="F943" s="3">
        <v>2</v>
      </c>
      <c r="G943" s="3" t="s">
        <v>377</v>
      </c>
      <c r="H943" s="3">
        <f ca="1">ROUND(_xlfn.XLOOKUP($F943,$D$1:$D$5,$E$1:$E$5)*OFFSET(H943,5-F943,0)/0.05,0)*0.05</f>
        <v>1.6500000000000001</v>
      </c>
      <c r="I943" s="3" t="s">
        <v>378</v>
      </c>
      <c r="J943" s="3"/>
      <c r="K943" s="3" t="s">
        <v>379</v>
      </c>
      <c r="L943" s="3"/>
      <c r="M943" s="3"/>
      <c r="N943" s="3"/>
      <c r="O943" s="3"/>
      <c r="P943" s="3"/>
      <c r="Q943" s="3" t="s">
        <v>380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t="shared" ca="1" si="197"/>
        <v>{"AtkPower":1.65}</v>
      </c>
      <c r="Z943" s="11" t="s">
        <v>605</v>
      </c>
      <c r="AA943" s="11" t="str">
        <f t="shared" ca="1" si="205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386</v>
      </c>
      <c r="AG943" s="11"/>
      <c r="AH943" s="11"/>
      <c r="AI943" s="11"/>
      <c r="AJ943" s="11" t="s">
        <v>353</v>
      </c>
      <c r="AK943" s="11" t="str">
        <f t="shared" ref="AK943:AK946" si="206">$B$8&amp;$B$6</f>
        <v>&lt;q=attr_atk&gt;&lt;c=A6EC41&gt;</v>
      </c>
      <c r="AL943" s="11" t="str">
        <f t="shared" ref="AL943:AL946" ca="1" si="207">ROUND($H943*100,2)&amp;"%"</f>
        <v>165%</v>
      </c>
      <c r="AM943" s="11" t="s">
        <v>349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198"/>
        <v>使用栓式步枪射击</v>
      </c>
      <c r="BQ943" s="11" t="str">
        <f t="shared" ca="1" si="204"/>
        <v>2级：造成的伤害提升&lt;q=attr_atk&gt;&lt;c=A6EC41&gt;165%&lt;/c&gt;</v>
      </c>
    </row>
    <row r="944" spans="2:69" x14ac:dyDescent="0.15">
      <c r="B944" s="1" t="str">
        <f t="shared" si="199"/>
        <v>SkillDescBrief4100101</v>
      </c>
      <c r="C944" s="1" t="str">
        <f t="shared" si="200"/>
        <v>SkillDescDetail410010103</v>
      </c>
      <c r="D944" s="3">
        <v>410010103</v>
      </c>
      <c r="E944" s="3">
        <v>4100101</v>
      </c>
      <c r="F944" s="3">
        <v>3</v>
      </c>
      <c r="G944" s="3" t="s">
        <v>377</v>
      </c>
      <c r="H944" s="3">
        <f ca="1">ROUND(_xlfn.XLOOKUP($F944,$D$1:$D$5,$E$1:$E$5)*OFFSET(H944,5-F944,0)/0.05,0)*0.05</f>
        <v>1.75</v>
      </c>
      <c r="I944" s="3" t="s">
        <v>378</v>
      </c>
      <c r="J944" s="3"/>
      <c r="K944" s="3" t="s">
        <v>379</v>
      </c>
      <c r="L944" s="3"/>
      <c r="M944" s="3"/>
      <c r="N944" s="3"/>
      <c r="O944" s="3"/>
      <c r="P944" s="3"/>
      <c r="Q944" s="3" t="s">
        <v>380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t="shared" ca="1" si="197"/>
        <v>{"AtkPower":1.75}</v>
      </c>
      <c r="Z944" s="11" t="s">
        <v>605</v>
      </c>
      <c r="AA944" s="11" t="str">
        <f t="shared" ca="1" si="205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386</v>
      </c>
      <c r="AG944" s="11"/>
      <c r="AH944" s="11"/>
      <c r="AI944" s="11"/>
      <c r="AJ944" s="11" t="s">
        <v>353</v>
      </c>
      <c r="AK944" s="11" t="str">
        <f t="shared" si="206"/>
        <v>&lt;q=attr_atk&gt;&lt;c=A6EC41&gt;</v>
      </c>
      <c r="AL944" s="11" t="str">
        <f t="shared" ca="1" si="207"/>
        <v>175%</v>
      </c>
      <c r="AM944" s="11" t="s">
        <v>349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198"/>
        <v>使用栓式步枪射击</v>
      </c>
      <c r="BQ944" s="11" t="str">
        <f t="shared" ca="1" si="204"/>
        <v>3级：造成的伤害提升&lt;q=attr_atk&gt;&lt;c=A6EC41&gt;175%&lt;/c&gt;</v>
      </c>
    </row>
    <row r="945" spans="2:69" x14ac:dyDescent="0.15">
      <c r="B945" s="1" t="str">
        <f t="shared" si="199"/>
        <v>SkillDescBrief4100101</v>
      </c>
      <c r="C945" s="1" t="str">
        <f t="shared" si="200"/>
        <v>SkillDescDetail410010104</v>
      </c>
      <c r="D945" s="3">
        <v>410010104</v>
      </c>
      <c r="E945" s="3">
        <v>4100101</v>
      </c>
      <c r="F945" s="3">
        <v>4</v>
      </c>
      <c r="G945" s="3" t="s">
        <v>377</v>
      </c>
      <c r="H945" s="3">
        <f ca="1">ROUND(_xlfn.XLOOKUP($F945,$D$1:$D$5,$E$1:$E$5)*OFFSET(H945,5-F945,0)/0.05,0)*0.05</f>
        <v>2</v>
      </c>
      <c r="I945" s="3" t="s">
        <v>378</v>
      </c>
      <c r="J945" s="3"/>
      <c r="K945" s="3" t="s">
        <v>379</v>
      </c>
      <c r="L945" s="3"/>
      <c r="M945" s="3"/>
      <c r="N945" s="3"/>
      <c r="O945" s="3"/>
      <c r="P945" s="3"/>
      <c r="Q945" s="3" t="s">
        <v>380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t="shared" ca="1" si="197"/>
        <v>{"AtkPower":2}</v>
      </c>
      <c r="Z945" s="11" t="s">
        <v>605</v>
      </c>
      <c r="AA945" s="11" t="str">
        <f t="shared" ca="1" si="205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386</v>
      </c>
      <c r="AG945" s="11"/>
      <c r="AH945" s="11"/>
      <c r="AI945" s="11"/>
      <c r="AJ945" s="11" t="s">
        <v>353</v>
      </c>
      <c r="AK945" s="11" t="str">
        <f t="shared" si="206"/>
        <v>&lt;q=attr_atk&gt;&lt;c=A6EC41&gt;</v>
      </c>
      <c r="AL945" s="11" t="str">
        <f t="shared" ca="1" si="207"/>
        <v>200%</v>
      </c>
      <c r="AM945" s="11" t="s">
        <v>349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198"/>
        <v>使用栓式步枪射击</v>
      </c>
      <c r="BQ945" s="11" t="str">
        <f t="shared" ca="1" si="204"/>
        <v>4级：造成的伤害提升&lt;q=attr_atk&gt;&lt;c=A6EC41&gt;200%&lt;/c&gt;</v>
      </c>
    </row>
    <row r="946" spans="2:69" x14ac:dyDescent="0.15">
      <c r="B946" s="1" t="str">
        <f t="shared" si="199"/>
        <v>SkillDescBrief4100101</v>
      </c>
      <c r="C946" s="1" t="str">
        <f t="shared" si="200"/>
        <v>SkillDescDetail410010105</v>
      </c>
      <c r="D946" s="3">
        <v>410010105</v>
      </c>
      <c r="E946" s="3">
        <v>4100101</v>
      </c>
      <c r="F946" s="3">
        <v>5</v>
      </c>
      <c r="G946" s="3" t="s">
        <v>377</v>
      </c>
      <c r="H946" s="3">
        <v>2.2000000000000002</v>
      </c>
      <c r="I946" s="3" t="s">
        <v>378</v>
      </c>
      <c r="J946" s="3"/>
      <c r="K946" s="3" t="s">
        <v>379</v>
      </c>
      <c r="L946" s="3"/>
      <c r="M946" s="3"/>
      <c r="N946" s="3"/>
      <c r="O946" s="3"/>
      <c r="P946" s="3"/>
      <c r="Q946" s="3" t="s">
        <v>380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197"/>
        <v>{"AtkPower":2.2}</v>
      </c>
      <c r="Z946" s="11" t="s">
        <v>605</v>
      </c>
      <c r="AA946" s="11" t="str">
        <f t="shared" si="205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386</v>
      </c>
      <c r="AG946" s="11"/>
      <c r="AH946" s="11"/>
      <c r="AI946" s="11"/>
      <c r="AJ946" s="11" t="s">
        <v>353</v>
      </c>
      <c r="AK946" s="11" t="str">
        <f t="shared" si="206"/>
        <v>&lt;q=attr_atk&gt;&lt;c=A6EC41&gt;</v>
      </c>
      <c r="AL946" s="11" t="str">
        <f t="shared" si="207"/>
        <v>220%</v>
      </c>
      <c r="AM946" s="11" t="s">
        <v>349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198"/>
        <v>使用栓式步枪射击</v>
      </c>
      <c r="BQ946" s="11" t="str">
        <f t="shared" si="204"/>
        <v>5级：造成的伤害提升&lt;q=attr_atk&gt;&lt;c=A6EC41&gt;220%&lt;/c&gt;</v>
      </c>
    </row>
    <row r="947" spans="2:69" x14ac:dyDescent="0.15">
      <c r="B947" s="1" t="str">
        <f t="shared" si="199"/>
        <v>SkillDescBrief// 大招</v>
      </c>
      <c r="C947" s="1" t="str">
        <f t="shared" si="200"/>
        <v>SkillDescDetail// 大招</v>
      </c>
      <c r="D947" s="7" t="s">
        <v>40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197"/>
        <v/>
      </c>
      <c r="Z947" s="10" t="s">
        <v>381</v>
      </c>
      <c r="AA947" s="10" t="str">
        <f t="shared" si="205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198"/>
        <v/>
      </c>
      <c r="BQ947" s="10" t="str">
        <f t="shared" si="204"/>
        <v/>
      </c>
    </row>
    <row r="948" spans="2:69" x14ac:dyDescent="0.15">
      <c r="B948" s="1" t="str">
        <f t="shared" si="199"/>
        <v>SkillDescBrief4100102</v>
      </c>
      <c r="C948" s="1" t="str">
        <f t="shared" si="200"/>
        <v>SkillDescDetail410010201</v>
      </c>
      <c r="D948" s="3">
        <v>410010201</v>
      </c>
      <c r="E948" s="3">
        <v>4100102</v>
      </c>
      <c r="F948" s="3">
        <v>1</v>
      </c>
      <c r="G948" s="3" t="s">
        <v>377</v>
      </c>
      <c r="H948" s="3">
        <f ca="1">ROUND(_xlfn.XLOOKUP($F948,$D$1:$D$5,$E$1:$E$5)*OFFSET(H948,5-F948,0)/0.05,0)*0.05</f>
        <v>0.60000000000000009</v>
      </c>
      <c r="I948" s="3" t="s">
        <v>378</v>
      </c>
      <c r="J948" s="3"/>
      <c r="K948" s="3" t="s">
        <v>379</v>
      </c>
      <c r="L948" s="3"/>
      <c r="M948" s="3"/>
      <c r="N948" s="3"/>
      <c r="O948" s="3"/>
      <c r="P948" s="3"/>
      <c r="Q948" s="3" t="s">
        <v>380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t="shared" ca="1" si="197"/>
        <v>{"AtkPower":0.6}</v>
      </c>
      <c r="Z948" s="11" t="s">
        <v>607</v>
      </c>
      <c r="AA948" s="11" t="str">
        <f t="shared" ca="1" si="205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608</v>
      </c>
      <c r="AK948" s="11" t="str">
        <f t="shared" ref="AK948:AK952" si="208">$B$8&amp;$B$6</f>
        <v>&lt;q=attr_atk&gt;&lt;c=A6EC41&gt;</v>
      </c>
      <c r="AL948" s="11" t="str">
        <f t="shared" ref="AL948:AL952" ca="1" si="209">ROUND($H948*100,2)&amp;"%"</f>
        <v>60%</v>
      </c>
      <c r="AM948" s="11" t="s">
        <v>349</v>
      </c>
      <c r="AN948" s="11" t="s">
        <v>510</v>
      </c>
      <c r="AO948" s="11" t="str">
        <f>$B$9&amp;$B$6</f>
        <v>&lt;q=attr_hp&gt;&lt;c=A6EC41&gt;</v>
      </c>
      <c r="AP948" s="11" t="str">
        <f>"30%"</f>
        <v>30%</v>
      </c>
      <c r="AQ948" s="11" t="s">
        <v>349</v>
      </c>
      <c r="AR948" s="11" t="s">
        <v>514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198"/>
        <v>持续发射大号弹丸，获得护盾</v>
      </c>
      <c r="BQ948" s="11" t="str">
        <f t="shared" ca="1" si="204"/>
        <v>持续发射&lt;c=A6EC41&gt;4&lt;/c&gt;波大号弹丸，每波对所有敌人造成&lt;q=attr_atk&gt;&lt;c=A6EC41&gt;60%&lt;/c&gt;伤害，自身获得&lt;q=attr_hp&gt;&lt;c=A6EC41&gt;30%&lt;/c&gt;护盾</v>
      </c>
    </row>
    <row r="949" spans="2:69" x14ac:dyDescent="0.15">
      <c r="B949" s="1" t="str">
        <f t="shared" si="199"/>
        <v>SkillDescBrief4100102</v>
      </c>
      <c r="C949" s="1" t="str">
        <f t="shared" si="200"/>
        <v>SkillDescDetail410010202</v>
      </c>
      <c r="D949" s="3">
        <v>410010202</v>
      </c>
      <c r="E949" s="3">
        <v>4100102</v>
      </c>
      <c r="F949" s="3">
        <v>2</v>
      </c>
      <c r="G949" s="3" t="s">
        <v>377</v>
      </c>
      <c r="H949" s="3">
        <f ca="1">ROUND(_xlfn.XLOOKUP($F949,$D$1:$D$5,$E$1:$E$5)*OFFSET(H949,5-F949,0)/0.05,0)*0.05</f>
        <v>0.65</v>
      </c>
      <c r="I949" s="3" t="s">
        <v>378</v>
      </c>
      <c r="J949" s="3"/>
      <c r="K949" s="3" t="s">
        <v>379</v>
      </c>
      <c r="L949" s="3"/>
      <c r="M949" s="3"/>
      <c r="N949" s="3"/>
      <c r="O949" s="3"/>
      <c r="P949" s="3"/>
      <c r="Q949" s="3" t="s">
        <v>380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t="shared" ca="1" si="197"/>
        <v>{"AtkPower":0.65}</v>
      </c>
      <c r="Z949" s="11" t="s">
        <v>607</v>
      </c>
      <c r="AA949" s="11" t="str">
        <f t="shared" ca="1" si="205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386</v>
      </c>
      <c r="AG949" s="11"/>
      <c r="AH949" s="11"/>
      <c r="AI949" s="11"/>
      <c r="AJ949" s="11" t="s">
        <v>353</v>
      </c>
      <c r="AK949" s="11" t="str">
        <f t="shared" si="208"/>
        <v>&lt;q=attr_atk&gt;&lt;c=A6EC41&gt;</v>
      </c>
      <c r="AL949" s="11" t="str">
        <f t="shared" ca="1" si="209"/>
        <v>65%</v>
      </c>
      <c r="AM949" s="11" t="s">
        <v>349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198"/>
        <v>持续发射大号弹丸，获得护盾</v>
      </c>
      <c r="BQ949" s="11" t="str">
        <f t="shared" ca="1" si="204"/>
        <v>2级：造成的伤害提升&lt;q=attr_atk&gt;&lt;c=A6EC41&gt;65%&lt;/c&gt;</v>
      </c>
    </row>
    <row r="950" spans="2:69" x14ac:dyDescent="0.15">
      <c r="B950" s="1" t="str">
        <f t="shared" si="199"/>
        <v>SkillDescBrief4100102</v>
      </c>
      <c r="C950" s="1" t="str">
        <f t="shared" si="200"/>
        <v>SkillDescDetail410010203</v>
      </c>
      <c r="D950" s="3">
        <v>410010203</v>
      </c>
      <c r="E950" s="3">
        <v>4100102</v>
      </c>
      <c r="F950" s="3">
        <v>3</v>
      </c>
      <c r="G950" s="3" t="s">
        <v>377</v>
      </c>
      <c r="H950" s="3">
        <f ca="1">ROUND(_xlfn.XLOOKUP($F950,$D$1:$D$5,$E$1:$E$5)*OFFSET(H950,5-F950,0)/0.05,0)*0.05</f>
        <v>0.70000000000000007</v>
      </c>
      <c r="I950" s="3" t="s">
        <v>378</v>
      </c>
      <c r="J950" s="3"/>
      <c r="K950" s="3" t="s">
        <v>379</v>
      </c>
      <c r="L950" s="3"/>
      <c r="M950" s="3"/>
      <c r="N950" s="3"/>
      <c r="O950" s="3"/>
      <c r="P950" s="3"/>
      <c r="Q950" s="3" t="s">
        <v>380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t="shared" ca="1" si="197"/>
        <v>{"AtkPower":0.7}</v>
      </c>
      <c r="Z950" s="11" t="s">
        <v>607</v>
      </c>
      <c r="AA950" s="11" t="str">
        <f t="shared" ca="1" si="205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386</v>
      </c>
      <c r="AG950" s="11"/>
      <c r="AH950" s="11"/>
      <c r="AI950" s="11"/>
      <c r="AJ950" s="11" t="s">
        <v>353</v>
      </c>
      <c r="AK950" s="11" t="str">
        <f t="shared" si="208"/>
        <v>&lt;q=attr_atk&gt;&lt;c=A6EC41&gt;</v>
      </c>
      <c r="AL950" s="11" t="str">
        <f t="shared" ca="1" si="209"/>
        <v>70%</v>
      </c>
      <c r="AM950" s="11" t="s">
        <v>349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198"/>
        <v>持续发射大号弹丸，获得护盾</v>
      </c>
      <c r="BQ950" s="11" t="str">
        <f t="shared" ca="1" si="204"/>
        <v>3级：造成的伤害提升&lt;q=attr_atk&gt;&lt;c=A6EC41&gt;70%&lt;/c&gt;</v>
      </c>
    </row>
    <row r="951" spans="2:69" x14ac:dyDescent="0.15">
      <c r="B951" s="1" t="str">
        <f t="shared" si="199"/>
        <v>SkillDescBrief4100102</v>
      </c>
      <c r="C951" s="1" t="str">
        <f t="shared" si="200"/>
        <v>SkillDescDetail410010204</v>
      </c>
      <c r="D951" s="3">
        <v>410010204</v>
      </c>
      <c r="E951" s="3">
        <v>4100102</v>
      </c>
      <c r="F951" s="3">
        <v>4</v>
      </c>
      <c r="G951" s="3" t="s">
        <v>377</v>
      </c>
      <c r="H951" s="3">
        <f ca="1">ROUND(_xlfn.XLOOKUP($F951,$D$1:$D$5,$E$1:$E$5)*OFFSET(H951,5-F951,0)/0.05,0)*0.05</f>
        <v>0.75</v>
      </c>
      <c r="I951" s="3" t="s">
        <v>378</v>
      </c>
      <c r="J951" s="3"/>
      <c r="K951" s="3" t="s">
        <v>379</v>
      </c>
      <c r="L951" s="3"/>
      <c r="M951" s="3"/>
      <c r="N951" s="3"/>
      <c r="O951" s="3"/>
      <c r="P951" s="3"/>
      <c r="Q951" s="3" t="s">
        <v>380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t="shared" ca="1" si="197"/>
        <v>{"AtkPower":0.75}</v>
      </c>
      <c r="Z951" s="11" t="s">
        <v>607</v>
      </c>
      <c r="AA951" s="11" t="str">
        <f t="shared" ca="1" si="205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386</v>
      </c>
      <c r="AG951" s="11"/>
      <c r="AH951" s="11"/>
      <c r="AI951" s="11"/>
      <c r="AJ951" s="11" t="s">
        <v>353</v>
      </c>
      <c r="AK951" s="11" t="str">
        <f t="shared" si="208"/>
        <v>&lt;q=attr_atk&gt;&lt;c=A6EC41&gt;</v>
      </c>
      <c r="AL951" s="11" t="str">
        <f t="shared" ca="1" si="209"/>
        <v>75%</v>
      </c>
      <c r="AM951" s="11" t="s">
        <v>349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198"/>
        <v>持续发射大号弹丸，获得护盾</v>
      </c>
      <c r="BQ951" s="11" t="str">
        <f t="shared" ca="1" si="204"/>
        <v>4级：造成的伤害提升&lt;q=attr_atk&gt;&lt;c=A6EC41&gt;75%&lt;/c&gt;</v>
      </c>
    </row>
    <row r="952" spans="2:69" x14ac:dyDescent="0.15">
      <c r="B952" s="1" t="str">
        <f t="shared" si="199"/>
        <v>SkillDescBrief4100102</v>
      </c>
      <c r="C952" s="1" t="str">
        <f t="shared" si="200"/>
        <v>SkillDescDetail410010205</v>
      </c>
      <c r="D952" s="3">
        <v>410010205</v>
      </c>
      <c r="E952" s="3">
        <v>4100102</v>
      </c>
      <c r="F952" s="3">
        <v>5</v>
      </c>
      <c r="G952" s="3" t="s">
        <v>377</v>
      </c>
      <c r="H952" s="3">
        <v>0.85</v>
      </c>
      <c r="I952" s="3" t="s">
        <v>378</v>
      </c>
      <c r="J952" s="3"/>
      <c r="K952" s="3" t="s">
        <v>379</v>
      </c>
      <c r="L952" s="3"/>
      <c r="M952" s="3"/>
      <c r="N952" s="3"/>
      <c r="O952" s="3"/>
      <c r="P952" s="3"/>
      <c r="Q952" s="3" t="s">
        <v>380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197"/>
        <v>{"AtkPower":0.85}</v>
      </c>
      <c r="Z952" s="11" t="s">
        <v>607</v>
      </c>
      <c r="AA952" s="11" t="str">
        <f t="shared" si="205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386</v>
      </c>
      <c r="AG952" s="11"/>
      <c r="AH952" s="11"/>
      <c r="AI952" s="11"/>
      <c r="AJ952" s="11" t="s">
        <v>353</v>
      </c>
      <c r="AK952" s="11" t="str">
        <f t="shared" si="208"/>
        <v>&lt;q=attr_atk&gt;&lt;c=A6EC41&gt;</v>
      </c>
      <c r="AL952" s="11" t="str">
        <f t="shared" si="209"/>
        <v>85%</v>
      </c>
      <c r="AM952" s="11" t="s">
        <v>349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198"/>
        <v>持续发射大号弹丸，获得护盾</v>
      </c>
      <c r="BQ952" s="11" t="str">
        <f t="shared" si="204"/>
        <v>5级：造成的伤害提升&lt;q=attr_atk&gt;&lt;c=A6EC41&gt;85%&lt;/c&gt;</v>
      </c>
    </row>
    <row r="953" spans="2:69" x14ac:dyDescent="0.15">
      <c r="B953" s="1" t="str">
        <f t="shared" si="199"/>
        <v>SkillDescBrief// 经营被动</v>
      </c>
      <c r="C953" s="1" t="str">
        <f t="shared" si="200"/>
        <v>SkillDescDetail// 经营被动</v>
      </c>
      <c r="D953" s="7" t="s">
        <v>45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197"/>
        <v/>
      </c>
      <c r="Z953" s="10" t="s">
        <v>381</v>
      </c>
      <c r="AA953" s="10" t="str">
        <f t="shared" si="205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198"/>
        <v/>
      </c>
      <c r="BQ953" s="10" t="str">
        <f t="shared" si="204"/>
        <v/>
      </c>
    </row>
    <row r="954" spans="2:69" x14ac:dyDescent="0.15">
      <c r="B954" s="1" t="str">
        <f t="shared" si="199"/>
        <v>SkillDescBrief4100103</v>
      </c>
      <c r="C954" s="1" t="str">
        <f t="shared" si="200"/>
        <v>SkillDescDetail410010301</v>
      </c>
      <c r="D954" s="3">
        <v>410010301</v>
      </c>
      <c r="E954" s="3">
        <v>4100103</v>
      </c>
      <c r="F954" s="3">
        <v>1</v>
      </c>
      <c r="G954" s="3" t="s">
        <v>377</v>
      </c>
      <c r="H954" s="3"/>
      <c r="I954" s="3" t="s">
        <v>378</v>
      </c>
      <c r="J954" s="3"/>
      <c r="K954" s="3" t="s">
        <v>379</v>
      </c>
      <c r="L954" s="3"/>
      <c r="M954" s="3"/>
      <c r="N954" s="3"/>
      <c r="O954" s="3"/>
      <c r="P954" s="3"/>
      <c r="Q954" s="3" t="s">
        <v>380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197"/>
        <v>{}</v>
      </c>
      <c r="Z954" s="11" t="s">
        <v>396</v>
      </c>
      <c r="AA954" s="11" t="str">
        <f t="shared" si="205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397</v>
      </c>
      <c r="AK954" s="11" t="str">
        <f t="shared" ref="AK954:AK958" si="210">$B$6</f>
        <v>&lt;c=A6EC41&gt;</v>
      </c>
      <c r="AL954" s="11">
        <v>2</v>
      </c>
      <c r="AM954" s="11" t="s">
        <v>349</v>
      </c>
      <c r="AN954" s="11" t="s">
        <v>398</v>
      </c>
      <c r="AO954" s="11" t="s">
        <v>355</v>
      </c>
      <c r="AP954" s="11">
        <v>2</v>
      </c>
      <c r="AQ954" s="11" t="s">
        <v>349</v>
      </c>
      <c r="AR954" s="11" t="s">
        <v>399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198"/>
        <v>使产业收入提高，升级消耗减少</v>
      </c>
      <c r="BQ954" s="11" t="str">
        <f t="shared" si="204"/>
        <v>放置在产业中时，产业收入提高&lt;c=A6EC41&gt;2&lt;/c&gt;倍，产业升级消耗减少&lt;c=A6EC41&gt;2&lt;/c&gt;倍</v>
      </c>
    </row>
    <row r="955" spans="2:69" x14ac:dyDescent="0.15">
      <c r="B955" s="1" t="str">
        <f t="shared" si="199"/>
        <v>SkillDescBrief4100103</v>
      </c>
      <c r="C955" s="1" t="str">
        <f t="shared" si="200"/>
        <v>SkillDescDetail410010302</v>
      </c>
      <c r="D955" s="3">
        <v>410010302</v>
      </c>
      <c r="E955" s="3">
        <v>4100103</v>
      </c>
      <c r="F955" s="3">
        <v>2</v>
      </c>
      <c r="G955" s="3" t="s">
        <v>377</v>
      </c>
      <c r="H955" s="3"/>
      <c r="I955" s="3" t="s">
        <v>378</v>
      </c>
      <c r="J955" s="3"/>
      <c r="K955" s="3" t="s">
        <v>379</v>
      </c>
      <c r="L955" s="3"/>
      <c r="M955" s="3"/>
      <c r="N955" s="3"/>
      <c r="O955" s="3"/>
      <c r="P955" s="3"/>
      <c r="Q955" s="3" t="s">
        <v>380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197"/>
        <v>{}</v>
      </c>
      <c r="Z955" s="11" t="s">
        <v>396</v>
      </c>
      <c r="AA955" s="11" t="str">
        <f t="shared" si="205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386</v>
      </c>
      <c r="AG955" s="11"/>
      <c r="AH955" s="11"/>
      <c r="AI955" s="11"/>
      <c r="AJ955" s="11" t="s">
        <v>397</v>
      </c>
      <c r="AK955" s="11" t="str">
        <f t="shared" si="210"/>
        <v>&lt;c=A6EC41&gt;</v>
      </c>
      <c r="AL955" s="11">
        <f>AL954*4</f>
        <v>8</v>
      </c>
      <c r="AM955" s="11" t="s">
        <v>349</v>
      </c>
      <c r="AN955" s="11" t="s">
        <v>398</v>
      </c>
      <c r="AO955" s="11" t="s">
        <v>355</v>
      </c>
      <c r="AP955" s="11">
        <f>AP954*4</f>
        <v>8</v>
      </c>
      <c r="AQ955" s="11" t="s">
        <v>349</v>
      </c>
      <c r="AR955" s="11" t="s">
        <v>399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198"/>
        <v>使产业收入提高，升级消耗减少</v>
      </c>
      <c r="BQ955" s="11" t="str">
        <f t="shared" si="204"/>
        <v>2级：放置在产业中时，产业收入提高&lt;c=A6EC41&gt;8&lt;/c&gt;倍，产业升级消耗减少&lt;c=A6EC41&gt;8&lt;/c&gt;倍</v>
      </c>
    </row>
    <row r="956" spans="2:69" x14ac:dyDescent="0.15">
      <c r="B956" s="1" t="str">
        <f t="shared" si="199"/>
        <v>SkillDescBrief4100103</v>
      </c>
      <c r="C956" s="1" t="str">
        <f t="shared" si="200"/>
        <v>SkillDescDetail410010303</v>
      </c>
      <c r="D956" s="3">
        <v>410010303</v>
      </c>
      <c r="E956" s="3">
        <v>4100103</v>
      </c>
      <c r="F956" s="3">
        <v>3</v>
      </c>
      <c r="G956" s="3" t="s">
        <v>377</v>
      </c>
      <c r="H956" s="3"/>
      <c r="I956" s="3" t="s">
        <v>378</v>
      </c>
      <c r="J956" s="3"/>
      <c r="K956" s="3" t="s">
        <v>379</v>
      </c>
      <c r="L956" s="3"/>
      <c r="M956" s="3"/>
      <c r="N956" s="3"/>
      <c r="O956" s="3"/>
      <c r="P956" s="3"/>
      <c r="Q956" s="3" t="s">
        <v>380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197"/>
        <v>{}</v>
      </c>
      <c r="Z956" s="11" t="s">
        <v>396</v>
      </c>
      <c r="AA956" s="11" t="str">
        <f t="shared" si="205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386</v>
      </c>
      <c r="AG956" s="11"/>
      <c r="AH956" s="11"/>
      <c r="AI956" s="11"/>
      <c r="AJ956" s="11" t="s">
        <v>397</v>
      </c>
      <c r="AK956" s="11" t="str">
        <f t="shared" si="210"/>
        <v>&lt;c=A6EC41&gt;</v>
      </c>
      <c r="AL956" s="11">
        <f>AL955*4</f>
        <v>32</v>
      </c>
      <c r="AM956" s="11" t="s">
        <v>349</v>
      </c>
      <c r="AN956" s="11" t="s">
        <v>398</v>
      </c>
      <c r="AO956" s="11" t="s">
        <v>355</v>
      </c>
      <c r="AP956" s="11">
        <f>AP955*4</f>
        <v>32</v>
      </c>
      <c r="AQ956" s="11" t="s">
        <v>349</v>
      </c>
      <c r="AR956" s="11" t="s">
        <v>399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198"/>
        <v>使产业收入提高，升级消耗减少</v>
      </c>
      <c r="BQ956" s="11" t="str">
        <f t="shared" si="204"/>
        <v>3级：放置在产业中时，产业收入提高&lt;c=A6EC41&gt;32&lt;/c&gt;倍，产业升级消耗减少&lt;c=A6EC41&gt;32&lt;/c&gt;倍</v>
      </c>
    </row>
    <row r="957" spans="2:69" x14ac:dyDescent="0.15">
      <c r="B957" s="1" t="str">
        <f t="shared" si="199"/>
        <v>SkillDescBrief4100103</v>
      </c>
      <c r="C957" s="1" t="str">
        <f t="shared" si="200"/>
        <v>SkillDescDetail410010304</v>
      </c>
      <c r="D957" s="3">
        <v>410010304</v>
      </c>
      <c r="E957" s="3">
        <v>4100103</v>
      </c>
      <c r="F957" s="3">
        <v>4</v>
      </c>
      <c r="G957" s="3" t="s">
        <v>377</v>
      </c>
      <c r="H957" s="3"/>
      <c r="I957" s="3" t="s">
        <v>378</v>
      </c>
      <c r="J957" s="3"/>
      <c r="K957" s="3" t="s">
        <v>379</v>
      </c>
      <c r="L957" s="3"/>
      <c r="M957" s="3"/>
      <c r="N957" s="3"/>
      <c r="O957" s="3"/>
      <c r="P957" s="3"/>
      <c r="Q957" s="3" t="s">
        <v>380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197"/>
        <v>{}</v>
      </c>
      <c r="Z957" s="11" t="s">
        <v>396</v>
      </c>
      <c r="AA957" s="11" t="str">
        <f t="shared" si="205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386</v>
      </c>
      <c r="AG957" s="11"/>
      <c r="AH957" s="11"/>
      <c r="AI957" s="11"/>
      <c r="AJ957" s="11" t="s">
        <v>397</v>
      </c>
      <c r="AK957" s="11" t="str">
        <f t="shared" si="210"/>
        <v>&lt;c=A6EC41&gt;</v>
      </c>
      <c r="AL957" s="11">
        <v>64</v>
      </c>
      <c r="AM957" s="11" t="s">
        <v>349</v>
      </c>
      <c r="AN957" s="11" t="s">
        <v>398</v>
      </c>
      <c r="AO957" s="11" t="s">
        <v>355</v>
      </c>
      <c r="AP957" s="11">
        <v>64</v>
      </c>
      <c r="AQ957" s="11" t="s">
        <v>349</v>
      </c>
      <c r="AR957" s="11" t="s">
        <v>399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198"/>
        <v>使产业收入提高，升级消耗减少</v>
      </c>
      <c r="BQ957" s="11" t="str">
        <f t="shared" si="204"/>
        <v>4级：放置在产业中时，产业收入提高&lt;c=A6EC41&gt;64&lt;/c&gt;倍，产业升级消耗减少&lt;c=A6EC41&gt;64&lt;/c&gt;倍</v>
      </c>
    </row>
    <row r="958" spans="2:69" x14ac:dyDescent="0.15">
      <c r="B958" s="1" t="str">
        <f t="shared" si="199"/>
        <v>SkillDescBrief4100103</v>
      </c>
      <c r="C958" s="1" t="str">
        <f t="shared" si="200"/>
        <v>SkillDescDetail410010305</v>
      </c>
      <c r="D958" s="3">
        <v>410010305</v>
      </c>
      <c r="E958" s="3">
        <v>4100103</v>
      </c>
      <c r="F958" s="3">
        <v>5</v>
      </c>
      <c r="G958" s="3" t="s">
        <v>377</v>
      </c>
      <c r="H958" s="3"/>
      <c r="I958" s="3" t="s">
        <v>378</v>
      </c>
      <c r="J958" s="3"/>
      <c r="K958" s="3" t="s">
        <v>379</v>
      </c>
      <c r="L958" s="3"/>
      <c r="M958" s="3"/>
      <c r="N958" s="3"/>
      <c r="O958" s="3"/>
      <c r="P958" s="3"/>
      <c r="Q958" s="3" t="s">
        <v>380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197"/>
        <v>{}</v>
      </c>
      <c r="Z958" s="11" t="s">
        <v>396</v>
      </c>
      <c r="AA958" s="11" t="str">
        <f t="shared" si="205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386</v>
      </c>
      <c r="AG958" s="11"/>
      <c r="AH958" s="11"/>
      <c r="AI958" s="11"/>
      <c r="AJ958" s="11" t="s">
        <v>397</v>
      </c>
      <c r="AK958" s="11" t="str">
        <f t="shared" si="210"/>
        <v>&lt;c=A6EC41&gt;</v>
      </c>
      <c r="AL958" s="11">
        <v>128</v>
      </c>
      <c r="AM958" s="11" t="s">
        <v>349</v>
      </c>
      <c r="AN958" s="11" t="s">
        <v>398</v>
      </c>
      <c r="AO958" s="11" t="s">
        <v>355</v>
      </c>
      <c r="AP958" s="11">
        <v>128</v>
      </c>
      <c r="AQ958" s="11" t="s">
        <v>349</v>
      </c>
      <c r="AR958" s="11" t="s">
        <v>399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198"/>
        <v>使产业收入提高，升级消耗减少</v>
      </c>
      <c r="BQ958" s="11" t="str">
        <f t="shared" si="204"/>
        <v>5级：放置在产业中时，产业收入提高&lt;c=A6EC41&gt;128&lt;/c&gt;倍，产业升级消耗减少&lt;c=A6EC41&gt;128&lt;/c&gt;倍</v>
      </c>
    </row>
    <row r="959" spans="2:69" x14ac:dyDescent="0.15">
      <c r="B959" s="1" t="str">
        <f t="shared" si="199"/>
        <v>SkillDescBrief// 战斗被动</v>
      </c>
      <c r="C959" s="1" t="str">
        <f t="shared" si="200"/>
        <v>SkillDescDetail// 战斗被动1</v>
      </c>
      <c r="D959" s="7" t="s">
        <v>46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197"/>
        <v/>
      </c>
      <c r="Z959" s="10" t="s">
        <v>381</v>
      </c>
      <c r="AA959" s="10" t="str">
        <f t="shared" si="205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198"/>
        <v/>
      </c>
      <c r="BQ959" s="10" t="str">
        <f t="shared" si="204"/>
        <v/>
      </c>
    </row>
    <row r="960" spans="2:69" x14ac:dyDescent="0.15">
      <c r="B960" s="1" t="str">
        <f t="shared" si="199"/>
        <v>SkillDescBrief4100104</v>
      </c>
      <c r="C960" s="1" t="str">
        <f t="shared" si="200"/>
        <v>SkillDescDetail410010401</v>
      </c>
      <c r="D960" s="3">
        <v>410010401</v>
      </c>
      <c r="E960" s="3">
        <v>4100104</v>
      </c>
      <c r="F960" s="3">
        <v>1</v>
      </c>
      <c r="G960" s="3" t="s">
        <v>377</v>
      </c>
      <c r="H960" s="3">
        <f ca="1">ROUND(_xlfn.XLOOKUP($F960,$D$1:$D$5,$E$1:$E$5)*OFFSET(H960,5-F960,0)/0.05,0)*0.05</f>
        <v>0.65</v>
      </c>
      <c r="I960" s="3" t="s">
        <v>378</v>
      </c>
      <c r="J960" s="3"/>
      <c r="K960" s="3" t="s">
        <v>379</v>
      </c>
      <c r="L960" s="3"/>
      <c r="M960" s="3"/>
      <c r="N960" s="3"/>
      <c r="O960" s="3"/>
      <c r="P960" s="3"/>
      <c r="Q960" s="3" t="s">
        <v>380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t="shared" ca="1" si="197"/>
        <v>{"AtkPower":0.65}</v>
      </c>
      <c r="Z960" s="11" t="s">
        <v>609</v>
      </c>
      <c r="AA960" s="11" t="str">
        <f t="shared" ca="1" si="205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610</v>
      </c>
      <c r="AK960" s="11" t="str">
        <f>$B$6</f>
        <v>&lt;c=A6EC41&gt;</v>
      </c>
      <c r="AL960" s="11" t="str">
        <f t="shared" ref="AL960:AL964" ca="1" si="211">ROUND($H960*100,2)&amp;"%"</f>
        <v>65%</v>
      </c>
      <c r="AM960" s="11" t="s">
        <v>349</v>
      </c>
      <c r="AN960" s="11" t="s">
        <v>521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198"/>
        <v>核心技能造成伤害时回复生命</v>
      </c>
      <c r="BQ960" s="11" t="str">
        <f t="shared" ca="1" si="204"/>
        <v>核心技能造成伤害时，回复伤害量&lt;c=A6EC41&gt;65%&lt;/c&gt;的生命值</v>
      </c>
    </row>
    <row r="961" spans="2:69" x14ac:dyDescent="0.15">
      <c r="B961" s="1" t="str">
        <f t="shared" si="199"/>
        <v>SkillDescBrief4100104</v>
      </c>
      <c r="C961" s="1" t="str">
        <f t="shared" si="200"/>
        <v>SkillDescDetail410010402</v>
      </c>
      <c r="D961" s="3">
        <v>410010402</v>
      </c>
      <c r="E961" s="3">
        <v>4100104</v>
      </c>
      <c r="F961" s="3">
        <v>2</v>
      </c>
      <c r="G961" s="3" t="s">
        <v>377</v>
      </c>
      <c r="H961" s="3">
        <f ca="1">ROUND(_xlfn.XLOOKUP($F961,$D$1:$D$5,$E$1:$E$5)*OFFSET(H961,5-F961,0)/0.05,0)*0.05</f>
        <v>0.70000000000000007</v>
      </c>
      <c r="I961" s="3" t="s">
        <v>378</v>
      </c>
      <c r="J961" s="3"/>
      <c r="K961" s="3" t="s">
        <v>379</v>
      </c>
      <c r="L961" s="3"/>
      <c r="M961" s="3"/>
      <c r="N961" s="3"/>
      <c r="O961" s="3"/>
      <c r="P961" s="3"/>
      <c r="Q961" s="3" t="s">
        <v>380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t="shared" ca="1" si="197"/>
        <v>{"AtkPower":0.7}</v>
      </c>
      <c r="Z961" s="11" t="s">
        <v>609</v>
      </c>
      <c r="AA961" s="11" t="str">
        <f t="shared" ca="1" si="205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386</v>
      </c>
      <c r="AG961" s="11"/>
      <c r="AH961" s="11"/>
      <c r="AI961" s="11"/>
      <c r="AJ961" s="11" t="s">
        <v>588</v>
      </c>
      <c r="AK961" s="11" t="str">
        <f>$B$6</f>
        <v>&lt;c=A6EC41&gt;</v>
      </c>
      <c r="AL961" s="11" t="str">
        <f t="shared" ca="1" si="211"/>
        <v>70%</v>
      </c>
      <c r="AM961" s="11" t="s">
        <v>349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198"/>
        <v>核心技能造成伤害时回复生命</v>
      </c>
      <c r="BQ961" s="11" t="str">
        <f t="shared" ca="1" si="204"/>
        <v>2级：根据伤害回复生命的比例提升至&lt;c=A6EC41&gt;70%&lt;/c&gt;</v>
      </c>
    </row>
    <row r="962" spans="2:69" x14ac:dyDescent="0.15">
      <c r="B962" s="1" t="str">
        <f t="shared" si="199"/>
        <v>SkillDescBrief4100104</v>
      </c>
      <c r="C962" s="1" t="str">
        <f t="shared" si="200"/>
        <v>SkillDescDetail410010403</v>
      </c>
      <c r="D962" s="3">
        <v>410010403</v>
      </c>
      <c r="E962" s="3">
        <v>4100104</v>
      </c>
      <c r="F962" s="3">
        <v>3</v>
      </c>
      <c r="G962" s="3" t="s">
        <v>377</v>
      </c>
      <c r="H962" s="3">
        <v>0.75</v>
      </c>
      <c r="I962" s="3" t="s">
        <v>378</v>
      </c>
      <c r="J962" s="3"/>
      <c r="K962" s="3" t="s">
        <v>379</v>
      </c>
      <c r="L962" s="3"/>
      <c r="M962" s="3"/>
      <c r="N962" s="3"/>
      <c r="O962" s="3"/>
      <c r="P962" s="3"/>
      <c r="Q962" s="3" t="s">
        <v>380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197"/>
        <v>{"AtkPower":0.75}</v>
      </c>
      <c r="Z962" s="11" t="s">
        <v>609</v>
      </c>
      <c r="AA962" s="11" t="str">
        <f t="shared" si="205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386</v>
      </c>
      <c r="AG962" s="11"/>
      <c r="AH962" s="11"/>
      <c r="AI962" s="11"/>
      <c r="AJ962" s="11" t="s">
        <v>588</v>
      </c>
      <c r="AK962" s="11" t="str">
        <f>$B$6</f>
        <v>&lt;c=A6EC41&gt;</v>
      </c>
      <c r="AL962" s="11" t="str">
        <f t="shared" si="211"/>
        <v>75%</v>
      </c>
      <c r="AM962" s="11" t="s">
        <v>349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198"/>
        <v>核心技能造成伤害时回复生命</v>
      </c>
      <c r="BQ962" s="11" t="str">
        <f t="shared" si="204"/>
        <v>3级：根据伤害回复生命的比例提升至&lt;c=A6EC41&gt;75%&lt;/c&gt;</v>
      </c>
    </row>
    <row r="963" spans="2:69" x14ac:dyDescent="0.15">
      <c r="B963" s="1" t="str">
        <f t="shared" si="199"/>
        <v>SkillDescBrief4100104</v>
      </c>
      <c r="C963" s="1" t="str">
        <f t="shared" si="200"/>
        <v>SkillDescDetail410010404</v>
      </c>
      <c r="D963" s="3">
        <v>410010404</v>
      </c>
      <c r="E963" s="3">
        <v>4100104</v>
      </c>
      <c r="F963" s="3">
        <v>4</v>
      </c>
      <c r="G963" s="3" t="s">
        <v>377</v>
      </c>
      <c r="H963" s="3">
        <f ca="1">ROUND(_xlfn.XLOOKUP($F963,$D$1:$D$5,$E$1:$E$5)*OFFSET(H963,5-F963,0)/0.05,0)*0.05</f>
        <v>0.8</v>
      </c>
      <c r="I963" s="3" t="s">
        <v>378</v>
      </c>
      <c r="J963" s="3"/>
      <c r="K963" s="3" t="s">
        <v>379</v>
      </c>
      <c r="L963" s="3"/>
      <c r="M963" s="3"/>
      <c r="N963" s="3"/>
      <c r="O963" s="3"/>
      <c r="P963" s="3"/>
      <c r="Q963" s="3" t="s">
        <v>380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t="shared" ca="1" si="197"/>
        <v>{"AtkPower":0.8}</v>
      </c>
      <c r="Z963" s="11" t="s">
        <v>609</v>
      </c>
      <c r="AA963" s="11" t="str">
        <f t="shared" ca="1" si="205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386</v>
      </c>
      <c r="AG963" s="11"/>
      <c r="AH963" s="11"/>
      <c r="AI963" s="11"/>
      <c r="AJ963" s="11" t="s">
        <v>588</v>
      </c>
      <c r="AK963" s="11" t="str">
        <f>$B$6</f>
        <v>&lt;c=A6EC41&gt;</v>
      </c>
      <c r="AL963" s="11" t="str">
        <f t="shared" ca="1" si="211"/>
        <v>80%</v>
      </c>
      <c r="AM963" s="11" t="s">
        <v>349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198"/>
        <v>核心技能造成伤害时回复生命</v>
      </c>
      <c r="BQ963" s="11" t="str">
        <f t="shared" ca="1" si="204"/>
        <v>4级：根据伤害回复生命的比例提升至&lt;c=A6EC41&gt;80%&lt;/c&gt;</v>
      </c>
    </row>
    <row r="964" spans="2:69" x14ac:dyDescent="0.15">
      <c r="B964" s="1" t="str">
        <f t="shared" si="199"/>
        <v>SkillDescBrief4100104</v>
      </c>
      <c r="C964" s="1" t="str">
        <f t="shared" si="200"/>
        <v>SkillDescDetail410010405</v>
      </c>
      <c r="D964" s="3">
        <v>410010405</v>
      </c>
      <c r="E964" s="3">
        <v>4100104</v>
      </c>
      <c r="F964" s="3">
        <v>5</v>
      </c>
      <c r="G964" s="3" t="s">
        <v>377</v>
      </c>
      <c r="H964" s="3">
        <v>0.9</v>
      </c>
      <c r="I964" s="3" t="s">
        <v>378</v>
      </c>
      <c r="J964" s="3"/>
      <c r="K964" s="3" t="s">
        <v>379</v>
      </c>
      <c r="L964" s="3"/>
      <c r="M964" s="3"/>
      <c r="N964" s="3"/>
      <c r="O964" s="3"/>
      <c r="P964" s="3"/>
      <c r="Q964" s="3" t="s">
        <v>380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197"/>
        <v>{"AtkPower":0.9}</v>
      </c>
      <c r="Z964" s="11" t="s">
        <v>609</v>
      </c>
      <c r="AA964" s="11" t="str">
        <f t="shared" si="205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386</v>
      </c>
      <c r="AG964" s="11"/>
      <c r="AH964" s="11"/>
      <c r="AI964" s="11"/>
      <c r="AJ964" s="11" t="s">
        <v>588</v>
      </c>
      <c r="AK964" s="11" t="str">
        <f>$B$6</f>
        <v>&lt;c=A6EC41&gt;</v>
      </c>
      <c r="AL964" s="11" t="str">
        <f t="shared" si="211"/>
        <v>90%</v>
      </c>
      <c r="AM964" s="11" t="s">
        <v>349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198"/>
        <v>核心技能造成伤害时回复生命</v>
      </c>
      <c r="BQ964" s="11" t="str">
        <f t="shared" si="204"/>
        <v>5级：根据伤害回复生命的比例提升至&lt;c=A6EC41&gt;90%&lt;/c&gt;</v>
      </c>
    </row>
    <row r="965" spans="2:69" x14ac:dyDescent="0.15">
      <c r="B965" s="1" t="str">
        <f t="shared" si="199"/>
        <v>SkillDescBrief// 战斗被动</v>
      </c>
      <c r="C965" s="1" t="str">
        <f t="shared" si="200"/>
        <v>SkillDescDetail// 战斗被动2</v>
      </c>
      <c r="D965" s="7" t="s">
        <v>47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197"/>
        <v/>
      </c>
      <c r="Z965" s="10" t="s">
        <v>381</v>
      </c>
      <c r="AA965" s="10" t="str">
        <f t="shared" si="205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198"/>
        <v/>
      </c>
      <c r="BQ965" s="10" t="str">
        <f t="shared" si="204"/>
        <v/>
      </c>
    </row>
    <row r="966" spans="2:69" x14ac:dyDescent="0.15">
      <c r="B966" s="1" t="str">
        <f t="shared" si="199"/>
        <v>SkillDescBrief4100105</v>
      </c>
      <c r="C966" s="1" t="str">
        <f t="shared" si="200"/>
        <v>SkillDescDetail410010501</v>
      </c>
      <c r="D966" s="3">
        <v>410010501</v>
      </c>
      <c r="E966" s="3">
        <v>4100105</v>
      </c>
      <c r="F966" s="3">
        <v>1</v>
      </c>
      <c r="G966" s="3" t="s">
        <v>377</v>
      </c>
      <c r="H966" s="3"/>
      <c r="I966" s="3" t="s">
        <v>378</v>
      </c>
      <c r="J966" s="3"/>
      <c r="K966" s="3" t="s">
        <v>379</v>
      </c>
      <c r="L966" s="3"/>
      <c r="M966" s="3"/>
      <c r="N966" s="3"/>
      <c r="O966" s="3"/>
      <c r="P966" s="3"/>
      <c r="Q966" s="3" t="s">
        <v>380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197"/>
        <v>{}</v>
      </c>
      <c r="Z966" s="11" t="s">
        <v>381</v>
      </c>
      <c r="AA966" s="11" t="str">
        <f t="shared" si="205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198"/>
        <v/>
      </c>
      <c r="BQ966" s="11" t="str">
        <f t="shared" si="204"/>
        <v/>
      </c>
    </row>
    <row r="967" spans="2:69" x14ac:dyDescent="0.15">
      <c r="B967" s="1" t="str">
        <f t="shared" si="199"/>
        <v>SkillDescBrief4100105</v>
      </c>
      <c r="C967" s="1" t="str">
        <f t="shared" si="200"/>
        <v>SkillDescDetail410010502</v>
      </c>
      <c r="D967" s="3">
        <v>410010502</v>
      </c>
      <c r="E967" s="3">
        <v>4100105</v>
      </c>
      <c r="F967" s="3">
        <v>2</v>
      </c>
      <c r="G967" s="3" t="s">
        <v>377</v>
      </c>
      <c r="H967" s="3"/>
      <c r="I967" s="3" t="s">
        <v>378</v>
      </c>
      <c r="J967" s="3"/>
      <c r="K967" s="3" t="s">
        <v>379</v>
      </c>
      <c r="L967" s="3"/>
      <c r="M967" s="3"/>
      <c r="N967" s="3"/>
      <c r="O967" s="3"/>
      <c r="P967" s="3"/>
      <c r="Q967" s="3" t="s">
        <v>380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197"/>
        <v>{}</v>
      </c>
      <c r="Z967" s="11" t="s">
        <v>381</v>
      </c>
      <c r="AA967" s="11" t="str">
        <f t="shared" si="205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198"/>
        <v/>
      </c>
      <c r="BQ967" s="11" t="str">
        <f t="shared" si="204"/>
        <v/>
      </c>
    </row>
    <row r="968" spans="2:69" x14ac:dyDescent="0.15">
      <c r="B968" s="1" t="str">
        <f t="shared" si="199"/>
        <v>SkillDescBrief4100105</v>
      </c>
      <c r="C968" s="1" t="str">
        <f t="shared" si="200"/>
        <v>SkillDescDetail410010503</v>
      </c>
      <c r="D968" s="3">
        <v>410010503</v>
      </c>
      <c r="E968" s="3">
        <v>4100105</v>
      </c>
      <c r="F968" s="3">
        <v>3</v>
      </c>
      <c r="G968" s="3" t="s">
        <v>377</v>
      </c>
      <c r="H968" s="3"/>
      <c r="I968" s="3" t="s">
        <v>378</v>
      </c>
      <c r="J968" s="3"/>
      <c r="K968" s="3" t="s">
        <v>379</v>
      </c>
      <c r="L968" s="3"/>
      <c r="M968" s="3"/>
      <c r="N968" s="3"/>
      <c r="O968" s="3"/>
      <c r="P968" s="3"/>
      <c r="Q968" s="3" t="s">
        <v>380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197"/>
        <v>{}</v>
      </c>
      <c r="Z968" s="11" t="s">
        <v>381</v>
      </c>
      <c r="AA968" s="11" t="str">
        <f t="shared" si="205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198"/>
        <v/>
      </c>
      <c r="BQ968" s="11" t="str">
        <f t="shared" si="204"/>
        <v/>
      </c>
    </row>
    <row r="969" spans="2:69" x14ac:dyDescent="0.15">
      <c r="B969" s="1" t="str">
        <f t="shared" si="199"/>
        <v>SkillDescBrief4100105</v>
      </c>
      <c r="C969" s="1" t="str">
        <f t="shared" si="200"/>
        <v>SkillDescDetail410010504</v>
      </c>
      <c r="D969" s="3">
        <v>410010504</v>
      </c>
      <c r="E969" s="3">
        <v>4100105</v>
      </c>
      <c r="F969" s="3">
        <v>4</v>
      </c>
      <c r="G969" s="3" t="s">
        <v>377</v>
      </c>
      <c r="H969" s="3"/>
      <c r="I969" s="3" t="s">
        <v>378</v>
      </c>
      <c r="J969" s="3"/>
      <c r="K969" s="3" t="s">
        <v>379</v>
      </c>
      <c r="L969" s="3"/>
      <c r="M969" s="3"/>
      <c r="N969" s="3"/>
      <c r="O969" s="3"/>
      <c r="P969" s="3"/>
      <c r="Q969" s="3" t="s">
        <v>380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197"/>
        <v>{}</v>
      </c>
      <c r="Z969" s="11" t="s">
        <v>381</v>
      </c>
      <c r="AA969" s="11" t="str">
        <f t="shared" si="205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198"/>
        <v/>
      </c>
      <c r="BQ969" s="11" t="str">
        <f t="shared" si="204"/>
        <v/>
      </c>
    </row>
    <row r="970" spans="2:69" x14ac:dyDescent="0.15">
      <c r="B970" s="1" t="str">
        <f t="shared" si="199"/>
        <v>SkillDescBrief4100105</v>
      </c>
      <c r="C970" s="1" t="str">
        <f t="shared" si="200"/>
        <v>SkillDescDetail410010505</v>
      </c>
      <c r="D970" s="3">
        <v>410010505</v>
      </c>
      <c r="E970" s="3">
        <v>4100105</v>
      </c>
      <c r="F970" s="3">
        <v>5</v>
      </c>
      <c r="G970" s="3" t="s">
        <v>377</v>
      </c>
      <c r="H970" s="3"/>
      <c r="I970" s="3" t="s">
        <v>378</v>
      </c>
      <c r="J970" s="3"/>
      <c r="K970" s="3" t="s">
        <v>379</v>
      </c>
      <c r="L970" s="3"/>
      <c r="M970" s="3"/>
      <c r="N970" s="3"/>
      <c r="O970" s="3"/>
      <c r="P970" s="3"/>
      <c r="Q970" s="3" t="s">
        <v>380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12">IF(E970="","",$A$3&amp;_xlfn.TEXTJOIN($C$1,1,S970:X970)&amp;$A$4)</f>
        <v>{}</v>
      </c>
      <c r="Z970" s="11" t="s">
        <v>381</v>
      </c>
      <c r="AA970" s="11" t="str">
        <f t="shared" si="205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13">Z970</f>
        <v/>
      </c>
      <c r="BQ970" s="11" t="str">
        <f t="shared" si="204"/>
        <v/>
      </c>
    </row>
    <row r="971" spans="2:69" x14ac:dyDescent="0.15">
      <c r="B971" s="1" t="str">
        <f t="shared" ref="B971:B1034" si="214">$C$3&amp;LEFT($D971,7)</f>
        <v>SkillDescBrief// 战斗被动</v>
      </c>
      <c r="C971" s="1" t="str">
        <f t="shared" ref="C971:C1034" si="215">$C$4&amp;$D971</f>
        <v>SkillDescDetail// 战斗被动3</v>
      </c>
      <c r="D971" s="7" t="s">
        <v>48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12"/>
        <v/>
      </c>
      <c r="Z971" s="10" t="s">
        <v>381</v>
      </c>
      <c r="AA971" s="10" t="str">
        <f t="shared" si="205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13"/>
        <v/>
      </c>
      <c r="BQ971" s="10" t="str">
        <f t="shared" si="204"/>
        <v/>
      </c>
    </row>
    <row r="972" spans="2:69" x14ac:dyDescent="0.15">
      <c r="B972" s="1" t="str">
        <f t="shared" si="214"/>
        <v>SkillDescBrief4100106</v>
      </c>
      <c r="C972" s="1" t="str">
        <f t="shared" si="215"/>
        <v>SkillDescDetail410010601</v>
      </c>
      <c r="D972" s="3">
        <v>410010601</v>
      </c>
      <c r="E972" s="3">
        <v>4100106</v>
      </c>
      <c r="F972" s="3">
        <v>1</v>
      </c>
      <c r="G972" s="3" t="s">
        <v>377</v>
      </c>
      <c r="H972" s="3"/>
      <c r="I972" s="3" t="s">
        <v>378</v>
      </c>
      <c r="J972" s="3"/>
      <c r="K972" s="3" t="s">
        <v>379</v>
      </c>
      <c r="L972" s="3"/>
      <c r="M972" s="3"/>
      <c r="N972" s="3"/>
      <c r="O972" s="3"/>
      <c r="P972" s="3"/>
      <c r="Q972" s="3" t="s">
        <v>380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12"/>
        <v>{}</v>
      </c>
      <c r="Z972" s="11" t="s">
        <v>381</v>
      </c>
      <c r="AA972" s="11" t="str">
        <f t="shared" si="205"/>
        <v/>
      </c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13"/>
        <v/>
      </c>
      <c r="BQ972" s="11" t="str">
        <f t="shared" si="204"/>
        <v/>
      </c>
    </row>
    <row r="973" spans="2:69" x14ac:dyDescent="0.15">
      <c r="B973" s="1" t="str">
        <f t="shared" si="214"/>
        <v>SkillDescBrief4100106</v>
      </c>
      <c r="C973" s="1" t="str">
        <f t="shared" si="215"/>
        <v>SkillDescDetail410010602</v>
      </c>
      <c r="D973" s="3">
        <v>410010602</v>
      </c>
      <c r="E973" s="3">
        <v>4100106</v>
      </c>
      <c r="F973" s="3">
        <v>2</v>
      </c>
      <c r="G973" s="3" t="s">
        <v>377</v>
      </c>
      <c r="H973" s="3"/>
      <c r="I973" s="3" t="s">
        <v>378</v>
      </c>
      <c r="J973" s="3"/>
      <c r="K973" s="3" t="s">
        <v>379</v>
      </c>
      <c r="L973" s="3"/>
      <c r="M973" s="3"/>
      <c r="N973" s="3"/>
      <c r="O973" s="3"/>
      <c r="P973" s="3"/>
      <c r="Q973" s="3" t="s">
        <v>380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12"/>
        <v>{}</v>
      </c>
      <c r="Z973" s="11" t="s">
        <v>381</v>
      </c>
      <c r="AA973" s="11" t="str">
        <f t="shared" si="205"/>
        <v/>
      </c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13"/>
        <v/>
      </c>
      <c r="BQ973" s="11" t="str">
        <f t="shared" si="204"/>
        <v/>
      </c>
    </row>
    <row r="974" spans="2:69" x14ac:dyDescent="0.15">
      <c r="B974" s="1" t="str">
        <f t="shared" si="214"/>
        <v>SkillDescBrief4100106</v>
      </c>
      <c r="C974" s="1" t="str">
        <f t="shared" si="215"/>
        <v>SkillDescDetail410010603</v>
      </c>
      <c r="D974" s="3">
        <v>410010603</v>
      </c>
      <c r="E974" s="3">
        <v>4100106</v>
      </c>
      <c r="F974" s="3">
        <v>3</v>
      </c>
      <c r="G974" s="3" t="s">
        <v>377</v>
      </c>
      <c r="H974" s="3"/>
      <c r="I974" s="3" t="s">
        <v>378</v>
      </c>
      <c r="J974" s="3"/>
      <c r="K974" s="3" t="s">
        <v>379</v>
      </c>
      <c r="L974" s="3"/>
      <c r="M974" s="3"/>
      <c r="N974" s="3"/>
      <c r="O974" s="3"/>
      <c r="P974" s="3"/>
      <c r="Q974" s="3" t="s">
        <v>380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12"/>
        <v>{}</v>
      </c>
      <c r="Z974" s="11" t="s">
        <v>381</v>
      </c>
      <c r="AA974" s="11" t="str">
        <f t="shared" si="205"/>
        <v/>
      </c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13"/>
        <v/>
      </c>
      <c r="BQ974" s="11" t="str">
        <f t="shared" si="204"/>
        <v/>
      </c>
    </row>
    <row r="975" spans="2:69" x14ac:dyDescent="0.15">
      <c r="B975" s="1" t="str">
        <f t="shared" si="214"/>
        <v>SkillDescBrief4100106</v>
      </c>
      <c r="C975" s="1" t="str">
        <f t="shared" si="215"/>
        <v>SkillDescDetail410010604</v>
      </c>
      <c r="D975" s="3">
        <v>410010604</v>
      </c>
      <c r="E975" s="3">
        <v>4100106</v>
      </c>
      <c r="F975" s="3">
        <v>4</v>
      </c>
      <c r="G975" s="3" t="s">
        <v>377</v>
      </c>
      <c r="H975" s="3"/>
      <c r="I975" s="3" t="s">
        <v>378</v>
      </c>
      <c r="J975" s="3"/>
      <c r="K975" s="3" t="s">
        <v>379</v>
      </c>
      <c r="L975" s="3"/>
      <c r="M975" s="3"/>
      <c r="N975" s="3"/>
      <c r="O975" s="3"/>
      <c r="P975" s="3"/>
      <c r="Q975" s="3" t="s">
        <v>380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12"/>
        <v>{}</v>
      </c>
      <c r="Z975" s="11" t="s">
        <v>381</v>
      </c>
      <c r="AA975" s="11" t="str">
        <f t="shared" si="205"/>
        <v/>
      </c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13"/>
        <v/>
      </c>
      <c r="BQ975" s="11" t="str">
        <f t="shared" si="204"/>
        <v/>
      </c>
    </row>
    <row r="976" spans="2:69" x14ac:dyDescent="0.15">
      <c r="B976" s="1" t="str">
        <f t="shared" si="214"/>
        <v>SkillDescBrief4100106</v>
      </c>
      <c r="C976" s="1" t="str">
        <f t="shared" si="215"/>
        <v>SkillDescDetail410010605</v>
      </c>
      <c r="D976" s="3">
        <v>410010605</v>
      </c>
      <c r="E976" s="3">
        <v>4100106</v>
      </c>
      <c r="F976" s="3">
        <v>5</v>
      </c>
      <c r="G976" s="3" t="s">
        <v>377</v>
      </c>
      <c r="H976" s="3"/>
      <c r="I976" s="3" t="s">
        <v>378</v>
      </c>
      <c r="J976" s="3"/>
      <c r="K976" s="3" t="s">
        <v>379</v>
      </c>
      <c r="L976" s="3"/>
      <c r="M976" s="3"/>
      <c r="N976" s="3"/>
      <c r="O976" s="3"/>
      <c r="P976" s="3"/>
      <c r="Q976" s="3" t="s">
        <v>380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12"/>
        <v>{}</v>
      </c>
      <c r="Z976" s="11" t="s">
        <v>381</v>
      </c>
      <c r="AA976" s="11" t="str">
        <f t="shared" si="205"/>
        <v/>
      </c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13"/>
        <v/>
      </c>
      <c r="BQ976" s="11" t="str">
        <f t="shared" si="204"/>
        <v/>
      </c>
    </row>
    <row r="977" spans="2:69" x14ac:dyDescent="0.15">
      <c r="B977" s="1" t="str">
        <f t="shared" si="214"/>
        <v>SkillDescBrief// 战斗被动</v>
      </c>
      <c r="C977" s="1" t="str">
        <f t="shared" si="215"/>
        <v>SkillDescDetail// 战斗被动4</v>
      </c>
      <c r="D977" s="7" t="s">
        <v>49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12"/>
        <v/>
      </c>
      <c r="Z977" s="10" t="s">
        <v>381</v>
      </c>
      <c r="AA977" s="10" t="str">
        <f t="shared" si="205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13"/>
        <v/>
      </c>
      <c r="BQ977" s="10" t="str">
        <f t="shared" si="204"/>
        <v/>
      </c>
    </row>
    <row r="978" spans="2:69" x14ac:dyDescent="0.15">
      <c r="B978" s="1" t="str">
        <f t="shared" si="214"/>
        <v>SkillDescBrief4100107</v>
      </c>
      <c r="C978" s="1" t="str">
        <f t="shared" si="215"/>
        <v>SkillDescDetail410010701</v>
      </c>
      <c r="D978" s="3">
        <v>410010701</v>
      </c>
      <c r="E978" s="3">
        <v>4100107</v>
      </c>
      <c r="F978" s="3">
        <v>1</v>
      </c>
      <c r="G978" s="3" t="s">
        <v>377</v>
      </c>
      <c r="H978" s="3"/>
      <c r="I978" s="3" t="s">
        <v>378</v>
      </c>
      <c r="J978" s="3"/>
      <c r="K978" s="3" t="s">
        <v>379</v>
      </c>
      <c r="L978" s="3"/>
      <c r="M978" s="3"/>
      <c r="N978" s="3"/>
      <c r="O978" s="3"/>
      <c r="P978" s="3"/>
      <c r="Q978" s="3" t="s">
        <v>380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12"/>
        <v>{}</v>
      </c>
      <c r="Z978" s="11" t="s">
        <v>611</v>
      </c>
      <c r="AA978" s="11" t="str">
        <f t="shared" si="205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612</v>
      </c>
      <c r="AK978" s="11" t="str">
        <f>$B$6</f>
        <v>&lt;c=A6EC41&gt;</v>
      </c>
      <c r="AL978" s="11" t="str">
        <f>"5%"</f>
        <v>5%</v>
      </c>
      <c r="AM978" s="11" t="s">
        <v>349</v>
      </c>
      <c r="AN978" s="11" t="s">
        <v>613</v>
      </c>
      <c r="AO978" s="11" t="s">
        <v>355</v>
      </c>
      <c r="AP978" s="11" t="str">
        <f>"0.8%"</f>
        <v>0.8%</v>
      </c>
      <c r="AQ978" s="11" t="s">
        <v>349</v>
      </c>
      <c r="AR978" s="11" t="s">
        <v>614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13"/>
        <v>当生命值降低时，获得攻击力加成</v>
      </c>
      <c r="BQ978" s="11" t="str">
        <f t="shared" si="204"/>
        <v>生命值每降低&lt;c=A6EC41&gt;5%&lt;/c&gt;提升&lt;c=A6EC41&gt;0.8%&lt;/c&gt;攻击力</v>
      </c>
    </row>
    <row r="979" spans="2:69" x14ac:dyDescent="0.15">
      <c r="B979" s="1" t="str">
        <f t="shared" si="214"/>
        <v>SkillDescBrief4100107</v>
      </c>
      <c r="C979" s="1" t="str">
        <f t="shared" si="215"/>
        <v>SkillDescDetail410010702</v>
      </c>
      <c r="D979" s="3">
        <v>410010702</v>
      </c>
      <c r="E979" s="3">
        <v>4100107</v>
      </c>
      <c r="F979" s="3">
        <v>2</v>
      </c>
      <c r="G979" s="3" t="s">
        <v>377</v>
      </c>
      <c r="H979" s="3"/>
      <c r="I979" s="3" t="s">
        <v>378</v>
      </c>
      <c r="J979" s="3"/>
      <c r="K979" s="3" t="s">
        <v>379</v>
      </c>
      <c r="L979" s="3"/>
      <c r="M979" s="3"/>
      <c r="N979" s="3"/>
      <c r="O979" s="3"/>
      <c r="P979" s="3"/>
      <c r="Q979" s="3" t="s">
        <v>380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12"/>
        <v>{}</v>
      </c>
      <c r="Z979" s="11" t="s">
        <v>381</v>
      </c>
      <c r="AA979" s="11" t="str">
        <f t="shared" si="205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13"/>
        <v/>
      </c>
      <c r="BQ979" s="11" t="str">
        <f t="shared" si="204"/>
        <v/>
      </c>
    </row>
    <row r="980" spans="2:69" x14ac:dyDescent="0.15">
      <c r="B980" s="1" t="str">
        <f t="shared" si="214"/>
        <v>SkillDescBrief4100107</v>
      </c>
      <c r="C980" s="1" t="str">
        <f t="shared" si="215"/>
        <v>SkillDescDetail410010703</v>
      </c>
      <c r="D980" s="3">
        <v>410010703</v>
      </c>
      <c r="E980" s="3">
        <v>4100107</v>
      </c>
      <c r="F980" s="3">
        <v>3</v>
      </c>
      <c r="G980" s="3" t="s">
        <v>377</v>
      </c>
      <c r="H980" s="3"/>
      <c r="I980" s="3" t="s">
        <v>378</v>
      </c>
      <c r="J980" s="3"/>
      <c r="K980" s="3" t="s">
        <v>379</v>
      </c>
      <c r="L980" s="3"/>
      <c r="M980" s="3"/>
      <c r="N980" s="3"/>
      <c r="O980" s="3"/>
      <c r="P980" s="3"/>
      <c r="Q980" s="3" t="s">
        <v>380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12"/>
        <v>{}</v>
      </c>
      <c r="Z980" s="11" t="s">
        <v>381</v>
      </c>
      <c r="AA980" s="11" t="str">
        <f t="shared" si="205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13"/>
        <v/>
      </c>
      <c r="BQ980" s="11" t="str">
        <f t="shared" si="204"/>
        <v/>
      </c>
    </row>
    <row r="981" spans="2:69" x14ac:dyDescent="0.15">
      <c r="B981" s="1" t="str">
        <f t="shared" si="214"/>
        <v>SkillDescBrief4100107</v>
      </c>
      <c r="C981" s="1" t="str">
        <f t="shared" si="215"/>
        <v>SkillDescDetail410010704</v>
      </c>
      <c r="D981" s="3">
        <v>410010704</v>
      </c>
      <c r="E981" s="3">
        <v>4100107</v>
      </c>
      <c r="F981" s="3">
        <v>4</v>
      </c>
      <c r="G981" s="3" t="s">
        <v>377</v>
      </c>
      <c r="H981" s="3"/>
      <c r="I981" s="3" t="s">
        <v>378</v>
      </c>
      <c r="J981" s="3"/>
      <c r="K981" s="3" t="s">
        <v>379</v>
      </c>
      <c r="L981" s="3"/>
      <c r="M981" s="3"/>
      <c r="N981" s="3"/>
      <c r="O981" s="3"/>
      <c r="P981" s="3"/>
      <c r="Q981" s="3" t="s">
        <v>380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12"/>
        <v>{}</v>
      </c>
      <c r="Z981" s="11" t="s">
        <v>381</v>
      </c>
      <c r="AA981" s="11" t="str">
        <f t="shared" si="205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13"/>
        <v/>
      </c>
      <c r="BQ981" s="11" t="str">
        <f t="shared" si="204"/>
        <v/>
      </c>
    </row>
    <row r="982" spans="2:69" x14ac:dyDescent="0.15">
      <c r="B982" s="1" t="str">
        <f t="shared" si="214"/>
        <v>SkillDescBrief4100107</v>
      </c>
      <c r="C982" s="1" t="str">
        <f t="shared" si="215"/>
        <v>SkillDescDetail410010705</v>
      </c>
      <c r="D982" s="3">
        <v>410010705</v>
      </c>
      <c r="E982" s="3">
        <v>4100107</v>
      </c>
      <c r="F982" s="3">
        <v>5</v>
      </c>
      <c r="G982" s="3" t="s">
        <v>377</v>
      </c>
      <c r="H982" s="3"/>
      <c r="I982" s="3" t="s">
        <v>378</v>
      </c>
      <c r="J982" s="3"/>
      <c r="K982" s="3" t="s">
        <v>379</v>
      </c>
      <c r="L982" s="3"/>
      <c r="M982" s="3"/>
      <c r="N982" s="3"/>
      <c r="O982" s="3"/>
      <c r="P982" s="3"/>
      <c r="Q982" s="3" t="s">
        <v>380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12"/>
        <v>{}</v>
      </c>
      <c r="Z982" s="11" t="s">
        <v>381</v>
      </c>
      <c r="AA982" s="11" t="str">
        <f t="shared" si="205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13"/>
        <v/>
      </c>
      <c r="BQ982" s="11" t="str">
        <f t="shared" si="204"/>
        <v/>
      </c>
    </row>
    <row r="983" spans="2:69" x14ac:dyDescent="0.15">
      <c r="B983" s="1" t="str">
        <f t="shared" si="214"/>
        <v>SkillDescBrief// 医疗物资</v>
      </c>
      <c r="C983" s="1" t="str">
        <f t="shared" si="215"/>
        <v>SkillDescDetail// 医疗物资</v>
      </c>
      <c r="D983" s="7" t="s">
        <v>118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12"/>
        <v/>
      </c>
      <c r="Z983" s="10" t="s">
        <v>381</v>
      </c>
      <c r="AA983" s="10" t="str">
        <f t="shared" si="205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13"/>
        <v/>
      </c>
      <c r="BQ983" s="10" t="str">
        <f t="shared" si="204"/>
        <v/>
      </c>
    </row>
    <row r="984" spans="2:69" x14ac:dyDescent="0.15">
      <c r="B984" s="1" t="str">
        <f t="shared" si="214"/>
        <v>SkillDescBrief// 普攻</v>
      </c>
      <c r="C984" s="1" t="str">
        <f t="shared" si="215"/>
        <v>SkillDescDetail// 普攻</v>
      </c>
      <c r="D984" s="7" t="s">
        <v>33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12"/>
        <v/>
      </c>
      <c r="Z984" s="10" t="s">
        <v>381</v>
      </c>
      <c r="AA984" s="10" t="str">
        <f t="shared" si="205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13"/>
        <v/>
      </c>
      <c r="BQ984" s="10" t="str">
        <f t="shared" si="204"/>
        <v/>
      </c>
    </row>
    <row r="985" spans="2:69" x14ac:dyDescent="0.15">
      <c r="B985" s="1" t="str">
        <f t="shared" si="214"/>
        <v>SkillDescBrief4100201</v>
      </c>
      <c r="C985" s="1" t="str">
        <f t="shared" si="215"/>
        <v>SkillDescDetail410020101</v>
      </c>
      <c r="D985" s="3">
        <v>410020101</v>
      </c>
      <c r="E985" s="3">
        <v>4100201</v>
      </c>
      <c r="F985" s="3">
        <v>1</v>
      </c>
      <c r="G985" s="3" t="s">
        <v>377</v>
      </c>
      <c r="H985" s="3">
        <v>0.35</v>
      </c>
      <c r="I985" s="3" t="s">
        <v>378</v>
      </c>
      <c r="J985" s="3"/>
      <c r="K985" s="3" t="s">
        <v>379</v>
      </c>
      <c r="L985" s="3"/>
      <c r="M985" s="3"/>
      <c r="N985" s="3"/>
      <c r="O985" s="3"/>
      <c r="P985" s="3"/>
      <c r="Q985" s="3" t="s">
        <v>380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12"/>
        <v>{"AtkPower":0.35}</v>
      </c>
      <c r="Z985" s="11" t="s">
        <v>615</v>
      </c>
      <c r="AA985" s="11" t="str">
        <f t="shared" si="205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616</v>
      </c>
      <c r="AK985" s="11" t="str">
        <f>$B$8&amp;$B$6</f>
        <v>&lt;q=attr_atk&gt;&lt;c=A6EC41&gt;</v>
      </c>
      <c r="AL985" s="11" t="str">
        <f t="shared" ref="AL985:AL989" si="216">ROUND($H985*100,2)&amp;"%"</f>
        <v>35%</v>
      </c>
      <c r="AM985" s="11" t="s">
        <v>349</v>
      </c>
      <c r="AN985" s="11" t="s">
        <v>617</v>
      </c>
      <c r="AO985" s="11" t="str">
        <f>$B$6</f>
        <v>&lt;c=A6EC41&gt;</v>
      </c>
      <c r="AP985" s="11">
        <v>3</v>
      </c>
      <c r="AQ985" s="11" t="s">
        <v>349</v>
      </c>
      <c r="AR985" s="11" t="s">
        <v>555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13"/>
        <v>向友方投掷大麻，持续回复生命</v>
      </c>
      <c r="BQ985" s="11" t="str">
        <f t="shared" si="204"/>
        <v>向生命值最低的队友投掷大麻，&lt;c=A6EC41&gt;3&lt;/c&gt;秒内每秒回复&lt;q=attr_atk&gt;&lt;c=A6EC41&gt;35%&lt;/c&gt;的生命值，可以叠加&lt;c=A6EC41&gt;3&lt;/c&gt;层</v>
      </c>
    </row>
    <row r="986" spans="2:69" x14ac:dyDescent="0.15">
      <c r="B986" s="1" t="str">
        <f t="shared" si="214"/>
        <v>SkillDescBrief4100201</v>
      </c>
      <c r="C986" s="1" t="str">
        <f t="shared" si="215"/>
        <v>SkillDescDetail410020102</v>
      </c>
      <c r="D986" s="3">
        <v>410020102</v>
      </c>
      <c r="E986" s="3">
        <v>4100201</v>
      </c>
      <c r="F986" s="3">
        <v>2</v>
      </c>
      <c r="G986" s="3" t="s">
        <v>377</v>
      </c>
      <c r="H986" s="3">
        <f ca="1">ROUND(_xlfn.XLOOKUP($F986,$D$1:$D$5,$E$1:$E$5)*OFFSET(H986,5-F986,0)/0.05,0)*0.05</f>
        <v>0.4</v>
      </c>
      <c r="I986" s="3" t="s">
        <v>378</v>
      </c>
      <c r="J986" s="3"/>
      <c r="K986" s="3" t="s">
        <v>379</v>
      </c>
      <c r="L986" s="3"/>
      <c r="M986" s="3"/>
      <c r="N986" s="3"/>
      <c r="O986" s="3"/>
      <c r="P986" s="3"/>
      <c r="Q986" s="3" t="s">
        <v>380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t="shared" ca="1" si="212"/>
        <v>{"AtkPower":0.4}</v>
      </c>
      <c r="Z986" s="11" t="s">
        <v>615</v>
      </c>
      <c r="AA986" s="11" t="str">
        <f t="shared" ca="1" si="205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386</v>
      </c>
      <c r="AG986" s="11"/>
      <c r="AH986" s="11"/>
      <c r="AI986" s="11"/>
      <c r="AJ986" s="11" t="s">
        <v>618</v>
      </c>
      <c r="AK986" s="11" t="str">
        <f>$B$8&amp;$B$6</f>
        <v>&lt;q=attr_atk&gt;&lt;c=A6EC41&gt;</v>
      </c>
      <c r="AL986" s="11" t="str">
        <f t="shared" ca="1" si="216"/>
        <v>40%</v>
      </c>
      <c r="AM986" s="11" t="s">
        <v>349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13"/>
        <v>向友方投掷大麻，持续回复生命</v>
      </c>
      <c r="BQ986" s="11" t="str">
        <f t="shared" ca="1" si="204"/>
        <v>2级：回复生命值提升&lt;q=attr_atk&gt;&lt;c=A6EC41&gt;40%&lt;/c&gt;</v>
      </c>
    </row>
    <row r="987" spans="2:69" x14ac:dyDescent="0.15">
      <c r="B987" s="1" t="str">
        <f t="shared" si="214"/>
        <v>SkillDescBrief4100201</v>
      </c>
      <c r="C987" s="1" t="str">
        <f t="shared" si="215"/>
        <v>SkillDescDetail410020103</v>
      </c>
      <c r="D987" s="3">
        <v>410020103</v>
      </c>
      <c r="E987" s="3">
        <v>4100201</v>
      </c>
      <c r="F987" s="3">
        <v>3</v>
      </c>
      <c r="G987" s="3" t="s">
        <v>377</v>
      </c>
      <c r="H987" s="3">
        <f ca="1">ROUND(_xlfn.XLOOKUP($F987,$D$1:$D$5,$E$1:$E$5)*OFFSET(H987,5-F987,0)/0.05,0)*0.05</f>
        <v>0.45</v>
      </c>
      <c r="I987" s="3" t="s">
        <v>378</v>
      </c>
      <c r="J987" s="3"/>
      <c r="K987" s="3" t="s">
        <v>379</v>
      </c>
      <c r="L987" s="3"/>
      <c r="M987" s="3"/>
      <c r="N987" s="3"/>
      <c r="O987" s="3"/>
      <c r="P987" s="3"/>
      <c r="Q987" s="3" t="s">
        <v>380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t="shared" ca="1" si="212"/>
        <v>{"AtkPower":0.45}</v>
      </c>
      <c r="Z987" s="11" t="s">
        <v>615</v>
      </c>
      <c r="AA987" s="11" t="str">
        <f t="shared" ca="1" si="205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386</v>
      </c>
      <c r="AG987" s="11"/>
      <c r="AH987" s="11"/>
      <c r="AI987" s="11"/>
      <c r="AJ987" s="11" t="s">
        <v>618</v>
      </c>
      <c r="AK987" s="11" t="str">
        <f>$B$8&amp;$B$6</f>
        <v>&lt;q=attr_atk&gt;&lt;c=A6EC41&gt;</v>
      </c>
      <c r="AL987" s="11" t="str">
        <f t="shared" ca="1" si="216"/>
        <v>45%</v>
      </c>
      <c r="AM987" s="11" t="s">
        <v>349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13"/>
        <v>向友方投掷大麻，持续回复生命</v>
      </c>
      <c r="BQ987" s="11" t="str">
        <f t="shared" ca="1" si="204"/>
        <v>3级：回复生命值提升&lt;q=attr_atk&gt;&lt;c=A6EC41&gt;45%&lt;/c&gt;</v>
      </c>
    </row>
    <row r="988" spans="2:69" x14ac:dyDescent="0.15">
      <c r="B988" s="1" t="str">
        <f t="shared" si="214"/>
        <v>SkillDescBrief4100201</v>
      </c>
      <c r="C988" s="1" t="str">
        <f t="shared" si="215"/>
        <v>SkillDescDetail410020104</v>
      </c>
      <c r="D988" s="3">
        <v>410020104</v>
      </c>
      <c r="E988" s="3">
        <v>4100201</v>
      </c>
      <c r="F988" s="3">
        <v>4</v>
      </c>
      <c r="G988" s="3" t="s">
        <v>377</v>
      </c>
      <c r="H988" s="3">
        <f ca="1">ROUND(_xlfn.XLOOKUP($F988,$D$1:$D$5,$E$1:$E$5)*OFFSET(H988,5-F988,0)/0.05,0)*0.05</f>
        <v>0.5</v>
      </c>
      <c r="I988" s="3" t="s">
        <v>378</v>
      </c>
      <c r="J988" s="3"/>
      <c r="K988" s="3" t="s">
        <v>379</v>
      </c>
      <c r="L988" s="3"/>
      <c r="M988" s="3"/>
      <c r="N988" s="3"/>
      <c r="O988" s="3"/>
      <c r="P988" s="3"/>
      <c r="Q988" s="3" t="s">
        <v>380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t="shared" ca="1" si="212"/>
        <v>{"AtkPower":0.5}</v>
      </c>
      <c r="Z988" s="11" t="s">
        <v>615</v>
      </c>
      <c r="AA988" s="11" t="str">
        <f t="shared" ca="1" si="205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386</v>
      </c>
      <c r="AG988" s="11"/>
      <c r="AH988" s="11"/>
      <c r="AI988" s="11"/>
      <c r="AJ988" s="11" t="s">
        <v>618</v>
      </c>
      <c r="AK988" s="11" t="str">
        <f>$B$8&amp;$B$6</f>
        <v>&lt;q=attr_atk&gt;&lt;c=A6EC41&gt;</v>
      </c>
      <c r="AL988" s="11" t="str">
        <f t="shared" ca="1" si="216"/>
        <v>50%</v>
      </c>
      <c r="AM988" s="11" t="s">
        <v>349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13"/>
        <v>向友方投掷大麻，持续回复生命</v>
      </c>
      <c r="BQ988" s="11" t="str">
        <f t="shared" ca="1" si="204"/>
        <v>4级：回复生命值提升&lt;q=attr_atk&gt;&lt;c=A6EC41&gt;50%&lt;/c&gt;</v>
      </c>
    </row>
    <row r="989" spans="2:69" x14ac:dyDescent="0.15">
      <c r="B989" s="1" t="str">
        <f t="shared" si="214"/>
        <v>SkillDescBrief4100201</v>
      </c>
      <c r="C989" s="1" t="str">
        <f t="shared" si="215"/>
        <v>SkillDescDetail410020105</v>
      </c>
      <c r="D989" s="3">
        <v>410020105</v>
      </c>
      <c r="E989" s="3">
        <v>4100201</v>
      </c>
      <c r="F989" s="3">
        <v>5</v>
      </c>
      <c r="G989" s="3" t="s">
        <v>377</v>
      </c>
      <c r="H989" s="3">
        <v>0.55000000000000004</v>
      </c>
      <c r="I989" s="3" t="s">
        <v>378</v>
      </c>
      <c r="J989" s="3"/>
      <c r="K989" s="3" t="s">
        <v>379</v>
      </c>
      <c r="L989" s="3"/>
      <c r="M989" s="3"/>
      <c r="N989" s="3"/>
      <c r="O989" s="3"/>
      <c r="P989" s="3"/>
      <c r="Q989" s="3" t="s">
        <v>380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12"/>
        <v>{"AtkPower":0.55}</v>
      </c>
      <c r="Z989" s="11" t="s">
        <v>615</v>
      </c>
      <c r="AA989" s="11" t="str">
        <f t="shared" si="205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386</v>
      </c>
      <c r="AG989" s="11"/>
      <c r="AH989" s="11"/>
      <c r="AI989" s="11"/>
      <c r="AJ989" s="11" t="s">
        <v>618</v>
      </c>
      <c r="AK989" s="11" t="str">
        <f>$B$8&amp;$B$6</f>
        <v>&lt;q=attr_atk&gt;&lt;c=A6EC41&gt;</v>
      </c>
      <c r="AL989" s="11" t="str">
        <f t="shared" si="216"/>
        <v>55%</v>
      </c>
      <c r="AM989" s="11" t="s">
        <v>349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13"/>
        <v>向友方投掷大麻，持续回复生命</v>
      </c>
      <c r="BQ989" s="11" t="str">
        <f t="shared" si="204"/>
        <v>5级：回复生命值提升&lt;q=attr_atk&gt;&lt;c=A6EC41&gt;55%&lt;/c&gt;</v>
      </c>
    </row>
    <row r="990" spans="2:69" x14ac:dyDescent="0.15">
      <c r="B990" s="1" t="str">
        <f t="shared" si="214"/>
        <v>SkillDescBrief// 大招</v>
      </c>
      <c r="C990" s="1" t="str">
        <f t="shared" si="215"/>
        <v>SkillDescDetail// 大招</v>
      </c>
      <c r="D990" s="7" t="s">
        <v>40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12"/>
        <v/>
      </c>
      <c r="Z990" s="10" t="s">
        <v>381</v>
      </c>
      <c r="AA990" s="10" t="str">
        <f t="shared" si="205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13"/>
        <v/>
      </c>
      <c r="BQ990" s="10" t="str">
        <f t="shared" si="204"/>
        <v/>
      </c>
    </row>
    <row r="991" spans="2:69" x14ac:dyDescent="0.15">
      <c r="B991" s="1" t="str">
        <f t="shared" si="214"/>
        <v>SkillDescBrief4100202</v>
      </c>
      <c r="C991" s="1" t="str">
        <f t="shared" si="215"/>
        <v>SkillDescDetail410020201</v>
      </c>
      <c r="D991" s="3">
        <v>410020201</v>
      </c>
      <c r="E991" s="3">
        <v>4100202</v>
      </c>
      <c r="F991" s="3">
        <v>1</v>
      </c>
      <c r="G991" s="3" t="s">
        <v>377</v>
      </c>
      <c r="H991" s="3">
        <v>0.3</v>
      </c>
      <c r="I991" s="3" t="s">
        <v>378</v>
      </c>
      <c r="J991" s="3"/>
      <c r="K991" s="3" t="s">
        <v>379</v>
      </c>
      <c r="L991" s="3">
        <f ca="1">ROUND(_xlfn.XLOOKUP($F991,$D$1:$D$5,$E$1:$E$5)*OFFSET(L991,5-F991,0)/0.05,0)*0.05</f>
        <v>0.70000000000000007</v>
      </c>
      <c r="M991" s="3"/>
      <c r="N991" s="3"/>
      <c r="O991" s="3"/>
      <c r="P991" s="3"/>
      <c r="Q991" s="3" t="s">
        <v>380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t="shared" ca="1" si="212"/>
        <v>{"AtkPower":0.3,"BuffPower":0.7}</v>
      </c>
      <c r="Z991" s="11" t="s">
        <v>619</v>
      </c>
      <c r="AA991" s="11" t="str">
        <f t="shared" si="205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620</v>
      </c>
      <c r="AK991" s="11" t="str">
        <f t="shared" ref="AK991:AK995" si="217">$B$6</f>
        <v>&lt;c=A6EC41&gt;</v>
      </c>
      <c r="AL991" s="11" t="str">
        <f t="shared" ref="AL991:AL995" si="218">ROUND($H991*100,2)&amp;"%"</f>
        <v>30%</v>
      </c>
      <c r="AM991" s="11" t="s">
        <v>349</v>
      </c>
      <c r="AN991" s="11" t="s">
        <v>567</v>
      </c>
      <c r="AO991" s="11" t="str">
        <f>$B$6</f>
        <v>&lt;c=A6EC41&gt;</v>
      </c>
      <c r="AP991" s="11">
        <v>7</v>
      </c>
      <c r="AQ991" s="11" t="s">
        <v>349</v>
      </c>
      <c r="AR991" s="11" t="s">
        <v>433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13"/>
        <v>向友方投掷吗啡，提高暴击</v>
      </c>
      <c r="BQ991" s="11" t="str">
        <f t="shared" si="204"/>
        <v>向攻击力最高的队友投掷吗啡，吗啡可以使队友的攻击必定触发暴击，暴击倍率提升&lt;c=A6EC41&gt;30%&lt;/c&gt;，持续&lt;c=A6EC41&gt;7&lt;/c&gt;秒</v>
      </c>
    </row>
    <row r="992" spans="2:69" x14ac:dyDescent="0.15">
      <c r="B992" s="1" t="str">
        <f t="shared" si="214"/>
        <v>SkillDescBrief4100202</v>
      </c>
      <c r="C992" s="1" t="str">
        <f t="shared" si="215"/>
        <v>SkillDescDetail410020202</v>
      </c>
      <c r="D992" s="3">
        <v>410020202</v>
      </c>
      <c r="E992" s="3">
        <v>4100202</v>
      </c>
      <c r="F992" s="3">
        <v>2</v>
      </c>
      <c r="G992" s="3" t="s">
        <v>377</v>
      </c>
      <c r="H992" s="3">
        <v>0.35</v>
      </c>
      <c r="I992" s="3" t="s">
        <v>378</v>
      </c>
      <c r="J992" s="3"/>
      <c r="K992" s="3" t="s">
        <v>379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380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t="shared" ca="1" si="212"/>
        <v>{"AtkPower":0.35,"BuffPower":0.75}</v>
      </c>
      <c r="Z992" s="11" t="s">
        <v>619</v>
      </c>
      <c r="AA992" s="11" t="str">
        <f t="shared" si="205"/>
        <v>2级：暴击倍率提升&lt;c=A6EC41&gt;35%&lt;/c&gt;</v>
      </c>
      <c r="AB992" s="11"/>
      <c r="AC992" s="11"/>
      <c r="AD992" s="11">
        <v>2</v>
      </c>
      <c r="AE992" s="11"/>
      <c r="AF992" s="11" t="s">
        <v>386</v>
      </c>
      <c r="AG992" s="11"/>
      <c r="AH992" s="11"/>
      <c r="AI992" s="11"/>
      <c r="AJ992" s="11" t="s">
        <v>621</v>
      </c>
      <c r="AK992" s="11" t="str">
        <f t="shared" si="217"/>
        <v>&lt;c=A6EC41&gt;</v>
      </c>
      <c r="AL992" s="11" t="str">
        <f t="shared" si="218"/>
        <v>35%</v>
      </c>
      <c r="AM992" s="11" t="s">
        <v>349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13"/>
        <v>向友方投掷吗啡，提高暴击</v>
      </c>
      <c r="BQ992" s="11" t="str">
        <f t="shared" si="204"/>
        <v>2级：暴击倍率提升&lt;c=A6EC41&gt;35%&lt;/c&gt;</v>
      </c>
    </row>
    <row r="993" spans="2:69" x14ac:dyDescent="0.15">
      <c r="B993" s="1" t="str">
        <f t="shared" si="214"/>
        <v>SkillDescBrief4100202</v>
      </c>
      <c r="C993" s="1" t="str">
        <f t="shared" si="215"/>
        <v>SkillDescDetail410020203</v>
      </c>
      <c r="D993" s="3">
        <v>410020203</v>
      </c>
      <c r="E993" s="3">
        <v>4100202</v>
      </c>
      <c r="F993" s="3">
        <v>3</v>
      </c>
      <c r="G993" s="3" t="s">
        <v>377</v>
      </c>
      <c r="H993" s="3">
        <f ca="1">ROUND(_xlfn.XLOOKUP($F993,$D$1:$D$5,$E$1:$E$5)*OFFSET(H993,5-F993,0)/0.05,0)*0.05</f>
        <v>0.4</v>
      </c>
      <c r="I993" s="3" t="s">
        <v>378</v>
      </c>
      <c r="J993" s="3"/>
      <c r="K993" s="3" t="s">
        <v>379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380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t="shared" ca="1" si="212"/>
        <v>{"AtkPower":0.4,"BuffPower":0.8}</v>
      </c>
      <c r="Z993" s="11" t="s">
        <v>619</v>
      </c>
      <c r="AA993" s="11" t="str">
        <f t="shared" ca="1" si="205"/>
        <v>3级：暴击倍率提升&lt;c=A6EC41&gt;40%&lt;/c&gt;</v>
      </c>
      <c r="AB993" s="11"/>
      <c r="AC993" s="11"/>
      <c r="AD993" s="11">
        <v>3</v>
      </c>
      <c r="AE993" s="11"/>
      <c r="AF993" s="11" t="s">
        <v>386</v>
      </c>
      <c r="AG993" s="11"/>
      <c r="AH993" s="11"/>
      <c r="AI993" s="11"/>
      <c r="AJ993" s="11" t="s">
        <v>621</v>
      </c>
      <c r="AK993" s="11" t="str">
        <f t="shared" si="217"/>
        <v>&lt;c=A6EC41&gt;</v>
      </c>
      <c r="AL993" s="11" t="str">
        <f t="shared" ca="1" si="218"/>
        <v>40%</v>
      </c>
      <c r="AM993" s="11" t="s">
        <v>349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13"/>
        <v>向友方投掷吗啡，提高暴击</v>
      </c>
      <c r="BQ993" s="11" t="str">
        <f t="shared" ref="BQ993:BQ1056" ca="1" si="219">AA993</f>
        <v>3级：暴击倍率提升&lt;c=A6EC41&gt;40%&lt;/c&gt;</v>
      </c>
    </row>
    <row r="994" spans="2:69" x14ac:dyDescent="0.15">
      <c r="B994" s="1" t="str">
        <f t="shared" si="214"/>
        <v>SkillDescBrief4100202</v>
      </c>
      <c r="C994" s="1" t="str">
        <f t="shared" si="215"/>
        <v>SkillDescDetail410020204</v>
      </c>
      <c r="D994" s="3">
        <v>410020204</v>
      </c>
      <c r="E994" s="3">
        <v>4100202</v>
      </c>
      <c r="F994" s="3">
        <v>4</v>
      </c>
      <c r="G994" s="3" t="s">
        <v>377</v>
      </c>
      <c r="H994" s="3">
        <f ca="1">ROUND(_xlfn.XLOOKUP($F994,$D$1:$D$5,$E$1:$E$5)*OFFSET(H994,5-F994,0)/0.05,0)*0.05</f>
        <v>0.45</v>
      </c>
      <c r="I994" s="3" t="s">
        <v>378</v>
      </c>
      <c r="J994" s="3"/>
      <c r="K994" s="3" t="s">
        <v>379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380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t="shared" ca="1" si="212"/>
        <v>{"AtkPower":0.45,"BuffPower":0.9}</v>
      </c>
      <c r="Z994" s="11" t="s">
        <v>619</v>
      </c>
      <c r="AA994" s="11" t="str">
        <f t="shared" ca="1" si="205"/>
        <v>4级：暴击倍率提升&lt;c=A6EC41&gt;45%&lt;/c&gt;</v>
      </c>
      <c r="AB994" s="11"/>
      <c r="AC994" s="11"/>
      <c r="AD994" s="11">
        <v>4</v>
      </c>
      <c r="AE994" s="11"/>
      <c r="AF994" s="11" t="s">
        <v>386</v>
      </c>
      <c r="AG994" s="11"/>
      <c r="AH994" s="11"/>
      <c r="AI994" s="11"/>
      <c r="AJ994" s="11" t="s">
        <v>621</v>
      </c>
      <c r="AK994" s="11" t="str">
        <f t="shared" si="217"/>
        <v>&lt;c=A6EC41&gt;</v>
      </c>
      <c r="AL994" s="11" t="str">
        <f t="shared" ca="1" si="218"/>
        <v>45%</v>
      </c>
      <c r="AM994" s="11" t="s">
        <v>349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13"/>
        <v>向友方投掷吗啡，提高暴击</v>
      </c>
      <c r="BQ994" s="11" t="str">
        <f t="shared" ca="1" si="219"/>
        <v>4级：暴击倍率提升&lt;c=A6EC41&gt;45%&lt;/c&gt;</v>
      </c>
    </row>
    <row r="995" spans="2:69" x14ac:dyDescent="0.15">
      <c r="B995" s="1" t="str">
        <f t="shared" si="214"/>
        <v>SkillDescBrief4100202</v>
      </c>
      <c r="C995" s="1" t="str">
        <f t="shared" si="215"/>
        <v>SkillDescDetail410020205</v>
      </c>
      <c r="D995" s="3">
        <v>410020205</v>
      </c>
      <c r="E995" s="3">
        <v>4100202</v>
      </c>
      <c r="F995" s="3">
        <v>5</v>
      </c>
      <c r="G995" s="3" t="s">
        <v>377</v>
      </c>
      <c r="H995" s="3">
        <v>0.5</v>
      </c>
      <c r="I995" s="3" t="s">
        <v>378</v>
      </c>
      <c r="J995" s="3"/>
      <c r="K995" s="3" t="s">
        <v>379</v>
      </c>
      <c r="L995" s="3">
        <v>1</v>
      </c>
      <c r="M995" s="3"/>
      <c r="N995" s="3"/>
      <c r="O995" s="3"/>
      <c r="P995" s="3"/>
      <c r="Q995" s="3" t="s">
        <v>380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12"/>
        <v>{"AtkPower":0.5,"BuffPower":1}</v>
      </c>
      <c r="Z995" s="11" t="s">
        <v>619</v>
      </c>
      <c r="AA995" s="11" t="str">
        <f t="shared" si="205"/>
        <v>5级：暴击倍率提升&lt;c=A6EC41&gt;50%&lt;/c&gt;</v>
      </c>
      <c r="AB995" s="11"/>
      <c r="AC995" s="11"/>
      <c r="AD995" s="11">
        <v>5</v>
      </c>
      <c r="AE995" s="11"/>
      <c r="AF995" s="11" t="s">
        <v>386</v>
      </c>
      <c r="AG995" s="11"/>
      <c r="AH995" s="11"/>
      <c r="AI995" s="11"/>
      <c r="AJ995" s="11" t="s">
        <v>621</v>
      </c>
      <c r="AK995" s="11" t="str">
        <f t="shared" si="217"/>
        <v>&lt;c=A6EC41&gt;</v>
      </c>
      <c r="AL995" s="11" t="str">
        <f t="shared" si="218"/>
        <v>50%</v>
      </c>
      <c r="AM995" s="11" t="s">
        <v>349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13"/>
        <v>向友方投掷吗啡，提高暴击</v>
      </c>
      <c r="BQ995" s="11" t="str">
        <f t="shared" si="219"/>
        <v>5级：暴击倍率提升&lt;c=A6EC41&gt;50%&lt;/c&gt;</v>
      </c>
    </row>
    <row r="996" spans="2:69" x14ac:dyDescent="0.15">
      <c r="B996" s="1" t="str">
        <f t="shared" si="214"/>
        <v>SkillDescBrief// 经营被动</v>
      </c>
      <c r="C996" s="1" t="str">
        <f t="shared" si="215"/>
        <v>SkillDescDetail// 经营被动</v>
      </c>
      <c r="D996" s="7" t="s">
        <v>45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12"/>
        <v/>
      </c>
      <c r="Z996" s="10" t="s">
        <v>381</v>
      </c>
      <c r="AA996" s="10" t="str">
        <f t="shared" si="205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13"/>
        <v/>
      </c>
      <c r="BQ996" s="10" t="str">
        <f t="shared" si="219"/>
        <v/>
      </c>
    </row>
    <row r="997" spans="2:69" x14ac:dyDescent="0.15">
      <c r="B997" s="1" t="str">
        <f t="shared" si="214"/>
        <v>SkillDescBrief4100203</v>
      </c>
      <c r="C997" s="1" t="str">
        <f t="shared" si="215"/>
        <v>SkillDescDetail410020301</v>
      </c>
      <c r="D997" s="3">
        <v>410020301</v>
      </c>
      <c r="E997" s="3">
        <v>4100203</v>
      </c>
      <c r="F997" s="3">
        <v>1</v>
      </c>
      <c r="G997" s="3" t="s">
        <v>377</v>
      </c>
      <c r="H997" s="3"/>
      <c r="I997" s="3" t="s">
        <v>378</v>
      </c>
      <c r="J997" s="3"/>
      <c r="K997" s="3" t="s">
        <v>379</v>
      </c>
      <c r="L997" s="3"/>
      <c r="M997" s="3"/>
      <c r="N997" s="3"/>
      <c r="O997" s="3"/>
      <c r="P997" s="3"/>
      <c r="Q997" s="3" t="s">
        <v>380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12"/>
        <v>{}</v>
      </c>
      <c r="Z997" s="11" t="s">
        <v>396</v>
      </c>
      <c r="AA997" s="11" t="str">
        <f t="shared" si="205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397</v>
      </c>
      <c r="AK997" s="11" t="str">
        <f t="shared" ref="AK997:AK1001" si="220">$B$6</f>
        <v>&lt;c=A6EC41&gt;</v>
      </c>
      <c r="AL997" s="11">
        <v>2</v>
      </c>
      <c r="AM997" s="11" t="s">
        <v>349</v>
      </c>
      <c r="AN997" s="11" t="s">
        <v>398</v>
      </c>
      <c r="AO997" s="11" t="s">
        <v>355</v>
      </c>
      <c r="AP997" s="11">
        <v>2</v>
      </c>
      <c r="AQ997" s="11" t="s">
        <v>349</v>
      </c>
      <c r="AR997" s="11" t="s">
        <v>399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13"/>
        <v>使产业收入提高，升级消耗减少</v>
      </c>
      <c r="BQ997" s="11" t="str">
        <f t="shared" si="219"/>
        <v>放置在产业中时，产业收入提高&lt;c=A6EC41&gt;2&lt;/c&gt;倍，产业升级消耗减少&lt;c=A6EC41&gt;2&lt;/c&gt;倍</v>
      </c>
    </row>
    <row r="998" spans="2:69" x14ac:dyDescent="0.15">
      <c r="B998" s="1" t="str">
        <f t="shared" si="214"/>
        <v>SkillDescBrief4100203</v>
      </c>
      <c r="C998" s="1" t="str">
        <f t="shared" si="215"/>
        <v>SkillDescDetail410020302</v>
      </c>
      <c r="D998" s="3">
        <v>410020302</v>
      </c>
      <c r="E998" s="3">
        <v>4100203</v>
      </c>
      <c r="F998" s="3">
        <v>2</v>
      </c>
      <c r="G998" s="3" t="s">
        <v>377</v>
      </c>
      <c r="H998" s="3"/>
      <c r="I998" s="3" t="s">
        <v>378</v>
      </c>
      <c r="J998" s="3"/>
      <c r="K998" s="3" t="s">
        <v>379</v>
      </c>
      <c r="L998" s="3"/>
      <c r="M998" s="3"/>
      <c r="N998" s="3"/>
      <c r="O998" s="3"/>
      <c r="P998" s="3"/>
      <c r="Q998" s="3" t="s">
        <v>380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12"/>
        <v>{}</v>
      </c>
      <c r="Z998" s="11" t="s">
        <v>396</v>
      </c>
      <c r="AA998" s="11" t="str">
        <f t="shared" si="205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386</v>
      </c>
      <c r="AG998" s="11"/>
      <c r="AH998" s="11"/>
      <c r="AI998" s="11"/>
      <c r="AJ998" s="11" t="s">
        <v>397</v>
      </c>
      <c r="AK998" s="11" t="str">
        <f t="shared" si="220"/>
        <v>&lt;c=A6EC41&gt;</v>
      </c>
      <c r="AL998" s="11">
        <f>AL997*4</f>
        <v>8</v>
      </c>
      <c r="AM998" s="11" t="s">
        <v>349</v>
      </c>
      <c r="AN998" s="11" t="s">
        <v>398</v>
      </c>
      <c r="AO998" s="11" t="s">
        <v>355</v>
      </c>
      <c r="AP998" s="11">
        <f>AP997*4</f>
        <v>8</v>
      </c>
      <c r="AQ998" s="11" t="s">
        <v>349</v>
      </c>
      <c r="AR998" s="11" t="s">
        <v>399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13"/>
        <v>使产业收入提高，升级消耗减少</v>
      </c>
      <c r="BQ998" s="11" t="str">
        <f t="shared" si="219"/>
        <v>2级：放置在产业中时，产业收入提高&lt;c=A6EC41&gt;8&lt;/c&gt;倍，产业升级消耗减少&lt;c=A6EC41&gt;8&lt;/c&gt;倍</v>
      </c>
    </row>
    <row r="999" spans="2:69" x14ac:dyDescent="0.15">
      <c r="B999" s="1" t="str">
        <f t="shared" si="214"/>
        <v>SkillDescBrief4100203</v>
      </c>
      <c r="C999" s="1" t="str">
        <f t="shared" si="215"/>
        <v>SkillDescDetail410020303</v>
      </c>
      <c r="D999" s="3">
        <v>410020303</v>
      </c>
      <c r="E999" s="3">
        <v>4100203</v>
      </c>
      <c r="F999" s="3">
        <v>3</v>
      </c>
      <c r="G999" s="3" t="s">
        <v>377</v>
      </c>
      <c r="H999" s="3"/>
      <c r="I999" s="3" t="s">
        <v>378</v>
      </c>
      <c r="J999" s="3"/>
      <c r="K999" s="3" t="s">
        <v>379</v>
      </c>
      <c r="L999" s="3"/>
      <c r="M999" s="3"/>
      <c r="N999" s="3"/>
      <c r="O999" s="3"/>
      <c r="P999" s="3"/>
      <c r="Q999" s="3" t="s">
        <v>380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12"/>
        <v>{}</v>
      </c>
      <c r="Z999" s="11" t="s">
        <v>396</v>
      </c>
      <c r="AA999" s="11" t="str">
        <f t="shared" si="205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386</v>
      </c>
      <c r="AG999" s="11"/>
      <c r="AH999" s="11"/>
      <c r="AI999" s="11"/>
      <c r="AJ999" s="11" t="s">
        <v>397</v>
      </c>
      <c r="AK999" s="11" t="str">
        <f t="shared" si="220"/>
        <v>&lt;c=A6EC41&gt;</v>
      </c>
      <c r="AL999" s="11">
        <f>AL998*4</f>
        <v>32</v>
      </c>
      <c r="AM999" s="11" t="s">
        <v>349</v>
      </c>
      <c r="AN999" s="11" t="s">
        <v>398</v>
      </c>
      <c r="AO999" s="11" t="s">
        <v>355</v>
      </c>
      <c r="AP999" s="11">
        <f>AP998*4</f>
        <v>32</v>
      </c>
      <c r="AQ999" s="11" t="s">
        <v>349</v>
      </c>
      <c r="AR999" s="11" t="s">
        <v>399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13"/>
        <v>使产业收入提高，升级消耗减少</v>
      </c>
      <c r="BQ999" s="11" t="str">
        <f t="shared" si="219"/>
        <v>3级：放置在产业中时，产业收入提高&lt;c=A6EC41&gt;32&lt;/c&gt;倍，产业升级消耗减少&lt;c=A6EC41&gt;32&lt;/c&gt;倍</v>
      </c>
    </row>
    <row r="1000" spans="2:69" x14ac:dyDescent="0.15">
      <c r="B1000" s="1" t="str">
        <f t="shared" si="214"/>
        <v>SkillDescBrief4100203</v>
      </c>
      <c r="C1000" s="1" t="str">
        <f t="shared" si="215"/>
        <v>SkillDescDetail410020304</v>
      </c>
      <c r="D1000" s="3">
        <v>410020304</v>
      </c>
      <c r="E1000" s="3">
        <v>4100203</v>
      </c>
      <c r="F1000" s="3">
        <v>4</v>
      </c>
      <c r="G1000" s="3" t="s">
        <v>377</v>
      </c>
      <c r="H1000" s="3"/>
      <c r="I1000" s="3" t="s">
        <v>378</v>
      </c>
      <c r="J1000" s="3"/>
      <c r="K1000" s="3" t="s">
        <v>379</v>
      </c>
      <c r="L1000" s="3"/>
      <c r="M1000" s="3"/>
      <c r="N1000" s="3"/>
      <c r="O1000" s="3"/>
      <c r="P1000" s="3"/>
      <c r="Q1000" s="3" t="s">
        <v>380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12"/>
        <v>{}</v>
      </c>
      <c r="Z1000" s="11" t="s">
        <v>396</v>
      </c>
      <c r="AA1000" s="11" t="str">
        <f t="shared" ref="AA1000:AA1063" si="221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386</v>
      </c>
      <c r="AG1000" s="11"/>
      <c r="AH1000" s="11"/>
      <c r="AI1000" s="11"/>
      <c r="AJ1000" s="11" t="s">
        <v>397</v>
      </c>
      <c r="AK1000" s="11" t="str">
        <f t="shared" si="220"/>
        <v>&lt;c=A6EC41&gt;</v>
      </c>
      <c r="AL1000" s="11">
        <v>64</v>
      </c>
      <c r="AM1000" s="11" t="s">
        <v>349</v>
      </c>
      <c r="AN1000" s="11" t="s">
        <v>398</v>
      </c>
      <c r="AO1000" s="11" t="s">
        <v>355</v>
      </c>
      <c r="AP1000" s="11">
        <v>64</v>
      </c>
      <c r="AQ1000" s="11" t="s">
        <v>349</v>
      </c>
      <c r="AR1000" s="11" t="s">
        <v>399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13"/>
        <v>使产业收入提高，升级消耗减少</v>
      </c>
      <c r="BQ1000" s="11" t="str">
        <f t="shared" si="219"/>
        <v>4级：放置在产业中时，产业收入提高&lt;c=A6EC41&gt;64&lt;/c&gt;倍，产业升级消耗减少&lt;c=A6EC41&gt;64&lt;/c&gt;倍</v>
      </c>
    </row>
    <row r="1001" spans="2:69" x14ac:dyDescent="0.15">
      <c r="B1001" s="1" t="str">
        <f t="shared" si="214"/>
        <v>SkillDescBrief4100203</v>
      </c>
      <c r="C1001" s="1" t="str">
        <f t="shared" si="215"/>
        <v>SkillDescDetail410020305</v>
      </c>
      <c r="D1001" s="3">
        <v>410020305</v>
      </c>
      <c r="E1001" s="3">
        <v>4100203</v>
      </c>
      <c r="F1001" s="3">
        <v>5</v>
      </c>
      <c r="G1001" s="3" t="s">
        <v>377</v>
      </c>
      <c r="H1001" s="3"/>
      <c r="I1001" s="3" t="s">
        <v>378</v>
      </c>
      <c r="J1001" s="3"/>
      <c r="K1001" s="3" t="s">
        <v>379</v>
      </c>
      <c r="L1001" s="3"/>
      <c r="M1001" s="3"/>
      <c r="N1001" s="3"/>
      <c r="O1001" s="3"/>
      <c r="P1001" s="3"/>
      <c r="Q1001" s="3" t="s">
        <v>380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12"/>
        <v>{}</v>
      </c>
      <c r="Z1001" s="11" t="s">
        <v>396</v>
      </c>
      <c r="AA1001" s="11" t="str">
        <f t="shared" si="221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386</v>
      </c>
      <c r="AG1001" s="11"/>
      <c r="AH1001" s="11"/>
      <c r="AI1001" s="11"/>
      <c r="AJ1001" s="11" t="s">
        <v>397</v>
      </c>
      <c r="AK1001" s="11" t="str">
        <f t="shared" si="220"/>
        <v>&lt;c=A6EC41&gt;</v>
      </c>
      <c r="AL1001" s="11">
        <v>128</v>
      </c>
      <c r="AM1001" s="11" t="s">
        <v>349</v>
      </c>
      <c r="AN1001" s="11" t="s">
        <v>398</v>
      </c>
      <c r="AO1001" s="11" t="s">
        <v>355</v>
      </c>
      <c r="AP1001" s="11">
        <v>128</v>
      </c>
      <c r="AQ1001" s="11" t="s">
        <v>349</v>
      </c>
      <c r="AR1001" s="11" t="s">
        <v>399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13"/>
        <v>使产业收入提高，升级消耗减少</v>
      </c>
      <c r="BQ1001" s="11" t="str">
        <f t="shared" si="219"/>
        <v>5级：放置在产业中时，产业收入提高&lt;c=A6EC41&gt;128&lt;/c&gt;倍，产业升级消耗减少&lt;c=A6EC41&gt;128&lt;/c&gt;倍</v>
      </c>
    </row>
    <row r="1002" spans="2:69" x14ac:dyDescent="0.15">
      <c r="B1002" s="1" t="str">
        <f t="shared" si="214"/>
        <v>SkillDescBrief// 战斗被动</v>
      </c>
      <c r="C1002" s="1" t="str">
        <f t="shared" si="215"/>
        <v>SkillDescDetail// 战斗被动1</v>
      </c>
      <c r="D1002" s="7" t="s">
        <v>46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12"/>
        <v/>
      </c>
      <c r="Z1002" s="10" t="s">
        <v>381</v>
      </c>
      <c r="AA1002" s="10" t="str">
        <f t="shared" si="221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13"/>
        <v/>
      </c>
      <c r="BQ1002" s="10" t="str">
        <f t="shared" si="219"/>
        <v/>
      </c>
    </row>
    <row r="1003" spans="2:69" x14ac:dyDescent="0.15">
      <c r="B1003" s="1" t="str">
        <f t="shared" si="214"/>
        <v>SkillDescBrief4100204</v>
      </c>
      <c r="C1003" s="1" t="str">
        <f t="shared" si="215"/>
        <v>SkillDescDetail410020401</v>
      </c>
      <c r="D1003" s="3">
        <v>410020401</v>
      </c>
      <c r="E1003" s="3">
        <v>4100204</v>
      </c>
      <c r="F1003" s="3">
        <v>1</v>
      </c>
      <c r="G1003" s="3" t="s">
        <v>377</v>
      </c>
      <c r="H1003" s="3">
        <v>0.12</v>
      </c>
      <c r="I1003" s="3" t="s">
        <v>378</v>
      </c>
      <c r="J1003" s="3"/>
      <c r="K1003" s="3" t="s">
        <v>379</v>
      </c>
      <c r="L1003" s="3"/>
      <c r="M1003" s="3"/>
      <c r="N1003" s="3"/>
      <c r="O1003" s="3"/>
      <c r="P1003" s="3"/>
      <c r="Q1003" s="3" t="s">
        <v>380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12"/>
        <v>{"AtkPower":0.12}</v>
      </c>
      <c r="Z1003" s="11" t="s">
        <v>622</v>
      </c>
      <c r="AA1003" s="11" t="str">
        <f t="shared" si="221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623</v>
      </c>
      <c r="AK1003" s="11" t="str">
        <f t="shared" ref="AK1003:AK1007" si="222">$B$6</f>
        <v>&lt;c=A6EC41&gt;</v>
      </c>
      <c r="AL1003" s="11" t="str">
        <f t="shared" ref="AL1003:AL1007" si="223">ROUND($H1003*100,2)&amp;"%"</f>
        <v>12%</v>
      </c>
      <c r="AM1003" s="11" t="s">
        <v>349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13"/>
        <v>提升大麻的受愈效果</v>
      </c>
      <c r="BQ1003" s="11" t="str">
        <f t="shared" si="219"/>
        <v>受到大麻治疗的队友受愈提升&lt;c=A6EC41&gt;12%&lt;/c&gt;</v>
      </c>
    </row>
    <row r="1004" spans="2:69" x14ac:dyDescent="0.15">
      <c r="B1004" s="1" t="str">
        <f t="shared" si="214"/>
        <v>SkillDescBrief4100204</v>
      </c>
      <c r="C1004" s="1" t="str">
        <f t="shared" si="215"/>
        <v>SkillDescDetail410020402</v>
      </c>
      <c r="D1004" s="3">
        <v>410020402</v>
      </c>
      <c r="E1004" s="3">
        <v>4100204</v>
      </c>
      <c r="F1004" s="3">
        <v>2</v>
      </c>
      <c r="G1004" s="3" t="s">
        <v>377</v>
      </c>
      <c r="H1004" s="3">
        <v>0.15</v>
      </c>
      <c r="I1004" s="3" t="s">
        <v>378</v>
      </c>
      <c r="J1004" s="3"/>
      <c r="K1004" s="3" t="s">
        <v>379</v>
      </c>
      <c r="L1004" s="3"/>
      <c r="M1004" s="3"/>
      <c r="N1004" s="3"/>
      <c r="O1004" s="3"/>
      <c r="P1004" s="3"/>
      <c r="Q1004" s="3" t="s">
        <v>380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12"/>
        <v>{"AtkPower":0.15}</v>
      </c>
      <c r="Z1004" s="11" t="s">
        <v>622</v>
      </c>
      <c r="AA1004" s="11" t="str">
        <f t="shared" si="221"/>
        <v>2级：受愈提升&lt;c=A6EC41&gt;15%&lt;/c&gt;</v>
      </c>
      <c r="AB1004" s="11"/>
      <c r="AC1004" s="11"/>
      <c r="AD1004" s="11">
        <v>2</v>
      </c>
      <c r="AE1004" s="11"/>
      <c r="AF1004" s="11" t="s">
        <v>386</v>
      </c>
      <c r="AG1004" s="11"/>
      <c r="AH1004" s="11"/>
      <c r="AI1004" s="11"/>
      <c r="AJ1004" s="11" t="s">
        <v>624</v>
      </c>
      <c r="AK1004" s="11" t="str">
        <f t="shared" si="222"/>
        <v>&lt;c=A6EC41&gt;</v>
      </c>
      <c r="AL1004" s="11" t="str">
        <f t="shared" si="223"/>
        <v>15%</v>
      </c>
      <c r="AM1004" s="11" t="s">
        <v>349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13"/>
        <v>提升大麻的受愈效果</v>
      </c>
      <c r="BQ1004" s="11" t="str">
        <f t="shared" si="219"/>
        <v>2级：受愈提升&lt;c=A6EC41&gt;15%&lt;/c&gt;</v>
      </c>
    </row>
    <row r="1005" spans="2:69" x14ac:dyDescent="0.15">
      <c r="B1005" s="1" t="str">
        <f t="shared" si="214"/>
        <v>SkillDescBrief4100204</v>
      </c>
      <c r="C1005" s="1" t="str">
        <f t="shared" si="215"/>
        <v>SkillDescDetail410020403</v>
      </c>
      <c r="D1005" s="3">
        <v>410020403</v>
      </c>
      <c r="E1005" s="3">
        <v>4100204</v>
      </c>
      <c r="F1005" s="3">
        <v>3</v>
      </c>
      <c r="G1005" s="3" t="s">
        <v>377</v>
      </c>
      <c r="H1005" s="3">
        <v>0.18</v>
      </c>
      <c r="I1005" s="3" t="s">
        <v>378</v>
      </c>
      <c r="J1005" s="3"/>
      <c r="K1005" s="3" t="s">
        <v>379</v>
      </c>
      <c r="L1005" s="3"/>
      <c r="M1005" s="3"/>
      <c r="N1005" s="3"/>
      <c r="O1005" s="3"/>
      <c r="P1005" s="3"/>
      <c r="Q1005" s="3" t="s">
        <v>380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12"/>
        <v>{"AtkPower":0.18}</v>
      </c>
      <c r="Z1005" s="11" t="s">
        <v>622</v>
      </c>
      <c r="AA1005" s="11" t="str">
        <f t="shared" si="221"/>
        <v>3级：受愈提升&lt;c=A6EC41&gt;18%&lt;/c&gt;</v>
      </c>
      <c r="AB1005" s="11"/>
      <c r="AC1005" s="11"/>
      <c r="AD1005" s="11">
        <v>3</v>
      </c>
      <c r="AE1005" s="11"/>
      <c r="AF1005" s="11" t="s">
        <v>386</v>
      </c>
      <c r="AG1005" s="11"/>
      <c r="AH1005" s="11"/>
      <c r="AI1005" s="11"/>
      <c r="AJ1005" s="11" t="s">
        <v>624</v>
      </c>
      <c r="AK1005" s="11" t="str">
        <f t="shared" si="222"/>
        <v>&lt;c=A6EC41&gt;</v>
      </c>
      <c r="AL1005" s="11" t="str">
        <f t="shared" si="223"/>
        <v>18%</v>
      </c>
      <c r="AM1005" s="11" t="s">
        <v>349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13"/>
        <v>提升大麻的受愈效果</v>
      </c>
      <c r="BQ1005" s="11" t="str">
        <f t="shared" si="219"/>
        <v>3级：受愈提升&lt;c=A6EC41&gt;18%&lt;/c&gt;</v>
      </c>
    </row>
    <row r="1006" spans="2:69" x14ac:dyDescent="0.15">
      <c r="B1006" s="1" t="str">
        <f t="shared" si="214"/>
        <v>SkillDescBrief4100204</v>
      </c>
      <c r="C1006" s="1" t="str">
        <f t="shared" si="215"/>
        <v>SkillDescDetail410020404</v>
      </c>
      <c r="D1006" s="3">
        <v>410020404</v>
      </c>
      <c r="E1006" s="3">
        <v>4100204</v>
      </c>
      <c r="F1006" s="3">
        <v>4</v>
      </c>
      <c r="G1006" s="3" t="s">
        <v>377</v>
      </c>
      <c r="H1006" s="3">
        <v>0.21</v>
      </c>
      <c r="I1006" s="3" t="s">
        <v>378</v>
      </c>
      <c r="J1006" s="3"/>
      <c r="K1006" s="3" t="s">
        <v>379</v>
      </c>
      <c r="L1006" s="3"/>
      <c r="M1006" s="3"/>
      <c r="N1006" s="3"/>
      <c r="O1006" s="3"/>
      <c r="P1006" s="3"/>
      <c r="Q1006" s="3" t="s">
        <v>380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12"/>
        <v>{"AtkPower":0.21}</v>
      </c>
      <c r="Z1006" s="11" t="s">
        <v>622</v>
      </c>
      <c r="AA1006" s="11" t="str">
        <f t="shared" si="221"/>
        <v>4级：受愈提升&lt;c=A6EC41&gt;21%&lt;/c&gt;</v>
      </c>
      <c r="AB1006" s="11"/>
      <c r="AC1006" s="11"/>
      <c r="AD1006" s="11">
        <v>4</v>
      </c>
      <c r="AE1006" s="11"/>
      <c r="AF1006" s="11" t="s">
        <v>386</v>
      </c>
      <c r="AG1006" s="11"/>
      <c r="AH1006" s="11"/>
      <c r="AI1006" s="11"/>
      <c r="AJ1006" s="11" t="s">
        <v>624</v>
      </c>
      <c r="AK1006" s="11" t="str">
        <f t="shared" si="222"/>
        <v>&lt;c=A6EC41&gt;</v>
      </c>
      <c r="AL1006" s="11" t="str">
        <f t="shared" si="223"/>
        <v>21%</v>
      </c>
      <c r="AM1006" s="11" t="s">
        <v>349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13"/>
        <v>提升大麻的受愈效果</v>
      </c>
      <c r="BQ1006" s="11" t="str">
        <f t="shared" si="219"/>
        <v>4级：受愈提升&lt;c=A6EC41&gt;21%&lt;/c&gt;</v>
      </c>
    </row>
    <row r="1007" spans="2:69" x14ac:dyDescent="0.15">
      <c r="B1007" s="1" t="str">
        <f t="shared" si="214"/>
        <v>SkillDescBrief4100204</v>
      </c>
      <c r="C1007" s="1" t="str">
        <f t="shared" si="215"/>
        <v>SkillDescDetail410020405</v>
      </c>
      <c r="D1007" s="3">
        <v>410020405</v>
      </c>
      <c r="E1007" s="3">
        <v>4100204</v>
      </c>
      <c r="F1007" s="3">
        <v>5</v>
      </c>
      <c r="G1007" s="3" t="s">
        <v>377</v>
      </c>
      <c r="H1007" s="3">
        <v>0.25</v>
      </c>
      <c r="I1007" s="3" t="s">
        <v>378</v>
      </c>
      <c r="J1007" s="3"/>
      <c r="K1007" s="3" t="s">
        <v>379</v>
      </c>
      <c r="L1007" s="3"/>
      <c r="M1007" s="3"/>
      <c r="N1007" s="3"/>
      <c r="O1007" s="3"/>
      <c r="P1007" s="3"/>
      <c r="Q1007" s="3" t="s">
        <v>380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12"/>
        <v>{"AtkPower":0.25}</v>
      </c>
      <c r="Z1007" s="11" t="s">
        <v>622</v>
      </c>
      <c r="AA1007" s="11" t="str">
        <f t="shared" si="221"/>
        <v>5级：受愈提升&lt;c=A6EC41&gt;25%&lt;/c&gt;</v>
      </c>
      <c r="AB1007" s="11"/>
      <c r="AC1007" s="11"/>
      <c r="AD1007" s="11">
        <v>5</v>
      </c>
      <c r="AE1007" s="11"/>
      <c r="AF1007" s="11" t="s">
        <v>386</v>
      </c>
      <c r="AG1007" s="11"/>
      <c r="AH1007" s="11"/>
      <c r="AI1007" s="11"/>
      <c r="AJ1007" s="11" t="s">
        <v>624</v>
      </c>
      <c r="AK1007" s="11" t="str">
        <f t="shared" si="222"/>
        <v>&lt;c=A6EC41&gt;</v>
      </c>
      <c r="AL1007" s="11" t="str">
        <f t="shared" si="223"/>
        <v>25%</v>
      </c>
      <c r="AM1007" s="11" t="s">
        <v>349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13"/>
        <v>提升大麻的受愈效果</v>
      </c>
      <c r="BQ1007" s="11" t="str">
        <f t="shared" si="219"/>
        <v>5级：受愈提升&lt;c=A6EC41&gt;25%&lt;/c&gt;</v>
      </c>
    </row>
    <row r="1008" spans="2:69" x14ac:dyDescent="0.15">
      <c r="B1008" s="1" t="str">
        <f t="shared" si="214"/>
        <v>SkillDescBrief// 战斗被动</v>
      </c>
      <c r="C1008" s="1" t="str">
        <f t="shared" si="215"/>
        <v>SkillDescDetail// 战斗被动2</v>
      </c>
      <c r="D1008" s="7" t="s">
        <v>47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12"/>
        <v/>
      </c>
      <c r="Z1008" s="10" t="s">
        <v>381</v>
      </c>
      <c r="AA1008" s="10" t="str">
        <f t="shared" si="221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13"/>
        <v/>
      </c>
      <c r="BQ1008" s="10" t="str">
        <f t="shared" si="219"/>
        <v/>
      </c>
    </row>
    <row r="1009" spans="2:69" x14ac:dyDescent="0.15">
      <c r="B1009" s="1" t="str">
        <f t="shared" si="214"/>
        <v>SkillDescBrief4100205</v>
      </c>
      <c r="C1009" s="1" t="str">
        <f t="shared" si="215"/>
        <v>SkillDescDetail410020501</v>
      </c>
      <c r="D1009" s="3">
        <v>410020501</v>
      </c>
      <c r="E1009" s="3">
        <v>4100205</v>
      </c>
      <c r="F1009" s="3">
        <v>1</v>
      </c>
      <c r="G1009" s="3" t="s">
        <v>377</v>
      </c>
      <c r="H1009" s="3"/>
      <c r="I1009" s="3" t="s">
        <v>378</v>
      </c>
      <c r="J1009" s="3"/>
      <c r="K1009" s="3" t="s">
        <v>379</v>
      </c>
      <c r="L1009" s="3"/>
      <c r="M1009" s="3"/>
      <c r="N1009" s="3"/>
      <c r="O1009" s="3"/>
      <c r="P1009" s="3"/>
      <c r="Q1009" s="3" t="s">
        <v>380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12"/>
        <v>{}</v>
      </c>
      <c r="Z1009" s="11" t="s">
        <v>381</v>
      </c>
      <c r="AA1009" s="11" t="str">
        <f t="shared" si="221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13"/>
        <v/>
      </c>
      <c r="BQ1009" s="11" t="str">
        <f t="shared" si="219"/>
        <v/>
      </c>
    </row>
    <row r="1010" spans="2:69" x14ac:dyDescent="0.15">
      <c r="B1010" s="1" t="str">
        <f t="shared" si="214"/>
        <v>SkillDescBrief4100205</v>
      </c>
      <c r="C1010" s="1" t="str">
        <f t="shared" si="215"/>
        <v>SkillDescDetail410020502</v>
      </c>
      <c r="D1010" s="3">
        <v>410020502</v>
      </c>
      <c r="E1010" s="3">
        <v>4100205</v>
      </c>
      <c r="F1010" s="3">
        <v>2</v>
      </c>
      <c r="G1010" s="3" t="s">
        <v>377</v>
      </c>
      <c r="H1010" s="3"/>
      <c r="I1010" s="3" t="s">
        <v>378</v>
      </c>
      <c r="J1010" s="3"/>
      <c r="K1010" s="3" t="s">
        <v>379</v>
      </c>
      <c r="L1010" s="3"/>
      <c r="M1010" s="3"/>
      <c r="N1010" s="3"/>
      <c r="O1010" s="3"/>
      <c r="P1010" s="3"/>
      <c r="Q1010" s="3" t="s">
        <v>380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12"/>
        <v>{}</v>
      </c>
      <c r="Z1010" s="11" t="s">
        <v>381</v>
      </c>
      <c r="AA1010" s="11" t="str">
        <f t="shared" si="221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13"/>
        <v/>
      </c>
      <c r="BQ1010" s="11" t="str">
        <f t="shared" si="219"/>
        <v/>
      </c>
    </row>
    <row r="1011" spans="2:69" x14ac:dyDescent="0.15">
      <c r="B1011" s="1" t="str">
        <f t="shared" si="214"/>
        <v>SkillDescBrief4100205</v>
      </c>
      <c r="C1011" s="1" t="str">
        <f t="shared" si="215"/>
        <v>SkillDescDetail410020503</v>
      </c>
      <c r="D1011" s="3">
        <v>410020503</v>
      </c>
      <c r="E1011" s="3">
        <v>4100205</v>
      </c>
      <c r="F1011" s="3">
        <v>3</v>
      </c>
      <c r="G1011" s="3" t="s">
        <v>377</v>
      </c>
      <c r="H1011" s="3"/>
      <c r="I1011" s="3" t="s">
        <v>378</v>
      </c>
      <c r="J1011" s="3"/>
      <c r="K1011" s="3" t="s">
        <v>379</v>
      </c>
      <c r="L1011" s="3"/>
      <c r="M1011" s="3"/>
      <c r="N1011" s="3"/>
      <c r="O1011" s="3"/>
      <c r="P1011" s="3"/>
      <c r="Q1011" s="3" t="s">
        <v>380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12"/>
        <v>{}</v>
      </c>
      <c r="Z1011" s="11" t="s">
        <v>381</v>
      </c>
      <c r="AA1011" s="11" t="str">
        <f t="shared" si="221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13"/>
        <v/>
      </c>
      <c r="BQ1011" s="11" t="str">
        <f t="shared" si="219"/>
        <v/>
      </c>
    </row>
    <row r="1012" spans="2:69" x14ac:dyDescent="0.15">
      <c r="B1012" s="1" t="str">
        <f t="shared" si="214"/>
        <v>SkillDescBrief4100205</v>
      </c>
      <c r="C1012" s="1" t="str">
        <f t="shared" si="215"/>
        <v>SkillDescDetail410020504</v>
      </c>
      <c r="D1012" s="3">
        <v>410020504</v>
      </c>
      <c r="E1012" s="3">
        <v>4100205</v>
      </c>
      <c r="F1012" s="3">
        <v>4</v>
      </c>
      <c r="G1012" s="3" t="s">
        <v>377</v>
      </c>
      <c r="H1012" s="3"/>
      <c r="I1012" s="3" t="s">
        <v>378</v>
      </c>
      <c r="J1012" s="3"/>
      <c r="K1012" s="3" t="s">
        <v>379</v>
      </c>
      <c r="L1012" s="3"/>
      <c r="M1012" s="3"/>
      <c r="N1012" s="3"/>
      <c r="O1012" s="3"/>
      <c r="P1012" s="3"/>
      <c r="Q1012" s="3" t="s">
        <v>380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12"/>
        <v>{}</v>
      </c>
      <c r="Z1012" s="11" t="s">
        <v>381</v>
      </c>
      <c r="AA1012" s="11" t="str">
        <f t="shared" si="221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13"/>
        <v/>
      </c>
      <c r="BQ1012" s="11" t="str">
        <f t="shared" si="219"/>
        <v/>
      </c>
    </row>
    <row r="1013" spans="2:69" x14ac:dyDescent="0.15">
      <c r="B1013" s="1" t="str">
        <f t="shared" si="214"/>
        <v>SkillDescBrief4100205</v>
      </c>
      <c r="C1013" s="1" t="str">
        <f t="shared" si="215"/>
        <v>SkillDescDetail410020505</v>
      </c>
      <c r="D1013" s="3">
        <v>410020505</v>
      </c>
      <c r="E1013" s="3">
        <v>4100205</v>
      </c>
      <c r="F1013" s="3">
        <v>5</v>
      </c>
      <c r="G1013" s="3" t="s">
        <v>377</v>
      </c>
      <c r="H1013" s="3"/>
      <c r="I1013" s="3" t="s">
        <v>378</v>
      </c>
      <c r="J1013" s="3"/>
      <c r="K1013" s="3" t="s">
        <v>379</v>
      </c>
      <c r="L1013" s="3"/>
      <c r="M1013" s="3"/>
      <c r="N1013" s="3"/>
      <c r="O1013" s="3"/>
      <c r="P1013" s="3"/>
      <c r="Q1013" s="3" t="s">
        <v>380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12"/>
        <v>{}</v>
      </c>
      <c r="Z1013" s="11" t="s">
        <v>381</v>
      </c>
      <c r="AA1013" s="11" t="str">
        <f t="shared" si="221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13"/>
        <v/>
      </c>
      <c r="BQ1013" s="11" t="str">
        <f t="shared" si="219"/>
        <v/>
      </c>
    </row>
    <row r="1014" spans="2:69" x14ac:dyDescent="0.15">
      <c r="B1014" s="1" t="str">
        <f t="shared" si="214"/>
        <v>SkillDescBrief// 战斗被动</v>
      </c>
      <c r="C1014" s="1" t="str">
        <f t="shared" si="215"/>
        <v>SkillDescDetail// 战斗被动3</v>
      </c>
      <c r="D1014" s="7" t="s">
        <v>48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12"/>
        <v/>
      </c>
      <c r="Z1014" s="10" t="s">
        <v>381</v>
      </c>
      <c r="AA1014" s="10" t="str">
        <f t="shared" si="221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13"/>
        <v/>
      </c>
      <c r="BQ1014" s="10" t="str">
        <f t="shared" si="219"/>
        <v/>
      </c>
    </row>
    <row r="1015" spans="2:69" x14ac:dyDescent="0.15">
      <c r="B1015" s="1" t="str">
        <f t="shared" si="214"/>
        <v>SkillDescBrief4100206</v>
      </c>
      <c r="C1015" s="1" t="str">
        <f t="shared" si="215"/>
        <v>SkillDescDetail410020601</v>
      </c>
      <c r="D1015" s="3">
        <v>410020601</v>
      </c>
      <c r="E1015" s="3">
        <v>4100206</v>
      </c>
      <c r="F1015" s="3">
        <v>1</v>
      </c>
      <c r="G1015" s="3" t="s">
        <v>377</v>
      </c>
      <c r="H1015" s="3"/>
      <c r="I1015" s="3" t="s">
        <v>378</v>
      </c>
      <c r="J1015" s="3"/>
      <c r="K1015" s="3" t="s">
        <v>379</v>
      </c>
      <c r="L1015" s="3"/>
      <c r="M1015" s="3"/>
      <c r="N1015" s="3"/>
      <c r="O1015" s="3"/>
      <c r="P1015" s="3"/>
      <c r="Q1015" s="3" t="s">
        <v>380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12"/>
        <v>{}</v>
      </c>
      <c r="Z1015" s="11" t="s">
        <v>381</v>
      </c>
      <c r="AA1015" s="11" t="str">
        <f t="shared" si="221"/>
        <v/>
      </c>
      <c r="AB1015" s="11"/>
      <c r="AC1015" s="11"/>
      <c r="AD1015" s="11"/>
      <c r="AE1015" s="11"/>
      <c r="AF1015" s="11"/>
      <c r="AG1015" s="11"/>
      <c r="AH1015" s="11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13"/>
        <v/>
      </c>
      <c r="BQ1015" s="11" t="str">
        <f t="shared" si="219"/>
        <v/>
      </c>
    </row>
    <row r="1016" spans="2:69" x14ac:dyDescent="0.15">
      <c r="B1016" s="1" t="str">
        <f t="shared" si="214"/>
        <v>SkillDescBrief4100206</v>
      </c>
      <c r="C1016" s="1" t="str">
        <f t="shared" si="215"/>
        <v>SkillDescDetail410020602</v>
      </c>
      <c r="D1016" s="3">
        <v>410020602</v>
      </c>
      <c r="E1016" s="3">
        <v>4100206</v>
      </c>
      <c r="F1016" s="3">
        <v>2</v>
      </c>
      <c r="G1016" s="3" t="s">
        <v>377</v>
      </c>
      <c r="H1016" s="3"/>
      <c r="I1016" s="3" t="s">
        <v>378</v>
      </c>
      <c r="J1016" s="3"/>
      <c r="K1016" s="3" t="s">
        <v>379</v>
      </c>
      <c r="L1016" s="3"/>
      <c r="M1016" s="3"/>
      <c r="N1016" s="3"/>
      <c r="O1016" s="3"/>
      <c r="P1016" s="3"/>
      <c r="Q1016" s="3" t="s">
        <v>380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12"/>
        <v>{}</v>
      </c>
      <c r="Z1016" s="11" t="s">
        <v>381</v>
      </c>
      <c r="AA1016" s="11" t="str">
        <f t="shared" si="221"/>
        <v/>
      </c>
      <c r="AB1016" s="11"/>
      <c r="AC1016" s="11"/>
      <c r="AD1016" s="11"/>
      <c r="AE1016" s="11"/>
      <c r="AF1016" s="11"/>
      <c r="AG1016" s="11"/>
      <c r="AH1016" s="11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13"/>
        <v/>
      </c>
      <c r="BQ1016" s="11" t="str">
        <f t="shared" si="219"/>
        <v/>
      </c>
    </row>
    <row r="1017" spans="2:69" x14ac:dyDescent="0.15">
      <c r="B1017" s="1" t="str">
        <f t="shared" si="214"/>
        <v>SkillDescBrief4100206</v>
      </c>
      <c r="C1017" s="1" t="str">
        <f t="shared" si="215"/>
        <v>SkillDescDetail410020603</v>
      </c>
      <c r="D1017" s="3">
        <v>410020603</v>
      </c>
      <c r="E1017" s="3">
        <v>4100206</v>
      </c>
      <c r="F1017" s="3">
        <v>3</v>
      </c>
      <c r="G1017" s="3" t="s">
        <v>377</v>
      </c>
      <c r="H1017" s="3"/>
      <c r="I1017" s="3" t="s">
        <v>378</v>
      </c>
      <c r="J1017" s="3"/>
      <c r="K1017" s="3" t="s">
        <v>379</v>
      </c>
      <c r="L1017" s="3"/>
      <c r="M1017" s="3"/>
      <c r="N1017" s="3"/>
      <c r="O1017" s="3"/>
      <c r="P1017" s="3"/>
      <c r="Q1017" s="3" t="s">
        <v>380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12"/>
        <v>{}</v>
      </c>
      <c r="Z1017" s="11" t="s">
        <v>381</v>
      </c>
      <c r="AA1017" s="11" t="str">
        <f t="shared" si="221"/>
        <v/>
      </c>
      <c r="AB1017" s="11"/>
      <c r="AC1017" s="11"/>
      <c r="AD1017" s="11"/>
      <c r="AE1017" s="11"/>
      <c r="AF1017" s="11"/>
      <c r="AG1017" s="11"/>
      <c r="AH1017" s="11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13"/>
        <v/>
      </c>
      <c r="BQ1017" s="11" t="str">
        <f t="shared" si="219"/>
        <v/>
      </c>
    </row>
    <row r="1018" spans="2:69" x14ac:dyDescent="0.15">
      <c r="B1018" s="1" t="str">
        <f t="shared" si="214"/>
        <v>SkillDescBrief4100206</v>
      </c>
      <c r="C1018" s="1" t="str">
        <f t="shared" si="215"/>
        <v>SkillDescDetail410020604</v>
      </c>
      <c r="D1018" s="3">
        <v>410020604</v>
      </c>
      <c r="E1018" s="3">
        <v>4100206</v>
      </c>
      <c r="F1018" s="3">
        <v>4</v>
      </c>
      <c r="G1018" s="3" t="s">
        <v>377</v>
      </c>
      <c r="H1018" s="3"/>
      <c r="I1018" s="3" t="s">
        <v>378</v>
      </c>
      <c r="J1018" s="3"/>
      <c r="K1018" s="3" t="s">
        <v>379</v>
      </c>
      <c r="L1018" s="3"/>
      <c r="M1018" s="3"/>
      <c r="N1018" s="3"/>
      <c r="O1018" s="3"/>
      <c r="P1018" s="3"/>
      <c r="Q1018" s="3" t="s">
        <v>380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12"/>
        <v>{}</v>
      </c>
      <c r="Z1018" s="11" t="s">
        <v>381</v>
      </c>
      <c r="AA1018" s="11" t="str">
        <f t="shared" si="221"/>
        <v/>
      </c>
      <c r="AB1018" s="11"/>
      <c r="AC1018" s="11"/>
      <c r="AD1018" s="11"/>
      <c r="AE1018" s="11"/>
      <c r="AF1018" s="11"/>
      <c r="AG1018" s="11"/>
      <c r="AH1018" s="11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13"/>
        <v/>
      </c>
      <c r="BQ1018" s="11" t="str">
        <f t="shared" si="219"/>
        <v/>
      </c>
    </row>
    <row r="1019" spans="2:69" x14ac:dyDescent="0.15">
      <c r="B1019" s="1" t="str">
        <f t="shared" si="214"/>
        <v>SkillDescBrief4100206</v>
      </c>
      <c r="C1019" s="1" t="str">
        <f t="shared" si="215"/>
        <v>SkillDescDetail410020605</v>
      </c>
      <c r="D1019" s="3">
        <v>410020605</v>
      </c>
      <c r="E1019" s="3">
        <v>4100206</v>
      </c>
      <c r="F1019" s="3">
        <v>5</v>
      </c>
      <c r="G1019" s="3" t="s">
        <v>377</v>
      </c>
      <c r="H1019" s="3"/>
      <c r="I1019" s="3" t="s">
        <v>378</v>
      </c>
      <c r="J1019" s="3"/>
      <c r="K1019" s="3" t="s">
        <v>379</v>
      </c>
      <c r="L1019" s="3"/>
      <c r="M1019" s="3"/>
      <c r="N1019" s="3"/>
      <c r="O1019" s="3"/>
      <c r="P1019" s="3"/>
      <c r="Q1019" s="3" t="s">
        <v>380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12"/>
        <v>{}</v>
      </c>
      <c r="Z1019" s="11" t="s">
        <v>381</v>
      </c>
      <c r="AA1019" s="11" t="str">
        <f t="shared" si="221"/>
        <v/>
      </c>
      <c r="AB1019" s="11"/>
      <c r="AC1019" s="11"/>
      <c r="AD1019" s="11"/>
      <c r="AE1019" s="11"/>
      <c r="AF1019" s="11"/>
      <c r="AG1019" s="11"/>
      <c r="AH1019" s="11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13"/>
        <v/>
      </c>
      <c r="BQ1019" s="11" t="str">
        <f t="shared" si="219"/>
        <v/>
      </c>
    </row>
    <row r="1020" spans="2:69" x14ac:dyDescent="0.15">
      <c r="B1020" s="1" t="str">
        <f t="shared" si="214"/>
        <v>SkillDescBrief// 战斗被动</v>
      </c>
      <c r="C1020" s="1" t="str">
        <f t="shared" si="215"/>
        <v>SkillDescDetail// 战斗被动4</v>
      </c>
      <c r="D1020" s="7" t="s">
        <v>49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12"/>
        <v/>
      </c>
      <c r="Z1020" s="10" t="s">
        <v>381</v>
      </c>
      <c r="AA1020" s="10" t="str">
        <f t="shared" si="221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13"/>
        <v/>
      </c>
      <c r="BQ1020" s="10" t="str">
        <f t="shared" si="219"/>
        <v/>
      </c>
    </row>
    <row r="1021" spans="2:69" x14ac:dyDescent="0.15">
      <c r="B1021" s="1" t="str">
        <f t="shared" si="214"/>
        <v>SkillDescBrief4100207</v>
      </c>
      <c r="C1021" s="1" t="str">
        <f t="shared" si="215"/>
        <v>SkillDescDetail410020701</v>
      </c>
      <c r="D1021" s="3">
        <v>410020701</v>
      </c>
      <c r="E1021" s="3">
        <v>4100207</v>
      </c>
      <c r="F1021" s="3">
        <v>1</v>
      </c>
      <c r="G1021" s="3" t="s">
        <v>377</v>
      </c>
      <c r="H1021" s="3">
        <v>0.42</v>
      </c>
      <c r="I1021" s="3" t="s">
        <v>378</v>
      </c>
      <c r="J1021" s="3"/>
      <c r="K1021" s="3" t="s">
        <v>379</v>
      </c>
      <c r="L1021" s="3"/>
      <c r="M1021" s="3"/>
      <c r="N1021" s="3"/>
      <c r="O1021" s="3"/>
      <c r="P1021" s="3"/>
      <c r="Q1021" s="3" t="s">
        <v>380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12"/>
        <v>{"AtkPower":0.42}</v>
      </c>
      <c r="Z1021" s="11" t="s">
        <v>625</v>
      </c>
      <c r="AA1021" s="11" t="str">
        <f t="shared" si="221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626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349</v>
      </c>
      <c r="AN1021" s="11" t="s">
        <v>594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13"/>
        <v>吗啡会治疗目标</v>
      </c>
      <c r="BQ1021" s="11" t="str">
        <f t="shared" si="219"/>
        <v>吗啡可以治疗目标已损的&lt;q=attr_hp&gt;&lt;c=A6EC41&gt;42%&lt;/c&gt;生命值</v>
      </c>
    </row>
    <row r="1022" spans="2:69" x14ac:dyDescent="0.15">
      <c r="B1022" s="1" t="str">
        <f t="shared" si="214"/>
        <v>SkillDescBrief4100207</v>
      </c>
      <c r="C1022" s="1" t="str">
        <f t="shared" si="215"/>
        <v>SkillDescDetail410020702</v>
      </c>
      <c r="D1022" s="3">
        <v>410020702</v>
      </c>
      <c r="E1022" s="3">
        <v>4100207</v>
      </c>
      <c r="F1022" s="3">
        <v>2</v>
      </c>
      <c r="G1022" s="3" t="s">
        <v>377</v>
      </c>
      <c r="H1022" s="3"/>
      <c r="I1022" s="3" t="s">
        <v>378</v>
      </c>
      <c r="J1022" s="3"/>
      <c r="K1022" s="3" t="s">
        <v>379</v>
      </c>
      <c r="L1022" s="3"/>
      <c r="M1022" s="3"/>
      <c r="N1022" s="3"/>
      <c r="O1022" s="3"/>
      <c r="P1022" s="3"/>
      <c r="Q1022" s="3" t="s">
        <v>380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12"/>
        <v>{}</v>
      </c>
      <c r="Z1022" s="11" t="s">
        <v>381</v>
      </c>
      <c r="AA1022" s="11" t="str">
        <f t="shared" si="221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13"/>
        <v/>
      </c>
      <c r="BQ1022" s="11" t="str">
        <f t="shared" si="219"/>
        <v/>
      </c>
    </row>
    <row r="1023" spans="2:69" x14ac:dyDescent="0.15">
      <c r="B1023" s="1" t="str">
        <f t="shared" si="214"/>
        <v>SkillDescBrief4100207</v>
      </c>
      <c r="C1023" s="1" t="str">
        <f t="shared" si="215"/>
        <v>SkillDescDetail410020703</v>
      </c>
      <c r="D1023" s="3">
        <v>410020703</v>
      </c>
      <c r="E1023" s="3">
        <v>4100207</v>
      </c>
      <c r="F1023" s="3">
        <v>3</v>
      </c>
      <c r="G1023" s="3" t="s">
        <v>377</v>
      </c>
      <c r="H1023" s="3"/>
      <c r="I1023" s="3" t="s">
        <v>378</v>
      </c>
      <c r="J1023" s="3"/>
      <c r="K1023" s="3" t="s">
        <v>379</v>
      </c>
      <c r="L1023" s="3"/>
      <c r="M1023" s="3"/>
      <c r="N1023" s="3"/>
      <c r="O1023" s="3"/>
      <c r="P1023" s="3"/>
      <c r="Q1023" s="3" t="s">
        <v>380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12"/>
        <v>{}</v>
      </c>
      <c r="Z1023" s="11" t="s">
        <v>381</v>
      </c>
      <c r="AA1023" s="11" t="str">
        <f t="shared" si="221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13"/>
        <v/>
      </c>
      <c r="BQ1023" s="11" t="str">
        <f t="shared" si="219"/>
        <v/>
      </c>
    </row>
    <row r="1024" spans="2:69" x14ac:dyDescent="0.15">
      <c r="B1024" s="1" t="str">
        <f t="shared" si="214"/>
        <v>SkillDescBrief4100207</v>
      </c>
      <c r="C1024" s="1" t="str">
        <f t="shared" si="215"/>
        <v>SkillDescDetail410020704</v>
      </c>
      <c r="D1024" s="3">
        <v>410020704</v>
      </c>
      <c r="E1024" s="3">
        <v>4100207</v>
      </c>
      <c r="F1024" s="3">
        <v>4</v>
      </c>
      <c r="G1024" s="3" t="s">
        <v>377</v>
      </c>
      <c r="H1024" s="3"/>
      <c r="I1024" s="3" t="s">
        <v>378</v>
      </c>
      <c r="J1024" s="3"/>
      <c r="K1024" s="3" t="s">
        <v>379</v>
      </c>
      <c r="L1024" s="3"/>
      <c r="M1024" s="3"/>
      <c r="N1024" s="3"/>
      <c r="O1024" s="3"/>
      <c r="P1024" s="3"/>
      <c r="Q1024" s="3" t="s">
        <v>380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12"/>
        <v>{}</v>
      </c>
      <c r="Z1024" s="11" t="s">
        <v>381</v>
      </c>
      <c r="AA1024" s="11" t="str">
        <f t="shared" si="221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13"/>
        <v/>
      </c>
      <c r="BQ1024" s="11" t="str">
        <f t="shared" si="219"/>
        <v/>
      </c>
    </row>
    <row r="1025" spans="2:69" x14ac:dyDescent="0.15">
      <c r="B1025" s="1" t="str">
        <f t="shared" si="214"/>
        <v>SkillDescBrief4100207</v>
      </c>
      <c r="C1025" s="1" t="str">
        <f t="shared" si="215"/>
        <v>SkillDescDetail410020705</v>
      </c>
      <c r="D1025" s="3">
        <v>410020705</v>
      </c>
      <c r="E1025" s="3">
        <v>4100207</v>
      </c>
      <c r="F1025" s="3">
        <v>5</v>
      </c>
      <c r="G1025" s="3" t="s">
        <v>377</v>
      </c>
      <c r="H1025" s="3"/>
      <c r="I1025" s="3" t="s">
        <v>378</v>
      </c>
      <c r="J1025" s="3"/>
      <c r="K1025" s="3" t="s">
        <v>379</v>
      </c>
      <c r="L1025" s="3"/>
      <c r="M1025" s="3"/>
      <c r="N1025" s="3"/>
      <c r="O1025" s="3"/>
      <c r="P1025" s="3"/>
      <c r="Q1025" s="3" t="s">
        <v>380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12"/>
        <v>{}</v>
      </c>
      <c r="Z1025" s="11" t="s">
        <v>381</v>
      </c>
      <c r="AA1025" s="11" t="str">
        <f t="shared" si="221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13"/>
        <v/>
      </c>
      <c r="BQ1025" s="11" t="str">
        <f t="shared" si="219"/>
        <v/>
      </c>
    </row>
    <row r="1026" spans="2:69" x14ac:dyDescent="0.15">
      <c r="B1026" s="1" t="str">
        <f t="shared" si="214"/>
        <v>SkillDescBrief// 柄式手雷</v>
      </c>
      <c r="C1026" s="1" t="str">
        <f t="shared" si="215"/>
        <v>SkillDescDetail// 柄式手雷</v>
      </c>
      <c r="D1026" s="7" t="s">
        <v>121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12"/>
        <v/>
      </c>
      <c r="Z1026" s="10" t="s">
        <v>381</v>
      </c>
      <c r="AA1026" s="10" t="str">
        <f t="shared" si="221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13"/>
        <v/>
      </c>
      <c r="BQ1026" s="10" t="str">
        <f t="shared" si="219"/>
        <v/>
      </c>
    </row>
    <row r="1027" spans="2:69" x14ac:dyDescent="0.15">
      <c r="B1027" s="1" t="str">
        <f t="shared" si="214"/>
        <v>SkillDescBrief// 普攻</v>
      </c>
      <c r="C1027" s="1" t="str">
        <f t="shared" si="215"/>
        <v>SkillDescDetail// 普攻</v>
      </c>
      <c r="D1027" s="7" t="s">
        <v>33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12"/>
        <v/>
      </c>
      <c r="Z1027" s="10" t="s">
        <v>381</v>
      </c>
      <c r="AA1027" s="10" t="str">
        <f t="shared" si="221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13"/>
        <v/>
      </c>
      <c r="BQ1027" s="10" t="str">
        <f t="shared" si="219"/>
        <v/>
      </c>
    </row>
    <row r="1028" spans="2:69" x14ac:dyDescent="0.15">
      <c r="B1028" s="1" t="str">
        <f t="shared" si="214"/>
        <v>SkillDescBrief4100301</v>
      </c>
      <c r="C1028" s="1" t="str">
        <f t="shared" si="215"/>
        <v>SkillDescDetail410030101</v>
      </c>
      <c r="D1028" s="3">
        <v>410030101</v>
      </c>
      <c r="E1028" s="3">
        <v>4100301</v>
      </c>
      <c r="F1028" s="3">
        <v>1</v>
      </c>
      <c r="G1028" s="3" t="s">
        <v>377</v>
      </c>
      <c r="H1028" s="3">
        <f ca="1">ROUND(_xlfn.XLOOKUP($F1028,$D$1:$D$5,$E$1:$E$5)*OFFSET(H1028,5-F1028,0)/0.05,0)*0.05</f>
        <v>1.4500000000000002</v>
      </c>
      <c r="I1028" s="3" t="s">
        <v>378</v>
      </c>
      <c r="J1028" s="3"/>
      <c r="K1028" s="3" t="s">
        <v>379</v>
      </c>
      <c r="L1028" s="3"/>
      <c r="M1028" s="3"/>
      <c r="N1028" s="3"/>
      <c r="O1028" s="3"/>
      <c r="P1028" s="3"/>
      <c r="Q1028" s="3" t="s">
        <v>380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t="shared" ca="1" si="212"/>
        <v>{"AtkPower":1.45}</v>
      </c>
      <c r="Z1028" s="11" t="s">
        <v>627</v>
      </c>
      <c r="AA1028" s="11" t="str">
        <f t="shared" ca="1" si="221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628</v>
      </c>
      <c r="AK1028" s="11" t="str">
        <f>$B$6</f>
        <v>&lt;c=A6EC41&gt;</v>
      </c>
      <c r="AL1028" s="12">
        <v>1</v>
      </c>
      <c r="AM1028" s="11" t="s">
        <v>349</v>
      </c>
      <c r="AN1028" s="11" t="s">
        <v>629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349</v>
      </c>
      <c r="AR1028" s="11" t="s">
        <v>385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13"/>
        <v>投掷柄式手雷</v>
      </c>
      <c r="BQ1028" s="11" t="str">
        <f t="shared" ca="1" si="219"/>
        <v>投掷柄式手雷，对&lt;c=A6EC41&gt;1&lt;/c&gt;个敌人造成额外&lt;q=attr_atk&gt;&lt;c=A6EC41&gt;145%&lt;/c&gt;伤害</v>
      </c>
    </row>
    <row r="1029" spans="2:69" x14ac:dyDescent="0.15">
      <c r="B1029" s="1" t="str">
        <f t="shared" si="214"/>
        <v>SkillDescBrief4100301</v>
      </c>
      <c r="C1029" s="1" t="str">
        <f t="shared" si="215"/>
        <v>SkillDescDetail410030102</v>
      </c>
      <c r="D1029" s="3">
        <v>410030102</v>
      </c>
      <c r="E1029" s="3">
        <v>4100301</v>
      </c>
      <c r="F1029" s="3">
        <v>2</v>
      </c>
      <c r="G1029" s="3" t="s">
        <v>377</v>
      </c>
      <c r="H1029" s="3">
        <f ca="1">ROUND(_xlfn.XLOOKUP($F1029,$D$1:$D$5,$E$1:$E$5)*OFFSET(H1029,5-F1029,0)/0.05,0)*0.05</f>
        <v>1.6</v>
      </c>
      <c r="I1029" s="3" t="s">
        <v>378</v>
      </c>
      <c r="J1029" s="3"/>
      <c r="K1029" s="3" t="s">
        <v>379</v>
      </c>
      <c r="L1029" s="3"/>
      <c r="M1029" s="3"/>
      <c r="N1029" s="3"/>
      <c r="O1029" s="3"/>
      <c r="P1029" s="3"/>
      <c r="Q1029" s="3" t="s">
        <v>380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t="shared" ca="1" si="212"/>
        <v>{"AtkPower":1.6}</v>
      </c>
      <c r="Z1029" s="11" t="s">
        <v>627</v>
      </c>
      <c r="AA1029" s="11" t="str">
        <f t="shared" ca="1" si="221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386</v>
      </c>
      <c r="AG1029" s="11"/>
      <c r="AH1029" s="11"/>
      <c r="AI1029" s="11"/>
      <c r="AJ1029" s="11" t="s">
        <v>353</v>
      </c>
      <c r="AK1029" s="11" t="str">
        <f t="shared" ref="AK1029:AK1032" si="224">$B$8&amp;$B$6</f>
        <v>&lt;q=attr_atk&gt;&lt;c=A6EC41&gt;</v>
      </c>
      <c r="AL1029" s="11" t="str">
        <f t="shared" ref="AL1029:AL1032" ca="1" si="225">ROUND($H1029*100,2)&amp;"%"</f>
        <v>160%</v>
      </c>
      <c r="AM1029" s="11" t="s">
        <v>349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13"/>
        <v>投掷柄式手雷</v>
      </c>
      <c r="BQ1029" s="11" t="str">
        <f t="shared" ca="1" si="219"/>
        <v>2级：造成的伤害提升&lt;q=attr_atk&gt;&lt;c=A6EC41&gt;160%&lt;/c&gt;</v>
      </c>
    </row>
    <row r="1030" spans="2:69" x14ac:dyDescent="0.15">
      <c r="B1030" s="1" t="str">
        <f t="shared" si="214"/>
        <v>SkillDescBrief4100301</v>
      </c>
      <c r="C1030" s="1" t="str">
        <f t="shared" si="215"/>
        <v>SkillDescDetail410030103</v>
      </c>
      <c r="D1030" s="3">
        <v>410030103</v>
      </c>
      <c r="E1030" s="3">
        <v>4100301</v>
      </c>
      <c r="F1030" s="3">
        <v>3</v>
      </c>
      <c r="G1030" s="3" t="s">
        <v>377</v>
      </c>
      <c r="H1030" s="3">
        <f ca="1">ROUND(_xlfn.XLOOKUP($F1030,$D$1:$D$5,$E$1:$E$5)*OFFSET(H1030,5-F1030,0)/0.05,0)*0.05</f>
        <v>1.7000000000000002</v>
      </c>
      <c r="I1030" s="3" t="s">
        <v>378</v>
      </c>
      <c r="J1030" s="3"/>
      <c r="K1030" s="3" t="s">
        <v>379</v>
      </c>
      <c r="L1030" s="3"/>
      <c r="M1030" s="3"/>
      <c r="N1030" s="3"/>
      <c r="O1030" s="3"/>
      <c r="P1030" s="3"/>
      <c r="Q1030" s="3" t="s">
        <v>380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t="shared" ca="1" si="212"/>
        <v>{"AtkPower":1.7}</v>
      </c>
      <c r="Z1030" s="11" t="s">
        <v>627</v>
      </c>
      <c r="AA1030" s="11" t="str">
        <f t="shared" ca="1" si="221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386</v>
      </c>
      <c r="AG1030" s="11"/>
      <c r="AH1030" s="11"/>
      <c r="AI1030" s="11"/>
      <c r="AJ1030" s="11" t="s">
        <v>353</v>
      </c>
      <c r="AK1030" s="11" t="str">
        <f t="shared" si="224"/>
        <v>&lt;q=attr_atk&gt;&lt;c=A6EC41&gt;</v>
      </c>
      <c r="AL1030" s="11" t="str">
        <f t="shared" ca="1" si="225"/>
        <v>170%</v>
      </c>
      <c r="AM1030" s="11" t="s">
        <v>349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13"/>
        <v>投掷柄式手雷</v>
      </c>
      <c r="BQ1030" s="11" t="str">
        <f t="shared" ca="1" si="219"/>
        <v>3级：造成的伤害提升&lt;q=attr_atk&gt;&lt;c=A6EC41&gt;170%&lt;/c&gt;</v>
      </c>
    </row>
    <row r="1031" spans="2:69" x14ac:dyDescent="0.15">
      <c r="B1031" s="1" t="str">
        <f t="shared" si="214"/>
        <v>SkillDescBrief4100301</v>
      </c>
      <c r="C1031" s="1" t="str">
        <f t="shared" si="215"/>
        <v>SkillDescDetail410030104</v>
      </c>
      <c r="D1031" s="3">
        <v>410030104</v>
      </c>
      <c r="E1031" s="3">
        <v>4100301</v>
      </c>
      <c r="F1031" s="3">
        <v>4</v>
      </c>
      <c r="G1031" s="3" t="s">
        <v>377</v>
      </c>
      <c r="H1031" s="3">
        <f ca="1">ROUND(_xlfn.XLOOKUP($F1031,$D$1:$D$5,$E$1:$E$5)*OFFSET(H1031,5-F1031,0)/0.05,0)*0.05</f>
        <v>1.9000000000000001</v>
      </c>
      <c r="I1031" s="3" t="s">
        <v>378</v>
      </c>
      <c r="J1031" s="3"/>
      <c r="K1031" s="3" t="s">
        <v>379</v>
      </c>
      <c r="L1031" s="3"/>
      <c r="M1031" s="3"/>
      <c r="N1031" s="3"/>
      <c r="O1031" s="3"/>
      <c r="P1031" s="3"/>
      <c r="Q1031" s="3" t="s">
        <v>380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t="shared" ca="1" si="212"/>
        <v>{"AtkPower":1.9}</v>
      </c>
      <c r="Z1031" s="11" t="s">
        <v>627</v>
      </c>
      <c r="AA1031" s="11" t="str">
        <f t="shared" ca="1" si="221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386</v>
      </c>
      <c r="AG1031" s="11"/>
      <c r="AH1031" s="11"/>
      <c r="AI1031" s="11"/>
      <c r="AJ1031" s="11" t="s">
        <v>353</v>
      </c>
      <c r="AK1031" s="11" t="str">
        <f t="shared" si="224"/>
        <v>&lt;q=attr_atk&gt;&lt;c=A6EC41&gt;</v>
      </c>
      <c r="AL1031" s="11" t="str">
        <f t="shared" ca="1" si="225"/>
        <v>190%</v>
      </c>
      <c r="AM1031" s="11" t="s">
        <v>349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13"/>
        <v>投掷柄式手雷</v>
      </c>
      <c r="BQ1031" s="11" t="str">
        <f t="shared" ca="1" si="219"/>
        <v>4级：造成的伤害提升&lt;q=attr_atk&gt;&lt;c=A6EC41&gt;190%&lt;/c&gt;</v>
      </c>
    </row>
    <row r="1032" spans="2:69" x14ac:dyDescent="0.15">
      <c r="B1032" s="1" t="str">
        <f t="shared" si="214"/>
        <v>SkillDescBrief4100301</v>
      </c>
      <c r="C1032" s="1" t="str">
        <f t="shared" si="215"/>
        <v>SkillDescDetail410030105</v>
      </c>
      <c r="D1032" s="3">
        <v>410030105</v>
      </c>
      <c r="E1032" s="3">
        <v>4100301</v>
      </c>
      <c r="F1032" s="3">
        <v>5</v>
      </c>
      <c r="G1032" s="3" t="s">
        <v>377</v>
      </c>
      <c r="H1032" s="3">
        <v>2.1</v>
      </c>
      <c r="I1032" s="3" t="s">
        <v>378</v>
      </c>
      <c r="J1032" s="3"/>
      <c r="K1032" s="3" t="s">
        <v>379</v>
      </c>
      <c r="L1032" s="3"/>
      <c r="M1032" s="3"/>
      <c r="N1032" s="3"/>
      <c r="O1032" s="3"/>
      <c r="P1032" s="3"/>
      <c r="Q1032" s="3" t="s">
        <v>380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12"/>
        <v>{"AtkPower":2.1}</v>
      </c>
      <c r="Z1032" s="11" t="s">
        <v>627</v>
      </c>
      <c r="AA1032" s="11" t="str">
        <f t="shared" si="221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386</v>
      </c>
      <c r="AG1032" s="11"/>
      <c r="AH1032" s="11"/>
      <c r="AI1032" s="11"/>
      <c r="AJ1032" s="11" t="s">
        <v>353</v>
      </c>
      <c r="AK1032" s="11" t="str">
        <f t="shared" si="224"/>
        <v>&lt;q=attr_atk&gt;&lt;c=A6EC41&gt;</v>
      </c>
      <c r="AL1032" s="11" t="str">
        <f t="shared" si="225"/>
        <v>210%</v>
      </c>
      <c r="AM1032" s="11" t="s">
        <v>349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13"/>
        <v>投掷柄式手雷</v>
      </c>
      <c r="BQ1032" s="11" t="str">
        <f t="shared" si="219"/>
        <v>5级：造成的伤害提升&lt;q=attr_atk&gt;&lt;c=A6EC41&gt;210%&lt;/c&gt;</v>
      </c>
    </row>
    <row r="1033" spans="2:69" x14ac:dyDescent="0.15">
      <c r="B1033" s="1" t="str">
        <f t="shared" si="214"/>
        <v>SkillDescBrief// 大招</v>
      </c>
      <c r="C1033" s="1" t="str">
        <f t="shared" si="215"/>
        <v>SkillDescDetail// 大招</v>
      </c>
      <c r="D1033" s="7" t="s">
        <v>40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12"/>
        <v/>
      </c>
      <c r="Z1033" s="10" t="s">
        <v>381</v>
      </c>
      <c r="AA1033" s="10" t="str">
        <f t="shared" si="221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13"/>
        <v/>
      </c>
      <c r="BQ1033" s="10" t="str">
        <f t="shared" si="219"/>
        <v/>
      </c>
    </row>
    <row r="1034" spans="2:69" x14ac:dyDescent="0.15">
      <c r="B1034" s="1" t="str">
        <f t="shared" si="214"/>
        <v>SkillDescBrief4100302</v>
      </c>
      <c r="C1034" s="1" t="str">
        <f t="shared" si="215"/>
        <v>SkillDescDetail410030201</v>
      </c>
      <c r="D1034" s="3">
        <v>410030201</v>
      </c>
      <c r="E1034" s="3">
        <v>4100302</v>
      </c>
      <c r="F1034" s="3">
        <v>1</v>
      </c>
      <c r="G1034" s="3" t="s">
        <v>377</v>
      </c>
      <c r="H1034" s="3">
        <f ca="1">ROUND(_xlfn.XLOOKUP($F1034,$D$1:$D$5,$E$1:$E$5)*OFFSET(H1034,5-F1034,0)/0.05,0)*0.05</f>
        <v>0.70000000000000007</v>
      </c>
      <c r="I1034" s="3" t="s">
        <v>378</v>
      </c>
      <c r="J1034" s="3"/>
      <c r="K1034" s="3" t="s">
        <v>379</v>
      </c>
      <c r="L1034" s="3">
        <f ca="1">ROUND(_xlfn.XLOOKUP($F1034,$D$1:$D$5,$E$1:$E$5)*OFFSET(L1034,5-F1034,0)/0.05,0)*0.05</f>
        <v>0.70000000000000007</v>
      </c>
      <c r="M1034" s="3"/>
      <c r="N1034" s="3"/>
      <c r="O1034" s="3"/>
      <c r="P1034" s="3"/>
      <c r="Q1034" s="3" t="s">
        <v>380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t="shared" ref="Y1034:Y1097" ca="1" si="226">IF(E1034="","",$A$3&amp;_xlfn.TEXTJOIN($C$1,1,S1034:X1034)&amp;$A$4)</f>
        <v>{"AtkPower":0.7,"BuffPower":0.7}</v>
      </c>
      <c r="Z1034" s="11" t="s">
        <v>630</v>
      </c>
      <c r="AA1034" s="11" t="str">
        <f t="shared" ca="1" si="221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631</v>
      </c>
      <c r="AK1034" s="11" t="str">
        <f>$B$6</f>
        <v>&lt;c=A6EC41&gt;</v>
      </c>
      <c r="AL1034" s="11" t="str">
        <f>"100%"</f>
        <v>100%</v>
      </c>
      <c r="AM1034" s="11" t="s">
        <v>349</v>
      </c>
      <c r="AN1034" s="11" t="s">
        <v>632</v>
      </c>
      <c r="AO1034" s="11" t="str">
        <f>$B$6</f>
        <v>&lt;c=A6EC41&gt;</v>
      </c>
      <c r="AP1034" s="11" t="str">
        <f t="shared" ref="AP1034:AP1038" ca="1" si="227">ROUND($H1034*100,2)&amp;"%"</f>
        <v>70%</v>
      </c>
      <c r="AQ1034" s="11" t="s">
        <v>349</v>
      </c>
      <c r="AR1034" s="11" t="s">
        <v>521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228">Z1034</f>
        <v>提高自身攻击速度，并在造成伤害时回复生命</v>
      </c>
      <c r="BQ1034" s="11" t="str">
        <f t="shared" ca="1" si="219"/>
        <v>提高自身&lt;c=A6EC41&gt;100%&lt;/c&gt;攻击速度，并在造成伤害时回复此次伤害&lt;c=A6EC41&gt;70%&lt;/c&gt;的生命值</v>
      </c>
    </row>
    <row r="1035" spans="2:69" x14ac:dyDescent="0.15">
      <c r="B1035" s="1" t="str">
        <f t="shared" ref="B1035:B1098" si="229">$C$3&amp;LEFT($D1035,7)</f>
        <v>SkillDescBrief4100302</v>
      </c>
      <c r="C1035" s="1" t="str">
        <f t="shared" ref="C1035:C1098" si="23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377</v>
      </c>
      <c r="H1035" s="3">
        <f ca="1">ROUND(_xlfn.XLOOKUP($F1035,$D$1:$D$5,$E$1:$E$5)*OFFSET(H1035,5-F1035,0)/0.05,0)*0.05</f>
        <v>0.75</v>
      </c>
      <c r="I1035" s="3" t="s">
        <v>378</v>
      </c>
      <c r="J1035" s="3"/>
      <c r="K1035" s="3" t="s">
        <v>379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380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t="shared" ca="1" si="226"/>
        <v>{"AtkPower":0.75,"BuffPower":0.75}</v>
      </c>
      <c r="Z1035" s="11" t="s">
        <v>630</v>
      </c>
      <c r="AA1035" s="11" t="str">
        <f t="shared" ca="1" si="221"/>
        <v>2级：回复生命值提升&lt;c=A6EC41&gt;75%&lt;/c&gt;</v>
      </c>
      <c r="AB1035" s="11"/>
      <c r="AC1035" s="11"/>
      <c r="AD1035" s="11">
        <v>2</v>
      </c>
      <c r="AE1035" s="11"/>
      <c r="AF1035" s="11" t="s">
        <v>386</v>
      </c>
      <c r="AG1035" s="11"/>
      <c r="AH1035" s="11"/>
      <c r="AI1035" s="11"/>
      <c r="AJ1035" s="11"/>
      <c r="AK1035" s="11"/>
      <c r="AL1035" s="11"/>
      <c r="AM1035" s="11"/>
      <c r="AN1035" s="11" t="s">
        <v>618</v>
      </c>
      <c r="AO1035" s="11" t="str">
        <f>$B$6</f>
        <v>&lt;c=A6EC41&gt;</v>
      </c>
      <c r="AP1035" s="11" t="str">
        <f t="shared" ca="1" si="227"/>
        <v>75%</v>
      </c>
      <c r="AQ1035" s="11" t="s">
        <v>349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228"/>
        <v>提高自身攻击速度，并在造成伤害时回复生命</v>
      </c>
      <c r="BQ1035" s="11" t="str">
        <f t="shared" ca="1" si="219"/>
        <v>2级：回复生命值提升&lt;c=A6EC41&gt;75%&lt;/c&gt;</v>
      </c>
    </row>
    <row r="1036" spans="2:69" x14ac:dyDescent="0.15">
      <c r="B1036" s="1" t="str">
        <f t="shared" si="229"/>
        <v>SkillDescBrief4100302</v>
      </c>
      <c r="C1036" s="1" t="str">
        <f t="shared" si="230"/>
        <v>SkillDescDetail410030203</v>
      </c>
      <c r="D1036" s="3">
        <v>410030203</v>
      </c>
      <c r="E1036" s="3">
        <v>4100302</v>
      </c>
      <c r="F1036" s="3">
        <v>3</v>
      </c>
      <c r="G1036" s="3" t="s">
        <v>377</v>
      </c>
      <c r="H1036" s="3">
        <f ca="1">ROUND(_xlfn.XLOOKUP($F1036,$D$1:$D$5,$E$1:$E$5)*OFFSET(H1036,5-F1036,0)/0.05,0)*0.05</f>
        <v>0.8</v>
      </c>
      <c r="I1036" s="3" t="s">
        <v>378</v>
      </c>
      <c r="J1036" s="3"/>
      <c r="K1036" s="3" t="s">
        <v>379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380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t="shared" ca="1" si="226"/>
        <v>{"AtkPower":0.8,"BuffPower":0.8}</v>
      </c>
      <c r="Z1036" s="11" t="s">
        <v>630</v>
      </c>
      <c r="AA1036" s="11" t="str">
        <f t="shared" ca="1" si="221"/>
        <v>3级：回复生命值提升&lt;c=A6EC41&gt;80%&lt;/c&gt;</v>
      </c>
      <c r="AB1036" s="11"/>
      <c r="AC1036" s="11"/>
      <c r="AD1036" s="11">
        <v>3</v>
      </c>
      <c r="AE1036" s="11"/>
      <c r="AF1036" s="11" t="s">
        <v>386</v>
      </c>
      <c r="AG1036" s="11"/>
      <c r="AH1036" s="11"/>
      <c r="AI1036" s="11"/>
      <c r="AJ1036" s="11"/>
      <c r="AK1036" s="11"/>
      <c r="AL1036" s="11"/>
      <c r="AM1036" s="11"/>
      <c r="AN1036" s="11" t="s">
        <v>618</v>
      </c>
      <c r="AO1036" s="11" t="str">
        <f>$B$6</f>
        <v>&lt;c=A6EC41&gt;</v>
      </c>
      <c r="AP1036" s="11" t="str">
        <f t="shared" ca="1" si="227"/>
        <v>80%</v>
      </c>
      <c r="AQ1036" s="11" t="s">
        <v>349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228"/>
        <v>提高自身攻击速度，并在造成伤害时回复生命</v>
      </c>
      <c r="BQ1036" s="11" t="str">
        <f t="shared" ca="1" si="219"/>
        <v>3级：回复生命值提升&lt;c=A6EC41&gt;80%&lt;/c&gt;</v>
      </c>
    </row>
    <row r="1037" spans="2:69" x14ac:dyDescent="0.15">
      <c r="B1037" s="1" t="str">
        <f t="shared" si="229"/>
        <v>SkillDescBrief4100302</v>
      </c>
      <c r="C1037" s="1" t="str">
        <f t="shared" si="230"/>
        <v>SkillDescDetail410030204</v>
      </c>
      <c r="D1037" s="3">
        <v>410030204</v>
      </c>
      <c r="E1037" s="3">
        <v>4100302</v>
      </c>
      <c r="F1037" s="3">
        <v>4</v>
      </c>
      <c r="G1037" s="3" t="s">
        <v>377</v>
      </c>
      <c r="H1037" s="3">
        <f ca="1">ROUND(_xlfn.XLOOKUP($F1037,$D$1:$D$5,$E$1:$E$5)*OFFSET(H1037,5-F1037,0)/0.05,0)*0.05</f>
        <v>0.9</v>
      </c>
      <c r="I1037" s="3" t="s">
        <v>378</v>
      </c>
      <c r="J1037" s="3"/>
      <c r="K1037" s="3" t="s">
        <v>379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380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t="shared" ca="1" si="226"/>
        <v>{"AtkPower":0.9,"BuffPower":0.9}</v>
      </c>
      <c r="Z1037" s="11" t="s">
        <v>630</v>
      </c>
      <c r="AA1037" s="11" t="str">
        <f t="shared" ca="1" si="221"/>
        <v>4级：回复生命值提升&lt;c=A6EC41&gt;90%&lt;/c&gt;</v>
      </c>
      <c r="AB1037" s="11"/>
      <c r="AC1037" s="11"/>
      <c r="AD1037" s="11">
        <v>4</v>
      </c>
      <c r="AE1037" s="11"/>
      <c r="AF1037" s="11" t="s">
        <v>386</v>
      </c>
      <c r="AG1037" s="11"/>
      <c r="AH1037" s="11"/>
      <c r="AI1037" s="11"/>
      <c r="AJ1037" s="11"/>
      <c r="AK1037" s="11"/>
      <c r="AL1037" s="11"/>
      <c r="AM1037" s="11"/>
      <c r="AN1037" s="11" t="s">
        <v>618</v>
      </c>
      <c r="AO1037" s="11" t="str">
        <f>$B$6</f>
        <v>&lt;c=A6EC41&gt;</v>
      </c>
      <c r="AP1037" s="11" t="str">
        <f t="shared" ca="1" si="227"/>
        <v>90%</v>
      </c>
      <c r="AQ1037" s="11" t="s">
        <v>349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228"/>
        <v>提高自身攻击速度，并在造成伤害时回复生命</v>
      </c>
      <c r="BQ1037" s="11" t="str">
        <f t="shared" ca="1" si="219"/>
        <v>4级：回复生命值提升&lt;c=A6EC41&gt;90%&lt;/c&gt;</v>
      </c>
    </row>
    <row r="1038" spans="2:69" x14ac:dyDescent="0.15">
      <c r="B1038" s="1" t="str">
        <f t="shared" si="229"/>
        <v>SkillDescBrief4100302</v>
      </c>
      <c r="C1038" s="1" t="str">
        <f t="shared" si="230"/>
        <v>SkillDescDetail410030205</v>
      </c>
      <c r="D1038" s="3">
        <v>410030205</v>
      </c>
      <c r="E1038" s="3">
        <v>4100302</v>
      </c>
      <c r="F1038" s="3">
        <v>5</v>
      </c>
      <c r="G1038" s="3" t="s">
        <v>377</v>
      </c>
      <c r="H1038" s="3">
        <v>1</v>
      </c>
      <c r="I1038" s="3" t="s">
        <v>378</v>
      </c>
      <c r="J1038" s="3"/>
      <c r="K1038" s="3" t="s">
        <v>379</v>
      </c>
      <c r="L1038" s="3">
        <v>1</v>
      </c>
      <c r="M1038" s="3"/>
      <c r="N1038" s="3"/>
      <c r="O1038" s="3"/>
      <c r="P1038" s="3"/>
      <c r="Q1038" s="3" t="s">
        <v>380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226"/>
        <v>{"AtkPower":1,"BuffPower":1}</v>
      </c>
      <c r="Z1038" s="11" t="s">
        <v>630</v>
      </c>
      <c r="AA1038" s="11" t="str">
        <f t="shared" si="221"/>
        <v>5级：回复生命值提升&lt;c=A6EC41&gt;100%&lt;/c&gt;</v>
      </c>
      <c r="AB1038" s="11"/>
      <c r="AC1038" s="11"/>
      <c r="AD1038" s="11">
        <v>5</v>
      </c>
      <c r="AE1038" s="11"/>
      <c r="AF1038" s="11" t="s">
        <v>386</v>
      </c>
      <c r="AG1038" s="11"/>
      <c r="AH1038" s="11"/>
      <c r="AI1038" s="11"/>
      <c r="AJ1038" s="11"/>
      <c r="AK1038" s="11"/>
      <c r="AL1038" s="11"/>
      <c r="AM1038" s="11"/>
      <c r="AN1038" s="11" t="s">
        <v>618</v>
      </c>
      <c r="AO1038" s="11" t="str">
        <f>$B$6</f>
        <v>&lt;c=A6EC41&gt;</v>
      </c>
      <c r="AP1038" s="11" t="str">
        <f t="shared" si="227"/>
        <v>100%</v>
      </c>
      <c r="AQ1038" s="11" t="s">
        <v>349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228"/>
        <v>提高自身攻击速度，并在造成伤害时回复生命</v>
      </c>
      <c r="BQ1038" s="11" t="str">
        <f t="shared" si="219"/>
        <v>5级：回复生命值提升&lt;c=A6EC41&gt;100%&lt;/c&gt;</v>
      </c>
    </row>
    <row r="1039" spans="2:69" x14ac:dyDescent="0.15">
      <c r="B1039" s="1" t="str">
        <f t="shared" si="229"/>
        <v>SkillDescBrief// 经营被动</v>
      </c>
      <c r="C1039" s="1" t="str">
        <f t="shared" si="230"/>
        <v>SkillDescDetail// 经营被动</v>
      </c>
      <c r="D1039" s="7" t="s">
        <v>45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226"/>
        <v/>
      </c>
      <c r="Z1039" s="10" t="s">
        <v>381</v>
      </c>
      <c r="AA1039" s="10" t="str">
        <f t="shared" si="221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228"/>
        <v/>
      </c>
      <c r="BQ1039" s="10" t="str">
        <f t="shared" si="219"/>
        <v/>
      </c>
    </row>
    <row r="1040" spans="2:69" x14ac:dyDescent="0.15">
      <c r="B1040" s="1" t="str">
        <f t="shared" si="229"/>
        <v>SkillDescBrief4100303</v>
      </c>
      <c r="C1040" s="1" t="str">
        <f t="shared" si="230"/>
        <v>SkillDescDetail410030301</v>
      </c>
      <c r="D1040" s="3">
        <v>410030301</v>
      </c>
      <c r="E1040" s="3">
        <v>4100303</v>
      </c>
      <c r="F1040" s="3">
        <v>1</v>
      </c>
      <c r="G1040" s="3" t="s">
        <v>377</v>
      </c>
      <c r="H1040" s="3"/>
      <c r="I1040" s="3" t="s">
        <v>378</v>
      </c>
      <c r="J1040" s="3"/>
      <c r="K1040" s="3" t="s">
        <v>379</v>
      </c>
      <c r="L1040" s="3"/>
      <c r="M1040" s="3"/>
      <c r="N1040" s="3"/>
      <c r="O1040" s="3"/>
      <c r="P1040" s="3"/>
      <c r="Q1040" s="3" t="s">
        <v>380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226"/>
        <v>{}</v>
      </c>
      <c r="Z1040" s="11" t="s">
        <v>396</v>
      </c>
      <c r="AA1040" s="11" t="str">
        <f t="shared" si="221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397</v>
      </c>
      <c r="AK1040" s="11" t="str">
        <f t="shared" ref="AK1040:AK1044" si="231">$B$6</f>
        <v>&lt;c=A6EC41&gt;</v>
      </c>
      <c r="AL1040" s="11">
        <v>2</v>
      </c>
      <c r="AM1040" s="11" t="s">
        <v>349</v>
      </c>
      <c r="AN1040" s="11" t="s">
        <v>398</v>
      </c>
      <c r="AO1040" s="11" t="s">
        <v>355</v>
      </c>
      <c r="AP1040" s="11">
        <v>2</v>
      </c>
      <c r="AQ1040" s="11" t="s">
        <v>349</v>
      </c>
      <c r="AR1040" s="11" t="s">
        <v>399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228"/>
        <v>使产业收入提高，升级消耗减少</v>
      </c>
      <c r="BQ1040" s="11" t="str">
        <f t="shared" si="219"/>
        <v>放置在产业中时，产业收入提高&lt;c=A6EC41&gt;2&lt;/c&gt;倍，产业升级消耗减少&lt;c=A6EC41&gt;2&lt;/c&gt;倍</v>
      </c>
    </row>
    <row r="1041" spans="2:69" x14ac:dyDescent="0.15">
      <c r="B1041" s="1" t="str">
        <f t="shared" si="229"/>
        <v>SkillDescBrief4100303</v>
      </c>
      <c r="C1041" s="1" t="str">
        <f t="shared" si="230"/>
        <v>SkillDescDetail410030302</v>
      </c>
      <c r="D1041" s="3">
        <v>410030302</v>
      </c>
      <c r="E1041" s="3">
        <v>4100303</v>
      </c>
      <c r="F1041" s="3">
        <v>2</v>
      </c>
      <c r="G1041" s="3" t="s">
        <v>377</v>
      </c>
      <c r="H1041" s="3"/>
      <c r="I1041" s="3" t="s">
        <v>378</v>
      </c>
      <c r="J1041" s="3"/>
      <c r="K1041" s="3" t="s">
        <v>379</v>
      </c>
      <c r="L1041" s="3"/>
      <c r="M1041" s="3"/>
      <c r="N1041" s="3"/>
      <c r="O1041" s="3"/>
      <c r="P1041" s="3"/>
      <c r="Q1041" s="3" t="s">
        <v>380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226"/>
        <v>{}</v>
      </c>
      <c r="Z1041" s="11" t="s">
        <v>396</v>
      </c>
      <c r="AA1041" s="11" t="str">
        <f t="shared" si="221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386</v>
      </c>
      <c r="AG1041" s="11"/>
      <c r="AH1041" s="11"/>
      <c r="AI1041" s="11"/>
      <c r="AJ1041" s="11" t="s">
        <v>397</v>
      </c>
      <c r="AK1041" s="11" t="str">
        <f t="shared" si="231"/>
        <v>&lt;c=A6EC41&gt;</v>
      </c>
      <c r="AL1041" s="11">
        <f>AL1040*4</f>
        <v>8</v>
      </c>
      <c r="AM1041" s="11" t="s">
        <v>349</v>
      </c>
      <c r="AN1041" s="11" t="s">
        <v>398</v>
      </c>
      <c r="AO1041" s="11" t="s">
        <v>355</v>
      </c>
      <c r="AP1041" s="11">
        <f>AP1040*4</f>
        <v>8</v>
      </c>
      <c r="AQ1041" s="11" t="s">
        <v>349</v>
      </c>
      <c r="AR1041" s="11" t="s">
        <v>399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228"/>
        <v>使产业收入提高，升级消耗减少</v>
      </c>
      <c r="BQ1041" s="11" t="str">
        <f t="shared" si="219"/>
        <v>2级：放置在产业中时，产业收入提高&lt;c=A6EC41&gt;8&lt;/c&gt;倍，产业升级消耗减少&lt;c=A6EC41&gt;8&lt;/c&gt;倍</v>
      </c>
    </row>
    <row r="1042" spans="2:69" x14ac:dyDescent="0.15">
      <c r="B1042" s="1" t="str">
        <f t="shared" si="229"/>
        <v>SkillDescBrief4100303</v>
      </c>
      <c r="C1042" s="1" t="str">
        <f t="shared" si="230"/>
        <v>SkillDescDetail410030303</v>
      </c>
      <c r="D1042" s="3">
        <v>410030303</v>
      </c>
      <c r="E1042" s="3">
        <v>4100303</v>
      </c>
      <c r="F1042" s="3">
        <v>3</v>
      </c>
      <c r="G1042" s="3" t="s">
        <v>377</v>
      </c>
      <c r="H1042" s="3"/>
      <c r="I1042" s="3" t="s">
        <v>378</v>
      </c>
      <c r="J1042" s="3"/>
      <c r="K1042" s="3" t="s">
        <v>379</v>
      </c>
      <c r="L1042" s="3"/>
      <c r="M1042" s="3"/>
      <c r="N1042" s="3"/>
      <c r="O1042" s="3"/>
      <c r="P1042" s="3"/>
      <c r="Q1042" s="3" t="s">
        <v>380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226"/>
        <v>{}</v>
      </c>
      <c r="Z1042" s="11" t="s">
        <v>396</v>
      </c>
      <c r="AA1042" s="11" t="str">
        <f t="shared" si="221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386</v>
      </c>
      <c r="AG1042" s="11"/>
      <c r="AH1042" s="11"/>
      <c r="AI1042" s="11"/>
      <c r="AJ1042" s="11" t="s">
        <v>397</v>
      </c>
      <c r="AK1042" s="11" t="str">
        <f t="shared" si="231"/>
        <v>&lt;c=A6EC41&gt;</v>
      </c>
      <c r="AL1042" s="11">
        <f>AL1041*4</f>
        <v>32</v>
      </c>
      <c r="AM1042" s="11" t="s">
        <v>349</v>
      </c>
      <c r="AN1042" s="11" t="s">
        <v>398</v>
      </c>
      <c r="AO1042" s="11" t="s">
        <v>355</v>
      </c>
      <c r="AP1042" s="11">
        <f>AP1041*4</f>
        <v>32</v>
      </c>
      <c r="AQ1042" s="11" t="s">
        <v>349</v>
      </c>
      <c r="AR1042" s="11" t="s">
        <v>399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228"/>
        <v>使产业收入提高，升级消耗减少</v>
      </c>
      <c r="BQ1042" s="11" t="str">
        <f t="shared" si="219"/>
        <v>3级：放置在产业中时，产业收入提高&lt;c=A6EC41&gt;32&lt;/c&gt;倍，产业升级消耗减少&lt;c=A6EC41&gt;32&lt;/c&gt;倍</v>
      </c>
    </row>
    <row r="1043" spans="2:69" x14ac:dyDescent="0.15">
      <c r="B1043" s="1" t="str">
        <f t="shared" si="229"/>
        <v>SkillDescBrief4100303</v>
      </c>
      <c r="C1043" s="1" t="str">
        <f t="shared" si="230"/>
        <v>SkillDescDetail410030304</v>
      </c>
      <c r="D1043" s="3">
        <v>410030304</v>
      </c>
      <c r="E1043" s="3">
        <v>4100303</v>
      </c>
      <c r="F1043" s="3">
        <v>4</v>
      </c>
      <c r="G1043" s="3" t="s">
        <v>377</v>
      </c>
      <c r="H1043" s="3"/>
      <c r="I1043" s="3" t="s">
        <v>378</v>
      </c>
      <c r="J1043" s="3"/>
      <c r="K1043" s="3" t="s">
        <v>379</v>
      </c>
      <c r="L1043" s="3"/>
      <c r="M1043" s="3"/>
      <c r="N1043" s="3"/>
      <c r="O1043" s="3"/>
      <c r="P1043" s="3"/>
      <c r="Q1043" s="3" t="s">
        <v>380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226"/>
        <v>{}</v>
      </c>
      <c r="Z1043" s="11" t="s">
        <v>396</v>
      </c>
      <c r="AA1043" s="11" t="str">
        <f t="shared" si="221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386</v>
      </c>
      <c r="AG1043" s="11"/>
      <c r="AH1043" s="11"/>
      <c r="AI1043" s="11"/>
      <c r="AJ1043" s="11" t="s">
        <v>397</v>
      </c>
      <c r="AK1043" s="11" t="str">
        <f t="shared" si="231"/>
        <v>&lt;c=A6EC41&gt;</v>
      </c>
      <c r="AL1043" s="11">
        <v>64</v>
      </c>
      <c r="AM1043" s="11" t="s">
        <v>349</v>
      </c>
      <c r="AN1043" s="11" t="s">
        <v>398</v>
      </c>
      <c r="AO1043" s="11" t="s">
        <v>355</v>
      </c>
      <c r="AP1043" s="11">
        <v>64</v>
      </c>
      <c r="AQ1043" s="11" t="s">
        <v>349</v>
      </c>
      <c r="AR1043" s="11" t="s">
        <v>399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228"/>
        <v>使产业收入提高，升级消耗减少</v>
      </c>
      <c r="BQ1043" s="11" t="str">
        <f t="shared" si="219"/>
        <v>4级：放置在产业中时，产业收入提高&lt;c=A6EC41&gt;64&lt;/c&gt;倍，产业升级消耗减少&lt;c=A6EC41&gt;64&lt;/c&gt;倍</v>
      </c>
    </row>
    <row r="1044" spans="2:69" x14ac:dyDescent="0.15">
      <c r="B1044" s="1" t="str">
        <f t="shared" si="229"/>
        <v>SkillDescBrief4100303</v>
      </c>
      <c r="C1044" s="1" t="str">
        <f t="shared" si="230"/>
        <v>SkillDescDetail410030305</v>
      </c>
      <c r="D1044" s="3">
        <v>410030305</v>
      </c>
      <c r="E1044" s="3">
        <v>4100303</v>
      </c>
      <c r="F1044" s="3">
        <v>5</v>
      </c>
      <c r="G1044" s="3" t="s">
        <v>377</v>
      </c>
      <c r="H1044" s="3"/>
      <c r="I1044" s="3" t="s">
        <v>378</v>
      </c>
      <c r="J1044" s="3"/>
      <c r="K1044" s="3" t="s">
        <v>379</v>
      </c>
      <c r="L1044" s="3"/>
      <c r="M1044" s="3"/>
      <c r="N1044" s="3"/>
      <c r="O1044" s="3"/>
      <c r="P1044" s="3"/>
      <c r="Q1044" s="3" t="s">
        <v>380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226"/>
        <v>{}</v>
      </c>
      <c r="Z1044" s="11" t="s">
        <v>396</v>
      </c>
      <c r="AA1044" s="11" t="str">
        <f t="shared" si="221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386</v>
      </c>
      <c r="AG1044" s="11"/>
      <c r="AH1044" s="11"/>
      <c r="AI1044" s="11"/>
      <c r="AJ1044" s="11" t="s">
        <v>397</v>
      </c>
      <c r="AK1044" s="11" t="str">
        <f t="shared" si="231"/>
        <v>&lt;c=A6EC41&gt;</v>
      </c>
      <c r="AL1044" s="11">
        <v>128</v>
      </c>
      <c r="AM1044" s="11" t="s">
        <v>349</v>
      </c>
      <c r="AN1044" s="11" t="s">
        <v>398</v>
      </c>
      <c r="AO1044" s="11" t="s">
        <v>355</v>
      </c>
      <c r="AP1044" s="11">
        <v>128</v>
      </c>
      <c r="AQ1044" s="11" t="s">
        <v>349</v>
      </c>
      <c r="AR1044" s="11" t="s">
        <v>399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228"/>
        <v>使产业收入提高，升级消耗减少</v>
      </c>
      <c r="BQ1044" s="11" t="str">
        <f t="shared" si="219"/>
        <v>5级：放置在产业中时，产业收入提高&lt;c=A6EC41&gt;128&lt;/c&gt;倍，产业升级消耗减少&lt;c=A6EC41&gt;128&lt;/c&gt;倍</v>
      </c>
    </row>
    <row r="1045" spans="2:69" x14ac:dyDescent="0.15">
      <c r="B1045" s="1" t="str">
        <f t="shared" si="229"/>
        <v>SkillDescBrief// 战斗被动</v>
      </c>
      <c r="C1045" s="1" t="str">
        <f t="shared" si="230"/>
        <v>SkillDescDetail// 战斗被动1</v>
      </c>
      <c r="D1045" s="7" t="s">
        <v>46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226"/>
        <v/>
      </c>
      <c r="Z1045" s="10" t="s">
        <v>381</v>
      </c>
      <c r="AA1045" s="10" t="str">
        <f t="shared" si="221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228"/>
        <v/>
      </c>
      <c r="BQ1045" s="10" t="str">
        <f t="shared" si="219"/>
        <v/>
      </c>
    </row>
    <row r="1046" spans="2:69" x14ac:dyDescent="0.15">
      <c r="B1046" s="1" t="str">
        <f t="shared" si="229"/>
        <v>SkillDescBrief4100304</v>
      </c>
      <c r="C1046" s="1" t="str">
        <f t="shared" si="230"/>
        <v>SkillDescDetail410030401</v>
      </c>
      <c r="D1046" s="3">
        <v>410030401</v>
      </c>
      <c r="E1046" s="3">
        <v>4100304</v>
      </c>
      <c r="F1046" s="3">
        <v>1</v>
      </c>
      <c r="G1046" s="3" t="s">
        <v>377</v>
      </c>
      <c r="H1046" s="3">
        <f ca="1">ROUND(_xlfn.XLOOKUP($F1046,$D$1:$D$5,$E$1:$E$5)*OFFSET(H1046,5-F1046,0)/0.05,0)*0.05</f>
        <v>4.2</v>
      </c>
      <c r="I1046" s="3" t="s">
        <v>378</v>
      </c>
      <c r="J1046" s="3"/>
      <c r="K1046" s="3" t="s">
        <v>379</v>
      </c>
      <c r="L1046" s="3"/>
      <c r="M1046" s="3"/>
      <c r="N1046" s="3"/>
      <c r="O1046" s="3"/>
      <c r="P1046" s="3"/>
      <c r="Q1046" s="3" t="s">
        <v>380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t="shared" ca="1" si="226"/>
        <v>{"AtkPower":4.2}</v>
      </c>
      <c r="Z1046" s="11" t="s">
        <v>633</v>
      </c>
      <c r="AA1046" s="11" t="str">
        <f t="shared" ca="1" si="221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461</v>
      </c>
      <c r="AK1046" s="11" t="str">
        <f>$B$6</f>
        <v>&lt;c=A6EC41&gt;</v>
      </c>
      <c r="AL1046" s="12">
        <v>4</v>
      </c>
      <c r="AM1046" s="11" t="s">
        <v>349</v>
      </c>
      <c r="AN1046" s="11" t="s">
        <v>634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349</v>
      </c>
      <c r="AR1046" s="11" t="s">
        <v>635</v>
      </c>
      <c r="AS1046" s="11" t="s">
        <v>355</v>
      </c>
      <c r="AT1046" s="11">
        <v>80</v>
      </c>
      <c r="AU1046" s="11" t="s">
        <v>349</v>
      </c>
      <c r="AV1046" s="11" t="s">
        <v>407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228"/>
        <v>攻击一定次数后会投掷强力手雷</v>
      </c>
      <c r="BQ1046" s="11" t="str">
        <f t="shared" ca="1" si="219"/>
        <v>每攻击&lt;c=A6EC41&gt;4&lt;/c&gt;次，下次攻击的倍率增加至&lt;q=attr_atk&gt;&lt;c=A6EC41&gt;420%&lt;/c&gt;,并额外回复&lt;c=A6EC41&gt;80&lt;/c&gt;能量</v>
      </c>
    </row>
    <row r="1047" spans="2:69" x14ac:dyDescent="0.15">
      <c r="B1047" s="1" t="str">
        <f t="shared" si="229"/>
        <v>SkillDescBrief4100304</v>
      </c>
      <c r="C1047" s="1" t="str">
        <f t="shared" si="230"/>
        <v>SkillDescDetail410030402</v>
      </c>
      <c r="D1047" s="3">
        <v>410030402</v>
      </c>
      <c r="E1047" s="3">
        <v>4100304</v>
      </c>
      <c r="F1047" s="3">
        <v>2</v>
      </c>
      <c r="G1047" s="3" t="s">
        <v>377</v>
      </c>
      <c r="H1047" s="3">
        <f ca="1">ROUND(_xlfn.XLOOKUP($F1047,$D$1:$D$5,$E$1:$E$5)*OFFSET(H1047,5-F1047,0)/0.05,0)*0.05</f>
        <v>4.5</v>
      </c>
      <c r="I1047" s="3" t="s">
        <v>378</v>
      </c>
      <c r="J1047" s="3"/>
      <c r="K1047" s="3" t="s">
        <v>379</v>
      </c>
      <c r="L1047" s="3"/>
      <c r="M1047" s="3"/>
      <c r="N1047" s="3"/>
      <c r="O1047" s="3"/>
      <c r="P1047" s="3"/>
      <c r="Q1047" s="3" t="s">
        <v>380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t="shared" ca="1" si="226"/>
        <v>{"AtkPower":4.5}</v>
      </c>
      <c r="Z1047" s="11" t="s">
        <v>633</v>
      </c>
      <c r="AA1047" s="11" t="str">
        <f t="shared" ca="1" si="221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386</v>
      </c>
      <c r="AG1047" s="11"/>
      <c r="AH1047" s="11"/>
      <c r="AI1047" s="11"/>
      <c r="AJ1047" s="11" t="s">
        <v>636</v>
      </c>
      <c r="AK1047" s="11" t="str">
        <f t="shared" ref="AK1047:AK1050" si="232">$B$8&amp;$B$6</f>
        <v>&lt;q=attr_atk&gt;&lt;c=A6EC41&gt;</v>
      </c>
      <c r="AL1047" s="11" t="str">
        <f t="shared" ref="AL1047:AL1050" ca="1" si="233">ROUND($H1047*100,2)&amp;"%"</f>
        <v>450%</v>
      </c>
      <c r="AM1047" s="11" t="s">
        <v>349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228"/>
        <v>攻击一定次数后会投掷强力手雷</v>
      </c>
      <c r="BQ1047" s="11" t="str">
        <f t="shared" ca="1" si="219"/>
        <v>2级：攻击倍率增加&lt;q=attr_atk&gt;&lt;c=A6EC41&gt;450%&lt;/c&gt;</v>
      </c>
    </row>
    <row r="1048" spans="2:69" x14ac:dyDescent="0.15">
      <c r="B1048" s="1" t="str">
        <f t="shared" si="229"/>
        <v>SkillDescBrief4100304</v>
      </c>
      <c r="C1048" s="1" t="str">
        <f t="shared" si="230"/>
        <v>SkillDescDetail410030403</v>
      </c>
      <c r="D1048" s="3">
        <v>410030403</v>
      </c>
      <c r="E1048" s="3">
        <v>4100304</v>
      </c>
      <c r="F1048" s="3">
        <v>3</v>
      </c>
      <c r="G1048" s="3" t="s">
        <v>377</v>
      </c>
      <c r="H1048" s="3">
        <f ca="1">ROUND(_xlfn.XLOOKUP($F1048,$D$1:$D$5,$E$1:$E$5)*OFFSET(H1048,5-F1048,0)/0.05,0)*0.05</f>
        <v>4.8000000000000007</v>
      </c>
      <c r="I1048" s="3" t="s">
        <v>378</v>
      </c>
      <c r="J1048" s="3"/>
      <c r="K1048" s="3" t="s">
        <v>379</v>
      </c>
      <c r="L1048" s="3"/>
      <c r="M1048" s="3"/>
      <c r="N1048" s="3"/>
      <c r="O1048" s="3"/>
      <c r="P1048" s="3"/>
      <c r="Q1048" s="3" t="s">
        <v>380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t="shared" ca="1" si="226"/>
        <v>{"AtkPower":4.8}</v>
      </c>
      <c r="Z1048" s="11" t="s">
        <v>633</v>
      </c>
      <c r="AA1048" s="11" t="str">
        <f t="shared" ca="1" si="221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386</v>
      </c>
      <c r="AG1048" s="11"/>
      <c r="AH1048" s="11"/>
      <c r="AI1048" s="11"/>
      <c r="AJ1048" s="11" t="s">
        <v>636</v>
      </c>
      <c r="AK1048" s="11" t="str">
        <f t="shared" si="232"/>
        <v>&lt;q=attr_atk&gt;&lt;c=A6EC41&gt;</v>
      </c>
      <c r="AL1048" s="11" t="str">
        <f t="shared" ca="1" si="233"/>
        <v>480%</v>
      </c>
      <c r="AM1048" s="11" t="s">
        <v>349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228"/>
        <v>攻击一定次数后会投掷强力手雷</v>
      </c>
      <c r="BQ1048" s="11" t="str">
        <f t="shared" ca="1" si="219"/>
        <v>3级：攻击倍率增加&lt;q=attr_atk&gt;&lt;c=A6EC41&gt;480%&lt;/c&gt;</v>
      </c>
    </row>
    <row r="1049" spans="2:69" x14ac:dyDescent="0.15">
      <c r="B1049" s="1" t="str">
        <f t="shared" si="229"/>
        <v>SkillDescBrief4100304</v>
      </c>
      <c r="C1049" s="1" t="str">
        <f t="shared" si="230"/>
        <v>SkillDescDetail410030404</v>
      </c>
      <c r="D1049" s="3">
        <v>410030404</v>
      </c>
      <c r="E1049" s="3">
        <v>4100304</v>
      </c>
      <c r="F1049" s="3">
        <v>4</v>
      </c>
      <c r="G1049" s="3" t="s">
        <v>377</v>
      </c>
      <c r="H1049" s="3">
        <f ca="1">ROUND(_xlfn.XLOOKUP($F1049,$D$1:$D$5,$E$1:$E$5)*OFFSET(H1049,5-F1049,0)/0.05,0)*0.05</f>
        <v>5.4</v>
      </c>
      <c r="I1049" s="3" t="s">
        <v>378</v>
      </c>
      <c r="J1049" s="3"/>
      <c r="K1049" s="3" t="s">
        <v>379</v>
      </c>
      <c r="L1049" s="3"/>
      <c r="M1049" s="3"/>
      <c r="N1049" s="3"/>
      <c r="O1049" s="3"/>
      <c r="P1049" s="3"/>
      <c r="Q1049" s="3" t="s">
        <v>380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t="shared" ca="1" si="226"/>
        <v>{"AtkPower":5.4}</v>
      </c>
      <c r="Z1049" s="11" t="s">
        <v>633</v>
      </c>
      <c r="AA1049" s="11" t="str">
        <f t="shared" ca="1" si="221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386</v>
      </c>
      <c r="AG1049" s="11"/>
      <c r="AH1049" s="11"/>
      <c r="AI1049" s="11"/>
      <c r="AJ1049" s="11" t="s">
        <v>636</v>
      </c>
      <c r="AK1049" s="11" t="str">
        <f t="shared" si="232"/>
        <v>&lt;q=attr_atk&gt;&lt;c=A6EC41&gt;</v>
      </c>
      <c r="AL1049" s="11" t="str">
        <f t="shared" ca="1" si="233"/>
        <v>540%</v>
      </c>
      <c r="AM1049" s="11" t="s">
        <v>349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228"/>
        <v>攻击一定次数后会投掷强力手雷</v>
      </c>
      <c r="BQ1049" s="11" t="str">
        <f t="shared" ca="1" si="219"/>
        <v>4级：攻击倍率增加&lt;q=attr_atk&gt;&lt;c=A6EC41&gt;540%&lt;/c&gt;</v>
      </c>
    </row>
    <row r="1050" spans="2:69" x14ac:dyDescent="0.15">
      <c r="B1050" s="1" t="str">
        <f t="shared" si="229"/>
        <v>SkillDescBrief4100304</v>
      </c>
      <c r="C1050" s="1" t="str">
        <f t="shared" si="230"/>
        <v>SkillDescDetail410030405</v>
      </c>
      <c r="D1050" s="3">
        <v>410030405</v>
      </c>
      <c r="E1050" s="3">
        <v>4100304</v>
      </c>
      <c r="F1050" s="3">
        <v>5</v>
      </c>
      <c r="G1050" s="3" t="s">
        <v>377</v>
      </c>
      <c r="H1050" s="3">
        <v>6</v>
      </c>
      <c r="I1050" s="3" t="s">
        <v>378</v>
      </c>
      <c r="J1050" s="3"/>
      <c r="K1050" s="3" t="s">
        <v>379</v>
      </c>
      <c r="L1050" s="3"/>
      <c r="M1050" s="3"/>
      <c r="N1050" s="3"/>
      <c r="O1050" s="3"/>
      <c r="P1050" s="3"/>
      <c r="Q1050" s="3" t="s">
        <v>380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226"/>
        <v>{"AtkPower":6}</v>
      </c>
      <c r="Z1050" s="11" t="s">
        <v>633</v>
      </c>
      <c r="AA1050" s="11" t="str">
        <f t="shared" si="221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386</v>
      </c>
      <c r="AG1050" s="11"/>
      <c r="AH1050" s="11"/>
      <c r="AI1050" s="11"/>
      <c r="AJ1050" s="11" t="s">
        <v>636</v>
      </c>
      <c r="AK1050" s="11" t="str">
        <f t="shared" si="232"/>
        <v>&lt;q=attr_atk&gt;&lt;c=A6EC41&gt;</v>
      </c>
      <c r="AL1050" s="11" t="str">
        <f t="shared" si="233"/>
        <v>600%</v>
      </c>
      <c r="AM1050" s="11" t="s">
        <v>349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228"/>
        <v>攻击一定次数后会投掷强力手雷</v>
      </c>
      <c r="BQ1050" s="11" t="str">
        <f t="shared" si="219"/>
        <v>5级：攻击倍率增加&lt;q=attr_atk&gt;&lt;c=A6EC41&gt;600%&lt;/c&gt;</v>
      </c>
    </row>
    <row r="1051" spans="2:69" x14ac:dyDescent="0.15">
      <c r="B1051" s="1" t="str">
        <f t="shared" si="229"/>
        <v>SkillDescBrief// 战斗被动</v>
      </c>
      <c r="C1051" s="1" t="str">
        <f t="shared" si="230"/>
        <v>SkillDescDetail// 战斗被动2</v>
      </c>
      <c r="D1051" s="7" t="s">
        <v>47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226"/>
        <v/>
      </c>
      <c r="Z1051" s="10" t="s">
        <v>381</v>
      </c>
      <c r="AA1051" s="10" t="str">
        <f t="shared" si="221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228"/>
        <v/>
      </c>
      <c r="BQ1051" s="10" t="str">
        <f t="shared" si="219"/>
        <v/>
      </c>
    </row>
    <row r="1052" spans="2:69" x14ac:dyDescent="0.15">
      <c r="B1052" s="1" t="str">
        <f t="shared" si="229"/>
        <v>SkillDescBrief4100305</v>
      </c>
      <c r="C1052" s="1" t="str">
        <f t="shared" si="230"/>
        <v>SkillDescDetail410030501</v>
      </c>
      <c r="D1052" s="3">
        <v>410030501</v>
      </c>
      <c r="E1052" s="3">
        <v>4100305</v>
      </c>
      <c r="F1052" s="3">
        <v>1</v>
      </c>
      <c r="G1052" s="3" t="s">
        <v>377</v>
      </c>
      <c r="H1052" s="3"/>
      <c r="I1052" s="3" t="s">
        <v>378</v>
      </c>
      <c r="J1052" s="3"/>
      <c r="K1052" s="3" t="s">
        <v>379</v>
      </c>
      <c r="L1052" s="3"/>
      <c r="M1052" s="3"/>
      <c r="N1052" s="3"/>
      <c r="O1052" s="3"/>
      <c r="P1052" s="3"/>
      <c r="Q1052" s="3" t="s">
        <v>380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226"/>
        <v>{}</v>
      </c>
      <c r="Z1052" s="11" t="s">
        <v>381</v>
      </c>
      <c r="AA1052" s="11" t="str">
        <f t="shared" si="221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228"/>
        <v/>
      </c>
      <c r="BQ1052" s="11" t="str">
        <f t="shared" si="219"/>
        <v/>
      </c>
    </row>
    <row r="1053" spans="2:69" x14ac:dyDescent="0.15">
      <c r="B1053" s="1" t="str">
        <f t="shared" si="229"/>
        <v>SkillDescBrief4100305</v>
      </c>
      <c r="C1053" s="1" t="str">
        <f t="shared" si="230"/>
        <v>SkillDescDetail410030502</v>
      </c>
      <c r="D1053" s="3">
        <v>410030502</v>
      </c>
      <c r="E1053" s="3">
        <v>4100305</v>
      </c>
      <c r="F1053" s="3">
        <v>2</v>
      </c>
      <c r="G1053" s="3" t="s">
        <v>377</v>
      </c>
      <c r="H1053" s="3"/>
      <c r="I1053" s="3" t="s">
        <v>378</v>
      </c>
      <c r="J1053" s="3"/>
      <c r="K1053" s="3" t="s">
        <v>379</v>
      </c>
      <c r="L1053" s="3"/>
      <c r="M1053" s="3"/>
      <c r="N1053" s="3"/>
      <c r="O1053" s="3"/>
      <c r="P1053" s="3"/>
      <c r="Q1053" s="3" t="s">
        <v>380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226"/>
        <v>{}</v>
      </c>
      <c r="Z1053" s="11" t="s">
        <v>381</v>
      </c>
      <c r="AA1053" s="11" t="str">
        <f t="shared" si="221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228"/>
        <v/>
      </c>
      <c r="BQ1053" s="11" t="str">
        <f t="shared" si="219"/>
        <v/>
      </c>
    </row>
    <row r="1054" spans="2:69" x14ac:dyDescent="0.15">
      <c r="B1054" s="1" t="str">
        <f t="shared" si="229"/>
        <v>SkillDescBrief4100305</v>
      </c>
      <c r="C1054" s="1" t="str">
        <f t="shared" si="230"/>
        <v>SkillDescDetail410030503</v>
      </c>
      <c r="D1054" s="3">
        <v>410030503</v>
      </c>
      <c r="E1054" s="3">
        <v>4100305</v>
      </c>
      <c r="F1054" s="3">
        <v>3</v>
      </c>
      <c r="G1054" s="3" t="s">
        <v>377</v>
      </c>
      <c r="H1054" s="3"/>
      <c r="I1054" s="3" t="s">
        <v>378</v>
      </c>
      <c r="J1054" s="3"/>
      <c r="K1054" s="3" t="s">
        <v>379</v>
      </c>
      <c r="L1054" s="3"/>
      <c r="M1054" s="3"/>
      <c r="N1054" s="3"/>
      <c r="O1054" s="3"/>
      <c r="P1054" s="3"/>
      <c r="Q1054" s="3" t="s">
        <v>380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226"/>
        <v>{}</v>
      </c>
      <c r="Z1054" s="11" t="s">
        <v>381</v>
      </c>
      <c r="AA1054" s="11" t="str">
        <f t="shared" si="221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228"/>
        <v/>
      </c>
      <c r="BQ1054" s="11" t="str">
        <f t="shared" si="219"/>
        <v/>
      </c>
    </row>
    <row r="1055" spans="2:69" x14ac:dyDescent="0.15">
      <c r="B1055" s="1" t="str">
        <f t="shared" si="229"/>
        <v>SkillDescBrief4100305</v>
      </c>
      <c r="C1055" s="1" t="str">
        <f t="shared" si="230"/>
        <v>SkillDescDetail410030504</v>
      </c>
      <c r="D1055" s="3">
        <v>410030504</v>
      </c>
      <c r="E1055" s="3">
        <v>4100305</v>
      </c>
      <c r="F1055" s="3">
        <v>4</v>
      </c>
      <c r="G1055" s="3" t="s">
        <v>377</v>
      </c>
      <c r="H1055" s="3"/>
      <c r="I1055" s="3" t="s">
        <v>378</v>
      </c>
      <c r="J1055" s="3"/>
      <c r="K1055" s="3" t="s">
        <v>379</v>
      </c>
      <c r="L1055" s="3"/>
      <c r="M1055" s="3"/>
      <c r="N1055" s="3"/>
      <c r="O1055" s="3"/>
      <c r="P1055" s="3"/>
      <c r="Q1055" s="3" t="s">
        <v>380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226"/>
        <v>{}</v>
      </c>
      <c r="Z1055" s="11" t="s">
        <v>381</v>
      </c>
      <c r="AA1055" s="11" t="str">
        <f t="shared" si="221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228"/>
        <v/>
      </c>
      <c r="BQ1055" s="11" t="str">
        <f t="shared" si="219"/>
        <v/>
      </c>
    </row>
    <row r="1056" spans="2:69" x14ac:dyDescent="0.15">
      <c r="B1056" s="1" t="str">
        <f t="shared" si="229"/>
        <v>SkillDescBrief4100305</v>
      </c>
      <c r="C1056" s="1" t="str">
        <f t="shared" si="230"/>
        <v>SkillDescDetail410030505</v>
      </c>
      <c r="D1056" s="3">
        <v>410030505</v>
      </c>
      <c r="E1056" s="3">
        <v>4100305</v>
      </c>
      <c r="F1056" s="3">
        <v>5</v>
      </c>
      <c r="G1056" s="3" t="s">
        <v>377</v>
      </c>
      <c r="H1056" s="3"/>
      <c r="I1056" s="3" t="s">
        <v>378</v>
      </c>
      <c r="J1056" s="3"/>
      <c r="K1056" s="3" t="s">
        <v>379</v>
      </c>
      <c r="L1056" s="3"/>
      <c r="M1056" s="3"/>
      <c r="N1056" s="3"/>
      <c r="O1056" s="3"/>
      <c r="P1056" s="3"/>
      <c r="Q1056" s="3" t="s">
        <v>380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226"/>
        <v>{}</v>
      </c>
      <c r="Z1056" s="11" t="s">
        <v>381</v>
      </c>
      <c r="AA1056" s="11" t="str">
        <f t="shared" si="221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228"/>
        <v/>
      </c>
      <c r="BQ1056" s="11" t="str">
        <f t="shared" si="219"/>
        <v/>
      </c>
    </row>
    <row r="1057" spans="2:69" x14ac:dyDescent="0.15">
      <c r="B1057" s="1" t="str">
        <f t="shared" si="229"/>
        <v>SkillDescBrief// 战斗被动</v>
      </c>
      <c r="C1057" s="1" t="str">
        <f t="shared" si="230"/>
        <v>SkillDescDetail// 战斗被动3</v>
      </c>
      <c r="D1057" s="7" t="s">
        <v>48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226"/>
        <v/>
      </c>
      <c r="Z1057" s="10" t="s">
        <v>381</v>
      </c>
      <c r="AA1057" s="10" t="str">
        <f t="shared" si="221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228"/>
        <v/>
      </c>
      <c r="BQ1057" s="10" t="str">
        <f t="shared" ref="BQ1057:BQ1120" si="234">AA1057</f>
        <v/>
      </c>
    </row>
    <row r="1058" spans="2:69" x14ac:dyDescent="0.15">
      <c r="B1058" s="1" t="str">
        <f t="shared" si="229"/>
        <v>SkillDescBrief4100306</v>
      </c>
      <c r="C1058" s="1" t="str">
        <f t="shared" si="230"/>
        <v>SkillDescDetail410030601</v>
      </c>
      <c r="D1058" s="3">
        <v>410030601</v>
      </c>
      <c r="E1058" s="3">
        <v>4100306</v>
      </c>
      <c r="F1058" s="3">
        <v>1</v>
      </c>
      <c r="G1058" s="3" t="s">
        <v>377</v>
      </c>
      <c r="H1058" s="3"/>
      <c r="I1058" s="3" t="s">
        <v>378</v>
      </c>
      <c r="J1058" s="3"/>
      <c r="K1058" s="3" t="s">
        <v>379</v>
      </c>
      <c r="L1058" s="3"/>
      <c r="M1058" s="3"/>
      <c r="N1058" s="3"/>
      <c r="O1058" s="3"/>
      <c r="P1058" s="3"/>
      <c r="Q1058" s="3" t="s">
        <v>380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226"/>
        <v>{}</v>
      </c>
      <c r="Z1058" s="11" t="s">
        <v>381</v>
      </c>
      <c r="AA1058" s="11" t="str">
        <f t="shared" si="221"/>
        <v/>
      </c>
      <c r="AB1058" s="11"/>
      <c r="AC1058" s="11"/>
      <c r="AD1058" s="11"/>
      <c r="AE1058" s="11"/>
      <c r="AF1058" s="11"/>
      <c r="AG1058" s="11"/>
      <c r="AH1058" s="11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228"/>
        <v/>
      </c>
      <c r="BQ1058" s="11" t="str">
        <f t="shared" si="234"/>
        <v/>
      </c>
    </row>
    <row r="1059" spans="2:69" x14ac:dyDescent="0.15">
      <c r="B1059" s="1" t="str">
        <f t="shared" si="229"/>
        <v>SkillDescBrief4100306</v>
      </c>
      <c r="C1059" s="1" t="str">
        <f t="shared" si="230"/>
        <v>SkillDescDetail410030602</v>
      </c>
      <c r="D1059" s="3">
        <v>410030602</v>
      </c>
      <c r="E1059" s="3">
        <v>4100306</v>
      </c>
      <c r="F1059" s="3">
        <v>2</v>
      </c>
      <c r="G1059" s="3" t="s">
        <v>377</v>
      </c>
      <c r="H1059" s="3"/>
      <c r="I1059" s="3" t="s">
        <v>378</v>
      </c>
      <c r="J1059" s="3"/>
      <c r="K1059" s="3" t="s">
        <v>379</v>
      </c>
      <c r="L1059" s="3"/>
      <c r="M1059" s="3"/>
      <c r="N1059" s="3"/>
      <c r="O1059" s="3"/>
      <c r="P1059" s="3"/>
      <c r="Q1059" s="3" t="s">
        <v>380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226"/>
        <v>{}</v>
      </c>
      <c r="Z1059" s="11" t="s">
        <v>381</v>
      </c>
      <c r="AA1059" s="11" t="str">
        <f t="shared" si="221"/>
        <v/>
      </c>
      <c r="AB1059" s="11"/>
      <c r="AC1059" s="11"/>
      <c r="AD1059" s="11"/>
      <c r="AE1059" s="11"/>
      <c r="AF1059" s="11"/>
      <c r="AG1059" s="11"/>
      <c r="AH1059" s="11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228"/>
        <v/>
      </c>
      <c r="BQ1059" s="11" t="str">
        <f t="shared" si="234"/>
        <v/>
      </c>
    </row>
    <row r="1060" spans="2:69" x14ac:dyDescent="0.15">
      <c r="B1060" s="1" t="str">
        <f t="shared" si="229"/>
        <v>SkillDescBrief4100306</v>
      </c>
      <c r="C1060" s="1" t="str">
        <f t="shared" si="230"/>
        <v>SkillDescDetail410030603</v>
      </c>
      <c r="D1060" s="3">
        <v>410030603</v>
      </c>
      <c r="E1060" s="3">
        <v>4100306</v>
      </c>
      <c r="F1060" s="3">
        <v>3</v>
      </c>
      <c r="G1060" s="3" t="s">
        <v>377</v>
      </c>
      <c r="H1060" s="3"/>
      <c r="I1060" s="3" t="s">
        <v>378</v>
      </c>
      <c r="J1060" s="3"/>
      <c r="K1060" s="3" t="s">
        <v>379</v>
      </c>
      <c r="L1060" s="3"/>
      <c r="M1060" s="3"/>
      <c r="N1060" s="3"/>
      <c r="O1060" s="3"/>
      <c r="P1060" s="3"/>
      <c r="Q1060" s="3" t="s">
        <v>380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226"/>
        <v>{}</v>
      </c>
      <c r="Z1060" s="11" t="s">
        <v>381</v>
      </c>
      <c r="AA1060" s="11" t="str">
        <f t="shared" si="221"/>
        <v/>
      </c>
      <c r="AB1060" s="11"/>
      <c r="AC1060" s="11"/>
      <c r="AD1060" s="11"/>
      <c r="AE1060" s="11"/>
      <c r="AF1060" s="11"/>
      <c r="AG1060" s="11"/>
      <c r="AH1060" s="11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228"/>
        <v/>
      </c>
      <c r="BQ1060" s="11" t="str">
        <f t="shared" si="234"/>
        <v/>
      </c>
    </row>
    <row r="1061" spans="2:69" x14ac:dyDescent="0.15">
      <c r="B1061" s="1" t="str">
        <f t="shared" si="229"/>
        <v>SkillDescBrief4100306</v>
      </c>
      <c r="C1061" s="1" t="str">
        <f t="shared" si="230"/>
        <v>SkillDescDetail410030604</v>
      </c>
      <c r="D1061" s="3">
        <v>410030604</v>
      </c>
      <c r="E1061" s="3">
        <v>4100306</v>
      </c>
      <c r="F1061" s="3">
        <v>4</v>
      </c>
      <c r="G1061" s="3" t="s">
        <v>377</v>
      </c>
      <c r="H1061" s="3"/>
      <c r="I1061" s="3" t="s">
        <v>378</v>
      </c>
      <c r="J1061" s="3"/>
      <c r="K1061" s="3" t="s">
        <v>379</v>
      </c>
      <c r="L1061" s="3"/>
      <c r="M1061" s="3"/>
      <c r="N1061" s="3"/>
      <c r="O1061" s="3"/>
      <c r="P1061" s="3"/>
      <c r="Q1061" s="3" t="s">
        <v>380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226"/>
        <v>{}</v>
      </c>
      <c r="Z1061" s="11" t="s">
        <v>381</v>
      </c>
      <c r="AA1061" s="11" t="str">
        <f t="shared" si="221"/>
        <v/>
      </c>
      <c r="AB1061" s="11"/>
      <c r="AC1061" s="11"/>
      <c r="AD1061" s="11"/>
      <c r="AE1061" s="11"/>
      <c r="AF1061" s="11"/>
      <c r="AG1061" s="11"/>
      <c r="AH1061" s="11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228"/>
        <v/>
      </c>
      <c r="BQ1061" s="11" t="str">
        <f t="shared" si="234"/>
        <v/>
      </c>
    </row>
    <row r="1062" spans="2:69" x14ac:dyDescent="0.15">
      <c r="B1062" s="1" t="str">
        <f t="shared" si="229"/>
        <v>SkillDescBrief4100306</v>
      </c>
      <c r="C1062" s="1" t="str">
        <f t="shared" si="230"/>
        <v>SkillDescDetail410030605</v>
      </c>
      <c r="D1062" s="3">
        <v>410030605</v>
      </c>
      <c r="E1062" s="3">
        <v>4100306</v>
      </c>
      <c r="F1062" s="3">
        <v>5</v>
      </c>
      <c r="G1062" s="3" t="s">
        <v>377</v>
      </c>
      <c r="H1062" s="3"/>
      <c r="I1062" s="3" t="s">
        <v>378</v>
      </c>
      <c r="J1062" s="3"/>
      <c r="K1062" s="3" t="s">
        <v>379</v>
      </c>
      <c r="L1062" s="3"/>
      <c r="M1062" s="3"/>
      <c r="N1062" s="3"/>
      <c r="O1062" s="3"/>
      <c r="P1062" s="3"/>
      <c r="Q1062" s="3" t="s">
        <v>380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226"/>
        <v>{}</v>
      </c>
      <c r="Z1062" s="11" t="s">
        <v>381</v>
      </c>
      <c r="AA1062" s="11" t="str">
        <f t="shared" si="221"/>
        <v/>
      </c>
      <c r="AB1062" s="11"/>
      <c r="AC1062" s="11"/>
      <c r="AD1062" s="11"/>
      <c r="AE1062" s="11"/>
      <c r="AF1062" s="11"/>
      <c r="AG1062" s="11"/>
      <c r="AH1062" s="11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228"/>
        <v/>
      </c>
      <c r="BQ1062" s="11" t="str">
        <f t="shared" si="234"/>
        <v/>
      </c>
    </row>
    <row r="1063" spans="2:69" x14ac:dyDescent="0.15">
      <c r="B1063" s="1" t="str">
        <f t="shared" si="229"/>
        <v>SkillDescBrief// 战斗被动</v>
      </c>
      <c r="C1063" s="1" t="str">
        <f t="shared" si="230"/>
        <v>SkillDescDetail// 战斗被动4</v>
      </c>
      <c r="D1063" s="7" t="s">
        <v>49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226"/>
        <v/>
      </c>
      <c r="Z1063" s="10" t="s">
        <v>381</v>
      </c>
      <c r="AA1063" s="10" t="str">
        <f t="shared" si="221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228"/>
        <v/>
      </c>
      <c r="BQ1063" s="10" t="str">
        <f t="shared" si="234"/>
        <v/>
      </c>
    </row>
    <row r="1064" spans="2:69" x14ac:dyDescent="0.15">
      <c r="B1064" s="1" t="str">
        <f t="shared" si="229"/>
        <v>SkillDescBrief4100307</v>
      </c>
      <c r="C1064" s="1" t="str">
        <f t="shared" si="230"/>
        <v>SkillDescDetail410030701</v>
      </c>
      <c r="D1064" s="3">
        <v>410030701</v>
      </c>
      <c r="E1064" s="3">
        <v>4100307</v>
      </c>
      <c r="F1064" s="3">
        <v>1</v>
      </c>
      <c r="G1064" s="3" t="s">
        <v>377</v>
      </c>
      <c r="H1064" s="3">
        <v>1.4999999999999999E-2</v>
      </c>
      <c r="I1064" s="3" t="s">
        <v>378</v>
      </c>
      <c r="J1064" s="3"/>
      <c r="K1064" s="3" t="s">
        <v>379</v>
      </c>
      <c r="L1064" s="3">
        <v>1</v>
      </c>
      <c r="M1064" s="3"/>
      <c r="N1064" s="3"/>
      <c r="O1064" s="3"/>
      <c r="P1064" s="3"/>
      <c r="Q1064" s="3" t="s">
        <v>380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226"/>
        <v>{"AtkPower":0.015,"BuffPower":1}</v>
      </c>
      <c r="Z1064" s="11" t="s">
        <v>637</v>
      </c>
      <c r="AA1064" s="11" t="str">
        <f t="shared" ref="AA1064:AA1127" si="235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612</v>
      </c>
      <c r="AK1064" s="11" t="str">
        <f>$B$6</f>
        <v>&lt;c=A6EC41&gt;</v>
      </c>
      <c r="AL1064" s="11" t="str">
        <f>ROUND($H1064*100,2)&amp;"%"</f>
        <v>1.5%</v>
      </c>
      <c r="AM1064" s="11" t="s">
        <v>349</v>
      </c>
      <c r="AN1064" s="11" t="s">
        <v>638</v>
      </c>
      <c r="AO1064" s="11" t="str">
        <f>$B$6</f>
        <v>&lt;c=A6EC41&gt;</v>
      </c>
      <c r="AP1064" s="11" t="str">
        <f>ROUND($H1064*100,2)&amp;"%"</f>
        <v>1.5%</v>
      </c>
      <c r="AQ1064" s="11" t="s">
        <v>349</v>
      </c>
      <c r="AR1064" s="11" t="s">
        <v>639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228"/>
        <v>随着生命值降低，获得伤害加成</v>
      </c>
      <c r="BQ1064" s="11" t="str">
        <f t="shared" si="234"/>
        <v>生命值每降低&lt;c=A6EC41&gt;1.5%&lt;/c&gt;，获得&lt;c=A6EC41&gt;1.5%&lt;/c&gt;的伤害加成</v>
      </c>
    </row>
    <row r="1065" spans="2:69" x14ac:dyDescent="0.15">
      <c r="B1065" s="1" t="str">
        <f t="shared" si="229"/>
        <v>SkillDescBrief4100307</v>
      </c>
      <c r="C1065" s="1" t="str">
        <f t="shared" si="230"/>
        <v>SkillDescDetail410030702</v>
      </c>
      <c r="D1065" s="3">
        <v>410030702</v>
      </c>
      <c r="E1065" s="3">
        <v>4100307</v>
      </c>
      <c r="F1065" s="3">
        <v>2</v>
      </c>
      <c r="G1065" s="3" t="s">
        <v>377</v>
      </c>
      <c r="H1065" s="3"/>
      <c r="I1065" s="3" t="s">
        <v>378</v>
      </c>
      <c r="J1065" s="3"/>
      <c r="K1065" s="3" t="s">
        <v>379</v>
      </c>
      <c r="L1065" s="3">
        <v>1</v>
      </c>
      <c r="M1065" s="3"/>
      <c r="N1065" s="3"/>
      <c r="O1065" s="3"/>
      <c r="P1065" s="3"/>
      <c r="Q1065" s="3" t="s">
        <v>380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226"/>
        <v>{"BuffPower":1}</v>
      </c>
      <c r="Z1065" s="11" t="s">
        <v>381</v>
      </c>
      <c r="AA1065" s="11" t="str">
        <f t="shared" si="235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228"/>
        <v/>
      </c>
      <c r="BQ1065" s="11" t="str">
        <f t="shared" si="234"/>
        <v/>
      </c>
    </row>
    <row r="1066" spans="2:69" x14ac:dyDescent="0.15">
      <c r="B1066" s="1" t="str">
        <f t="shared" si="229"/>
        <v>SkillDescBrief4100307</v>
      </c>
      <c r="C1066" s="1" t="str">
        <f t="shared" si="230"/>
        <v>SkillDescDetail410030703</v>
      </c>
      <c r="D1066" s="3">
        <v>410030703</v>
      </c>
      <c r="E1066" s="3">
        <v>4100307</v>
      </c>
      <c r="F1066" s="3">
        <v>3</v>
      </c>
      <c r="G1066" s="3" t="s">
        <v>377</v>
      </c>
      <c r="H1066" s="3"/>
      <c r="I1066" s="3" t="s">
        <v>378</v>
      </c>
      <c r="J1066" s="3"/>
      <c r="K1066" s="3" t="s">
        <v>379</v>
      </c>
      <c r="L1066" s="3">
        <v>1</v>
      </c>
      <c r="M1066" s="3"/>
      <c r="N1066" s="3"/>
      <c r="O1066" s="3"/>
      <c r="P1066" s="3"/>
      <c r="Q1066" s="3" t="s">
        <v>380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226"/>
        <v>{"BuffPower":1}</v>
      </c>
      <c r="Z1066" s="11" t="s">
        <v>381</v>
      </c>
      <c r="AA1066" s="11" t="str">
        <f t="shared" si="235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228"/>
        <v/>
      </c>
      <c r="BQ1066" s="11" t="str">
        <f t="shared" si="234"/>
        <v/>
      </c>
    </row>
    <row r="1067" spans="2:69" x14ac:dyDescent="0.15">
      <c r="B1067" s="1" t="str">
        <f t="shared" si="229"/>
        <v>SkillDescBrief4100307</v>
      </c>
      <c r="C1067" s="1" t="str">
        <f t="shared" si="230"/>
        <v>SkillDescDetail410030704</v>
      </c>
      <c r="D1067" s="3">
        <v>410030704</v>
      </c>
      <c r="E1067" s="3">
        <v>4100307</v>
      </c>
      <c r="F1067" s="3">
        <v>4</v>
      </c>
      <c r="G1067" s="3" t="s">
        <v>377</v>
      </c>
      <c r="H1067" s="3"/>
      <c r="I1067" s="3" t="s">
        <v>378</v>
      </c>
      <c r="J1067" s="3"/>
      <c r="K1067" s="3" t="s">
        <v>379</v>
      </c>
      <c r="L1067" s="3">
        <v>1</v>
      </c>
      <c r="M1067" s="3"/>
      <c r="N1067" s="3"/>
      <c r="O1067" s="3"/>
      <c r="P1067" s="3"/>
      <c r="Q1067" s="3" t="s">
        <v>380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226"/>
        <v>{"BuffPower":1}</v>
      </c>
      <c r="Z1067" s="11" t="s">
        <v>381</v>
      </c>
      <c r="AA1067" s="11" t="str">
        <f t="shared" si="235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228"/>
        <v/>
      </c>
      <c r="BQ1067" s="11" t="str">
        <f t="shared" si="234"/>
        <v/>
      </c>
    </row>
    <row r="1068" spans="2:69" x14ac:dyDescent="0.15">
      <c r="B1068" s="1" t="str">
        <f t="shared" si="229"/>
        <v>SkillDescBrief4100307</v>
      </c>
      <c r="C1068" s="1" t="str">
        <f t="shared" si="230"/>
        <v>SkillDescDetail410030705</v>
      </c>
      <c r="D1068" s="3">
        <v>410030705</v>
      </c>
      <c r="E1068" s="3">
        <v>4100307</v>
      </c>
      <c r="F1068" s="3">
        <v>5</v>
      </c>
      <c r="G1068" s="3" t="s">
        <v>377</v>
      </c>
      <c r="H1068" s="3"/>
      <c r="I1068" s="3" t="s">
        <v>378</v>
      </c>
      <c r="J1068" s="3"/>
      <c r="K1068" s="3" t="s">
        <v>379</v>
      </c>
      <c r="L1068" s="3">
        <v>1</v>
      </c>
      <c r="M1068" s="3"/>
      <c r="N1068" s="3"/>
      <c r="O1068" s="3"/>
      <c r="P1068" s="3"/>
      <c r="Q1068" s="3" t="s">
        <v>380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226"/>
        <v>{"BuffPower":1}</v>
      </c>
      <c r="Z1068" s="11" t="s">
        <v>381</v>
      </c>
      <c r="AA1068" s="11" t="str">
        <f t="shared" si="235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228"/>
        <v/>
      </c>
      <c r="BQ1068" s="11" t="str">
        <f t="shared" si="234"/>
        <v/>
      </c>
    </row>
    <row r="1069" spans="2:69" x14ac:dyDescent="0.15">
      <c r="B1069" s="1" t="str">
        <f t="shared" si="229"/>
        <v>SkillDescBrief// 强化普攻</v>
      </c>
      <c r="C1069" s="1" t="str">
        <f t="shared" si="230"/>
        <v>SkillDescDetail// 强化普攻</v>
      </c>
      <c r="D1069" s="7" t="s">
        <v>66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226"/>
        <v/>
      </c>
      <c r="Z1069" s="10" t="s">
        <v>381</v>
      </c>
      <c r="AA1069" s="10" t="str">
        <f t="shared" si="235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228"/>
        <v/>
      </c>
      <c r="BQ1069" s="10" t="str">
        <f t="shared" si="234"/>
        <v/>
      </c>
    </row>
    <row r="1070" spans="2:69" x14ac:dyDescent="0.15">
      <c r="B1070" s="1" t="str">
        <f t="shared" si="229"/>
        <v>SkillDescBrief4100308</v>
      </c>
      <c r="C1070" s="1" t="str">
        <f t="shared" si="230"/>
        <v>SkillDescDetail410030801</v>
      </c>
      <c r="D1070" s="3">
        <v>410030801</v>
      </c>
      <c r="E1070" s="3">
        <v>4100308</v>
      </c>
      <c r="F1070" s="3">
        <v>1</v>
      </c>
      <c r="G1070" s="3" t="s">
        <v>377</v>
      </c>
      <c r="H1070" s="3">
        <f ca="1">ROUND(_xlfn.XLOOKUP($F1070,$D$1:$D$5,$E$1:$E$5)*OFFSET(H1070,5-F1070,0)/0.05,0)*0.05</f>
        <v>4.2</v>
      </c>
      <c r="I1070" s="3" t="s">
        <v>378</v>
      </c>
      <c r="J1070" s="3"/>
      <c r="K1070" s="3" t="s">
        <v>379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t="shared" ca="1" si="226"/>
        <v>{"AtkPower":4.2}</v>
      </c>
      <c r="Z1070" s="11" t="s">
        <v>381</v>
      </c>
      <c r="AA1070" s="11" t="str">
        <f t="shared" si="235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228"/>
        <v/>
      </c>
      <c r="BQ1070" s="11" t="str">
        <f t="shared" si="234"/>
        <v/>
      </c>
    </row>
    <row r="1071" spans="2:69" x14ac:dyDescent="0.15">
      <c r="B1071" s="1" t="str">
        <f t="shared" si="229"/>
        <v>SkillDescBrief4100308</v>
      </c>
      <c r="C1071" s="1" t="str">
        <f t="shared" si="230"/>
        <v>SkillDescDetail410030802</v>
      </c>
      <c r="D1071" s="3">
        <v>410030802</v>
      </c>
      <c r="E1071" s="3">
        <v>4100308</v>
      </c>
      <c r="F1071" s="3">
        <v>2</v>
      </c>
      <c r="G1071" s="3" t="s">
        <v>377</v>
      </c>
      <c r="H1071" s="3">
        <f ca="1">ROUND(_xlfn.XLOOKUP($F1071,$D$1:$D$5,$E$1:$E$5)*OFFSET(H1071,5-F1071,0)/0.05,0)*0.05</f>
        <v>4.5</v>
      </c>
      <c r="I1071" s="3" t="s">
        <v>378</v>
      </c>
      <c r="J1071" s="3"/>
      <c r="K1071" s="3" t="s">
        <v>379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t="shared" ca="1" si="226"/>
        <v>{"AtkPower":4.5}</v>
      </c>
      <c r="Z1071" s="11" t="s">
        <v>381</v>
      </c>
      <c r="AA1071" s="11" t="str">
        <f t="shared" si="235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228"/>
        <v/>
      </c>
      <c r="BQ1071" s="11" t="str">
        <f t="shared" si="234"/>
        <v/>
      </c>
    </row>
    <row r="1072" spans="2:69" x14ac:dyDescent="0.15">
      <c r="B1072" s="1" t="str">
        <f t="shared" si="229"/>
        <v>SkillDescBrief4100308</v>
      </c>
      <c r="C1072" s="1" t="str">
        <f t="shared" si="230"/>
        <v>SkillDescDetail410030803</v>
      </c>
      <c r="D1072" s="3">
        <v>410030803</v>
      </c>
      <c r="E1072" s="3">
        <v>4100308</v>
      </c>
      <c r="F1072" s="3">
        <v>3</v>
      </c>
      <c r="G1072" s="3" t="s">
        <v>377</v>
      </c>
      <c r="H1072" s="3">
        <f ca="1">ROUND(_xlfn.XLOOKUP($F1072,$D$1:$D$5,$E$1:$E$5)*OFFSET(H1072,5-F1072,0)/0.05,0)*0.05</f>
        <v>4.8000000000000007</v>
      </c>
      <c r="I1072" s="3" t="s">
        <v>378</v>
      </c>
      <c r="J1072" s="3"/>
      <c r="K1072" s="3" t="s">
        <v>379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t="shared" ca="1" si="226"/>
        <v>{"AtkPower":4.8}</v>
      </c>
      <c r="Z1072" s="11" t="s">
        <v>381</v>
      </c>
      <c r="AA1072" s="11" t="str">
        <f t="shared" si="235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228"/>
        <v/>
      </c>
      <c r="BQ1072" s="11" t="str">
        <f t="shared" si="234"/>
        <v/>
      </c>
    </row>
    <row r="1073" spans="2:69" x14ac:dyDescent="0.15">
      <c r="B1073" s="1" t="str">
        <f t="shared" si="229"/>
        <v>SkillDescBrief4100308</v>
      </c>
      <c r="C1073" s="1" t="str">
        <f t="shared" si="230"/>
        <v>SkillDescDetail410030804</v>
      </c>
      <c r="D1073" s="3">
        <v>410030804</v>
      </c>
      <c r="E1073" s="3">
        <v>4100308</v>
      </c>
      <c r="F1073" s="3">
        <v>4</v>
      </c>
      <c r="G1073" s="3" t="s">
        <v>377</v>
      </c>
      <c r="H1073" s="3">
        <f ca="1">ROUND(_xlfn.XLOOKUP($F1073,$D$1:$D$5,$E$1:$E$5)*OFFSET(H1073,5-F1073,0)/0.05,0)*0.05</f>
        <v>5.4</v>
      </c>
      <c r="I1073" s="3" t="s">
        <v>378</v>
      </c>
      <c r="J1073" s="3"/>
      <c r="K1073" s="3" t="s">
        <v>379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t="shared" ca="1" si="226"/>
        <v>{"AtkPower":5.4}</v>
      </c>
      <c r="Z1073" s="11" t="s">
        <v>381</v>
      </c>
      <c r="AA1073" s="11" t="str">
        <f t="shared" si="235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228"/>
        <v/>
      </c>
      <c r="BQ1073" s="11" t="str">
        <f t="shared" si="234"/>
        <v/>
      </c>
    </row>
    <row r="1074" spans="2:69" x14ac:dyDescent="0.15">
      <c r="B1074" s="1" t="str">
        <f t="shared" si="229"/>
        <v>SkillDescBrief4100308</v>
      </c>
      <c r="C1074" s="1" t="str">
        <f t="shared" si="230"/>
        <v>SkillDescDetail410030805</v>
      </c>
      <c r="D1074" s="3">
        <v>410030805</v>
      </c>
      <c r="E1074" s="3">
        <v>4100308</v>
      </c>
      <c r="F1074" s="3">
        <v>5</v>
      </c>
      <c r="G1074" s="3" t="s">
        <v>377</v>
      </c>
      <c r="H1074" s="3">
        <v>6</v>
      </c>
      <c r="I1074" s="3" t="s">
        <v>378</v>
      </c>
      <c r="J1074" s="3"/>
      <c r="K1074" s="3" t="s">
        <v>379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226"/>
        <v>{"AtkPower":6}</v>
      </c>
      <c r="Z1074" s="11" t="s">
        <v>381</v>
      </c>
      <c r="AA1074" s="11" t="str">
        <f t="shared" si="235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228"/>
        <v/>
      </c>
      <c r="BQ1074" s="11" t="str">
        <f t="shared" si="234"/>
        <v/>
      </c>
    </row>
    <row r="1075" spans="2:69" x14ac:dyDescent="0.15">
      <c r="B1075" s="1" t="str">
        <f t="shared" si="229"/>
        <v>SkillDescBrief// 火铳（男</v>
      </c>
      <c r="C1075" s="1" t="str">
        <f t="shared" si="230"/>
        <v>SkillDescDetail// 火铳（男主）</v>
      </c>
      <c r="D1075" s="7" t="s">
        <v>124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226"/>
        <v/>
      </c>
      <c r="Z1075" s="10" t="s">
        <v>381</v>
      </c>
      <c r="AA1075" s="10" t="str">
        <f t="shared" si="235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228"/>
        <v/>
      </c>
      <c r="BQ1075" s="10" t="str">
        <f t="shared" si="234"/>
        <v/>
      </c>
    </row>
    <row r="1076" spans="2:69" x14ac:dyDescent="0.15">
      <c r="B1076" s="1" t="str">
        <f t="shared" si="229"/>
        <v>SkillDescBrief// 普攻</v>
      </c>
      <c r="C1076" s="1" t="str">
        <f t="shared" si="230"/>
        <v>SkillDescDetail// 普攻</v>
      </c>
      <c r="D1076" s="7" t="s">
        <v>33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226"/>
        <v/>
      </c>
      <c r="Z1076" s="10" t="s">
        <v>381</v>
      </c>
      <c r="AA1076" s="10" t="str">
        <f t="shared" si="235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228"/>
        <v/>
      </c>
      <c r="BQ1076" s="10" t="str">
        <f t="shared" si="234"/>
        <v/>
      </c>
    </row>
    <row r="1077" spans="2:69" x14ac:dyDescent="0.15">
      <c r="B1077" s="1" t="str">
        <f t="shared" si="229"/>
        <v>SkillDescBrief4100401</v>
      </c>
      <c r="C1077" s="1" t="str">
        <f t="shared" si="230"/>
        <v>SkillDescDetail410040101</v>
      </c>
      <c r="D1077" s="3">
        <v>410040101</v>
      </c>
      <c r="E1077" s="3">
        <v>4100401</v>
      </c>
      <c r="F1077" s="3">
        <v>1</v>
      </c>
      <c r="G1077" s="3" t="s">
        <v>377</v>
      </c>
      <c r="H1077" s="3">
        <f ca="1">ROUND(_xlfn.XLOOKUP($F1077,$D$1:$D$5,$E$1:$E$5)*OFFSET(H1077,5-F1077,0)/0.05,0)*0.05</f>
        <v>1.4000000000000001</v>
      </c>
      <c r="I1077" s="3" t="s">
        <v>378</v>
      </c>
      <c r="J1077" s="3"/>
      <c r="K1077" s="3" t="s">
        <v>379</v>
      </c>
      <c r="L1077" s="3"/>
      <c r="M1077" s="3"/>
      <c r="N1077" s="3"/>
      <c r="O1077" s="3"/>
      <c r="P1077" s="3"/>
      <c r="Q1077" s="3" t="s">
        <v>380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t="shared" ca="1" si="226"/>
        <v>{"AtkPower":1.4}</v>
      </c>
      <c r="Z1077" s="11" t="s">
        <v>640</v>
      </c>
      <c r="AA1077" s="11" t="str">
        <f t="shared" ca="1" si="235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641</v>
      </c>
      <c r="AK1077" s="11" t="str">
        <f>$B$6</f>
        <v>&lt;c=A6EC41&gt;</v>
      </c>
      <c r="AL1077" s="12">
        <v>1</v>
      </c>
      <c r="AM1077" s="11" t="s">
        <v>349</v>
      </c>
      <c r="AN1077" s="11" t="s">
        <v>384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349</v>
      </c>
      <c r="AR1077" s="11" t="s">
        <v>385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228"/>
        <v>使用火铳单发射击</v>
      </c>
      <c r="BQ1077" s="11" t="str">
        <f t="shared" ca="1" si="234"/>
        <v>单发射击，对&lt;c=A6EC41&gt;1&lt;/c&gt;个敌人造成&lt;q=attr_atk&gt;&lt;c=A6EC41&gt;140%&lt;/c&gt;伤害</v>
      </c>
    </row>
    <row r="1078" spans="2:69" x14ac:dyDescent="0.15">
      <c r="B1078" s="1" t="str">
        <f t="shared" si="229"/>
        <v>SkillDescBrief4100401</v>
      </c>
      <c r="C1078" s="1" t="str">
        <f t="shared" si="230"/>
        <v>SkillDescDetail410040102</v>
      </c>
      <c r="D1078" s="3">
        <v>410040102</v>
      </c>
      <c r="E1078" s="3">
        <v>4100401</v>
      </c>
      <c r="F1078" s="3">
        <v>2</v>
      </c>
      <c r="G1078" s="3" t="s">
        <v>377</v>
      </c>
      <c r="H1078" s="3">
        <f ca="1">ROUND(_xlfn.XLOOKUP($F1078,$D$1:$D$5,$E$1:$E$5)*OFFSET(H1078,5-F1078,0)/0.05,0)*0.05</f>
        <v>1.5</v>
      </c>
      <c r="I1078" s="3" t="s">
        <v>378</v>
      </c>
      <c r="J1078" s="3"/>
      <c r="K1078" s="3" t="s">
        <v>379</v>
      </c>
      <c r="L1078" s="3"/>
      <c r="M1078" s="3"/>
      <c r="N1078" s="3"/>
      <c r="O1078" s="3"/>
      <c r="P1078" s="3"/>
      <c r="Q1078" s="3" t="s">
        <v>380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t="shared" ca="1" si="226"/>
        <v>{"AtkPower":1.5}</v>
      </c>
      <c r="Z1078" s="11" t="s">
        <v>640</v>
      </c>
      <c r="AA1078" s="11" t="str">
        <f t="shared" ca="1" si="235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386</v>
      </c>
      <c r="AG1078" s="11"/>
      <c r="AH1078" s="11"/>
      <c r="AI1078" s="11"/>
      <c r="AJ1078" s="11" t="s">
        <v>353</v>
      </c>
      <c r="AK1078" s="11" t="str">
        <f t="shared" ref="AK1078:AK1081" si="236">$B$8&amp;$B$6</f>
        <v>&lt;q=attr_atk&gt;&lt;c=A6EC41&gt;</v>
      </c>
      <c r="AL1078" s="11" t="str">
        <f t="shared" ref="AL1078:AL1081" ca="1" si="237">ROUND($H1078*100,2)&amp;"%"</f>
        <v>150%</v>
      </c>
      <c r="AM1078" s="11" t="s">
        <v>349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228"/>
        <v>使用火铳单发射击</v>
      </c>
      <c r="BQ1078" s="11" t="str">
        <f t="shared" ca="1" si="234"/>
        <v>2级：造成的伤害提升&lt;q=attr_atk&gt;&lt;c=A6EC41&gt;150%&lt;/c&gt;</v>
      </c>
    </row>
    <row r="1079" spans="2:69" x14ac:dyDescent="0.15">
      <c r="B1079" s="1" t="str">
        <f t="shared" si="229"/>
        <v>SkillDescBrief4100401</v>
      </c>
      <c r="C1079" s="1" t="str">
        <f t="shared" si="230"/>
        <v>SkillDescDetail410040103</v>
      </c>
      <c r="D1079" s="3">
        <v>410040103</v>
      </c>
      <c r="E1079" s="3">
        <v>4100401</v>
      </c>
      <c r="F1079" s="3">
        <v>3</v>
      </c>
      <c r="G1079" s="3" t="s">
        <v>377</v>
      </c>
      <c r="H1079" s="3">
        <f ca="1">ROUND(_xlfn.XLOOKUP($F1079,$D$1:$D$5,$E$1:$E$5)*OFFSET(H1079,5-F1079,0)/0.05,0)*0.05</f>
        <v>1.6</v>
      </c>
      <c r="I1079" s="3" t="s">
        <v>378</v>
      </c>
      <c r="J1079" s="3"/>
      <c r="K1079" s="3" t="s">
        <v>379</v>
      </c>
      <c r="L1079" s="3"/>
      <c r="M1079" s="3"/>
      <c r="N1079" s="3"/>
      <c r="O1079" s="3"/>
      <c r="P1079" s="3"/>
      <c r="Q1079" s="3" t="s">
        <v>380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t="shared" ca="1" si="226"/>
        <v>{"AtkPower":1.6}</v>
      </c>
      <c r="Z1079" s="11" t="s">
        <v>640</v>
      </c>
      <c r="AA1079" s="11" t="str">
        <f t="shared" ca="1" si="235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386</v>
      </c>
      <c r="AG1079" s="11"/>
      <c r="AH1079" s="11"/>
      <c r="AI1079" s="11"/>
      <c r="AJ1079" s="11" t="s">
        <v>353</v>
      </c>
      <c r="AK1079" s="11" t="str">
        <f t="shared" si="236"/>
        <v>&lt;q=attr_atk&gt;&lt;c=A6EC41&gt;</v>
      </c>
      <c r="AL1079" s="11" t="str">
        <f t="shared" ca="1" si="237"/>
        <v>160%</v>
      </c>
      <c r="AM1079" s="11" t="s">
        <v>349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228"/>
        <v>使用火铳单发射击</v>
      </c>
      <c r="BQ1079" s="11" t="str">
        <f t="shared" ca="1" si="234"/>
        <v>3级：造成的伤害提升&lt;q=attr_atk&gt;&lt;c=A6EC41&gt;160%&lt;/c&gt;</v>
      </c>
    </row>
    <row r="1080" spans="2:69" x14ac:dyDescent="0.15">
      <c r="B1080" s="1" t="str">
        <f t="shared" si="229"/>
        <v>SkillDescBrief4100401</v>
      </c>
      <c r="C1080" s="1" t="str">
        <f t="shared" si="230"/>
        <v>SkillDescDetail410040104</v>
      </c>
      <c r="D1080" s="3">
        <v>410040104</v>
      </c>
      <c r="E1080" s="3">
        <v>4100401</v>
      </c>
      <c r="F1080" s="3">
        <v>4</v>
      </c>
      <c r="G1080" s="3" t="s">
        <v>377</v>
      </c>
      <c r="H1080" s="3">
        <f ca="1">ROUND(_xlfn.XLOOKUP($F1080,$D$1:$D$5,$E$1:$E$5)*OFFSET(H1080,5-F1080,0)/0.05,0)*0.05</f>
        <v>1.8</v>
      </c>
      <c r="I1080" s="3" t="s">
        <v>378</v>
      </c>
      <c r="J1080" s="3"/>
      <c r="K1080" s="3" t="s">
        <v>379</v>
      </c>
      <c r="L1080" s="3"/>
      <c r="M1080" s="3"/>
      <c r="N1080" s="3"/>
      <c r="O1080" s="3"/>
      <c r="P1080" s="3"/>
      <c r="Q1080" s="3" t="s">
        <v>380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t="shared" ca="1" si="226"/>
        <v>{"AtkPower":1.8}</v>
      </c>
      <c r="Z1080" s="11" t="s">
        <v>640</v>
      </c>
      <c r="AA1080" s="11" t="str">
        <f t="shared" ca="1" si="235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386</v>
      </c>
      <c r="AG1080" s="11"/>
      <c r="AH1080" s="11"/>
      <c r="AI1080" s="11"/>
      <c r="AJ1080" s="11" t="s">
        <v>353</v>
      </c>
      <c r="AK1080" s="11" t="str">
        <f t="shared" si="236"/>
        <v>&lt;q=attr_atk&gt;&lt;c=A6EC41&gt;</v>
      </c>
      <c r="AL1080" s="11" t="str">
        <f t="shared" ca="1" si="237"/>
        <v>180%</v>
      </c>
      <c r="AM1080" s="11" t="s">
        <v>349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228"/>
        <v>使用火铳单发射击</v>
      </c>
      <c r="BQ1080" s="11" t="str">
        <f t="shared" ca="1" si="234"/>
        <v>4级：造成的伤害提升&lt;q=attr_atk&gt;&lt;c=A6EC41&gt;180%&lt;/c&gt;</v>
      </c>
    </row>
    <row r="1081" spans="2:69" x14ac:dyDescent="0.15">
      <c r="B1081" s="1" t="str">
        <f t="shared" si="229"/>
        <v>SkillDescBrief4100401</v>
      </c>
      <c r="C1081" s="1" t="str">
        <f t="shared" si="230"/>
        <v>SkillDescDetail410040105</v>
      </c>
      <c r="D1081" s="3">
        <v>410040105</v>
      </c>
      <c r="E1081" s="3">
        <v>4100401</v>
      </c>
      <c r="F1081" s="3">
        <v>5</v>
      </c>
      <c r="G1081" s="3" t="s">
        <v>377</v>
      </c>
      <c r="H1081" s="3">
        <v>2</v>
      </c>
      <c r="I1081" s="3" t="s">
        <v>378</v>
      </c>
      <c r="J1081" s="3"/>
      <c r="K1081" s="3" t="s">
        <v>379</v>
      </c>
      <c r="L1081" s="3"/>
      <c r="M1081" s="3"/>
      <c r="N1081" s="3"/>
      <c r="O1081" s="3"/>
      <c r="P1081" s="3"/>
      <c r="Q1081" s="3" t="s">
        <v>380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226"/>
        <v>{"AtkPower":2}</v>
      </c>
      <c r="Z1081" s="11" t="s">
        <v>640</v>
      </c>
      <c r="AA1081" s="11" t="str">
        <f t="shared" si="235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386</v>
      </c>
      <c r="AG1081" s="11"/>
      <c r="AH1081" s="11"/>
      <c r="AI1081" s="11"/>
      <c r="AJ1081" s="11" t="s">
        <v>353</v>
      </c>
      <c r="AK1081" s="11" t="str">
        <f t="shared" si="236"/>
        <v>&lt;q=attr_atk&gt;&lt;c=A6EC41&gt;</v>
      </c>
      <c r="AL1081" s="11" t="str">
        <f t="shared" si="237"/>
        <v>200%</v>
      </c>
      <c r="AM1081" s="11" t="s">
        <v>349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228"/>
        <v>使用火铳单发射击</v>
      </c>
      <c r="BQ1081" s="11" t="str">
        <f t="shared" si="234"/>
        <v>5级：造成的伤害提升&lt;q=attr_atk&gt;&lt;c=A6EC41&gt;200%&lt;/c&gt;</v>
      </c>
    </row>
    <row r="1082" spans="2:69" x14ac:dyDescent="0.15">
      <c r="B1082" s="1" t="str">
        <f t="shared" si="229"/>
        <v>SkillDescBrief// 大招</v>
      </c>
      <c r="C1082" s="1" t="str">
        <f t="shared" si="230"/>
        <v>SkillDescDetail// 大招</v>
      </c>
      <c r="D1082" s="7" t="s">
        <v>40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226"/>
        <v/>
      </c>
      <c r="Z1082" s="10" t="s">
        <v>381</v>
      </c>
      <c r="AA1082" s="10" t="str">
        <f t="shared" si="235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228"/>
        <v/>
      </c>
      <c r="BQ1082" s="10" t="str">
        <f t="shared" si="234"/>
        <v/>
      </c>
    </row>
    <row r="1083" spans="2:69" x14ac:dyDescent="0.15">
      <c r="B1083" s="1" t="str">
        <f t="shared" si="229"/>
        <v>SkillDescBrief4100402</v>
      </c>
      <c r="C1083" s="1" t="str">
        <f t="shared" si="230"/>
        <v>SkillDescDetail410040201</v>
      </c>
      <c r="D1083" s="3">
        <v>410040201</v>
      </c>
      <c r="E1083" s="3">
        <v>4100402</v>
      </c>
      <c r="F1083" s="3">
        <v>1</v>
      </c>
      <c r="G1083" s="3" t="s">
        <v>377</v>
      </c>
      <c r="H1083" s="3">
        <f ca="1">ROUND(_xlfn.XLOOKUP($F1083,$D$1:$D$5,$E$1:$E$5)*OFFSET(H1083,5-F1083,0)/0.05,0)*0.05</f>
        <v>4.9000000000000004</v>
      </c>
      <c r="I1083" s="3" t="s">
        <v>378</v>
      </c>
      <c r="J1083" s="3"/>
      <c r="K1083" s="3" t="s">
        <v>379</v>
      </c>
      <c r="L1083" s="3"/>
      <c r="M1083" s="3"/>
      <c r="N1083" s="3"/>
      <c r="O1083" s="3"/>
      <c r="P1083" s="3"/>
      <c r="Q1083" s="3" t="s">
        <v>380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t="shared" ca="1" si="226"/>
        <v>{"AtkPower":4.9}</v>
      </c>
      <c r="Z1083" s="11" t="s">
        <v>642</v>
      </c>
      <c r="AA1083" s="11" t="str">
        <f t="shared" ca="1" si="235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643</v>
      </c>
      <c r="AK1083" s="11" t="str">
        <f>$B$6</f>
        <v>&lt;c=A6EC41&gt;</v>
      </c>
      <c r="AL1083" s="12">
        <v>1</v>
      </c>
      <c r="AM1083" s="11" t="s">
        <v>349</v>
      </c>
      <c r="AN1083" s="11" t="s">
        <v>384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349</v>
      </c>
      <c r="AR1083" s="11" t="s">
        <v>644</v>
      </c>
      <c r="AS1083" s="11" t="str">
        <f>$B$6</f>
        <v>&lt;c=A6EC41&gt;</v>
      </c>
      <c r="AT1083" s="12">
        <v>1</v>
      </c>
      <c r="AU1083" s="11" t="s">
        <v>349</v>
      </c>
      <c r="AV1083" s="11" t="s">
        <v>645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228"/>
        <v>使用大后坐力武器射击</v>
      </c>
      <c r="BQ1083" s="11" t="str">
        <f t="shared" ca="1" si="234"/>
        <v>使用大后坐力武器射击，对&lt;c=A6EC41&gt;1&lt;/c&gt;个敌人造成&lt;q=attr_atk&gt;&lt;c=A6EC41&gt;490%&lt;/c&gt;伤害，附带&lt;c=A6EC41&gt;1&lt;/c&gt;秒的缴械效果</v>
      </c>
    </row>
    <row r="1084" spans="2:69" x14ac:dyDescent="0.15">
      <c r="B1084" s="1" t="str">
        <f t="shared" si="229"/>
        <v>SkillDescBrief4100402</v>
      </c>
      <c r="C1084" s="1" t="str">
        <f t="shared" si="230"/>
        <v>SkillDescDetail410040202</v>
      </c>
      <c r="D1084" s="3">
        <v>410040202</v>
      </c>
      <c r="E1084" s="3">
        <v>4100402</v>
      </c>
      <c r="F1084" s="3">
        <v>2</v>
      </c>
      <c r="G1084" s="3" t="s">
        <v>377</v>
      </c>
      <c r="H1084" s="3">
        <f ca="1">ROUND(_xlfn.XLOOKUP($F1084,$D$1:$D$5,$E$1:$E$5)*OFFSET(H1084,5-F1084,0)/0.05,0)*0.05</f>
        <v>5.25</v>
      </c>
      <c r="I1084" s="3" t="s">
        <v>378</v>
      </c>
      <c r="J1084" s="3"/>
      <c r="K1084" s="3" t="s">
        <v>379</v>
      </c>
      <c r="L1084" s="3"/>
      <c r="M1084" s="3"/>
      <c r="N1084" s="3"/>
      <c r="O1084" s="3"/>
      <c r="P1084" s="3"/>
      <c r="Q1084" s="3" t="s">
        <v>380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t="shared" ca="1" si="226"/>
        <v>{"AtkPower":5.25}</v>
      </c>
      <c r="Z1084" s="11" t="s">
        <v>642</v>
      </c>
      <c r="AA1084" s="11" t="str">
        <f t="shared" ca="1" si="235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386</v>
      </c>
      <c r="AG1084" s="11"/>
      <c r="AH1084" s="11"/>
      <c r="AI1084" s="11"/>
      <c r="AJ1084" s="11" t="s">
        <v>353</v>
      </c>
      <c r="AK1084" s="11" t="str">
        <f t="shared" ref="AK1084:AK1087" si="238">$B$8&amp;$B$6</f>
        <v>&lt;q=attr_atk&gt;&lt;c=A6EC41&gt;</v>
      </c>
      <c r="AL1084" s="11" t="str">
        <f t="shared" ref="AL1084:AL1087" ca="1" si="239">ROUND($H1084*100,2)&amp;"%"</f>
        <v>525%</v>
      </c>
      <c r="AM1084" s="11" t="s">
        <v>349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228"/>
        <v>使用大后坐力武器射击</v>
      </c>
      <c r="BQ1084" s="11" t="str">
        <f t="shared" ca="1" si="234"/>
        <v>2级：造成的伤害提升&lt;q=attr_atk&gt;&lt;c=A6EC41&gt;525%&lt;/c&gt;</v>
      </c>
    </row>
    <row r="1085" spans="2:69" x14ac:dyDescent="0.15">
      <c r="B1085" s="1" t="str">
        <f t="shared" si="229"/>
        <v>SkillDescBrief4100402</v>
      </c>
      <c r="C1085" s="1" t="str">
        <f t="shared" si="230"/>
        <v>SkillDescDetail410040203</v>
      </c>
      <c r="D1085" s="3">
        <v>410040203</v>
      </c>
      <c r="E1085" s="3">
        <v>4100402</v>
      </c>
      <c r="F1085" s="3">
        <v>3</v>
      </c>
      <c r="G1085" s="3" t="s">
        <v>377</v>
      </c>
      <c r="H1085" s="3">
        <f ca="1">ROUND(_xlfn.XLOOKUP($F1085,$D$1:$D$5,$E$1:$E$5)*OFFSET(H1085,5-F1085,0)/0.05,0)*0.05</f>
        <v>5.6000000000000005</v>
      </c>
      <c r="I1085" s="3" t="s">
        <v>378</v>
      </c>
      <c r="J1085" s="3"/>
      <c r="K1085" s="3" t="s">
        <v>379</v>
      </c>
      <c r="L1085" s="3"/>
      <c r="M1085" s="3"/>
      <c r="N1085" s="3"/>
      <c r="O1085" s="3"/>
      <c r="P1085" s="3"/>
      <c r="Q1085" s="3" t="s">
        <v>380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t="shared" ca="1" si="226"/>
        <v>{"AtkPower":5.6}</v>
      </c>
      <c r="Z1085" s="11" t="s">
        <v>642</v>
      </c>
      <c r="AA1085" s="11" t="str">
        <f t="shared" ca="1" si="235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386</v>
      </c>
      <c r="AG1085" s="11"/>
      <c r="AH1085" s="11"/>
      <c r="AI1085" s="11"/>
      <c r="AJ1085" s="11" t="s">
        <v>353</v>
      </c>
      <c r="AK1085" s="11" t="str">
        <f t="shared" si="238"/>
        <v>&lt;q=attr_atk&gt;&lt;c=A6EC41&gt;</v>
      </c>
      <c r="AL1085" s="11" t="str">
        <f t="shared" ca="1" si="239"/>
        <v>560%</v>
      </c>
      <c r="AM1085" s="11" t="s">
        <v>349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228"/>
        <v>使用大后坐力武器射击</v>
      </c>
      <c r="BQ1085" s="11" t="str">
        <f t="shared" ca="1" si="234"/>
        <v>3级：造成的伤害提升&lt;q=attr_atk&gt;&lt;c=A6EC41&gt;560%&lt;/c&gt;</v>
      </c>
    </row>
    <row r="1086" spans="2:69" x14ac:dyDescent="0.15">
      <c r="B1086" s="1" t="str">
        <f t="shared" si="229"/>
        <v>SkillDescBrief4100402</v>
      </c>
      <c r="C1086" s="1" t="str">
        <f t="shared" si="230"/>
        <v>SkillDescDetail410040204</v>
      </c>
      <c r="D1086" s="3">
        <v>410040204</v>
      </c>
      <c r="E1086" s="3">
        <v>4100402</v>
      </c>
      <c r="F1086" s="3">
        <v>4</v>
      </c>
      <c r="G1086" s="3" t="s">
        <v>377</v>
      </c>
      <c r="H1086" s="3">
        <f ca="1">ROUND(_xlfn.XLOOKUP($F1086,$D$1:$D$5,$E$1:$E$5)*OFFSET(H1086,5-F1086,0)/0.05,0)*0.05</f>
        <v>6.3000000000000007</v>
      </c>
      <c r="I1086" s="3" t="s">
        <v>378</v>
      </c>
      <c r="J1086" s="3"/>
      <c r="K1086" s="3" t="s">
        <v>379</v>
      </c>
      <c r="L1086" s="3"/>
      <c r="M1086" s="3"/>
      <c r="N1086" s="3"/>
      <c r="O1086" s="3"/>
      <c r="P1086" s="3"/>
      <c r="Q1086" s="3" t="s">
        <v>380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t="shared" ca="1" si="226"/>
        <v>{"AtkPower":6.3}</v>
      </c>
      <c r="Z1086" s="11" t="s">
        <v>642</v>
      </c>
      <c r="AA1086" s="11" t="str">
        <f t="shared" ca="1" si="235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386</v>
      </c>
      <c r="AG1086" s="11"/>
      <c r="AH1086" s="11"/>
      <c r="AI1086" s="11"/>
      <c r="AJ1086" s="11" t="s">
        <v>353</v>
      </c>
      <c r="AK1086" s="11" t="str">
        <f t="shared" si="238"/>
        <v>&lt;q=attr_atk&gt;&lt;c=A6EC41&gt;</v>
      </c>
      <c r="AL1086" s="11" t="str">
        <f t="shared" ca="1" si="239"/>
        <v>630%</v>
      </c>
      <c r="AM1086" s="11" t="s">
        <v>349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228"/>
        <v>使用大后坐力武器射击</v>
      </c>
      <c r="BQ1086" s="11" t="str">
        <f t="shared" ca="1" si="234"/>
        <v>4级：造成的伤害提升&lt;q=attr_atk&gt;&lt;c=A6EC41&gt;630%&lt;/c&gt;</v>
      </c>
    </row>
    <row r="1087" spans="2:69" x14ac:dyDescent="0.15">
      <c r="B1087" s="1" t="str">
        <f t="shared" si="229"/>
        <v>SkillDescBrief4100402</v>
      </c>
      <c r="C1087" s="1" t="str">
        <f t="shared" si="230"/>
        <v>SkillDescDetail410040205</v>
      </c>
      <c r="D1087" s="3">
        <v>410040205</v>
      </c>
      <c r="E1087" s="3">
        <v>4100402</v>
      </c>
      <c r="F1087" s="3">
        <v>5</v>
      </c>
      <c r="G1087" s="3" t="s">
        <v>377</v>
      </c>
      <c r="H1087" s="3">
        <v>7</v>
      </c>
      <c r="I1087" s="3" t="s">
        <v>378</v>
      </c>
      <c r="J1087" s="3"/>
      <c r="K1087" s="3" t="s">
        <v>379</v>
      </c>
      <c r="L1087" s="3"/>
      <c r="M1087" s="3"/>
      <c r="N1087" s="3"/>
      <c r="O1087" s="3"/>
      <c r="P1087" s="3"/>
      <c r="Q1087" s="3" t="s">
        <v>380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226"/>
        <v>{"AtkPower":7}</v>
      </c>
      <c r="Z1087" s="11" t="s">
        <v>642</v>
      </c>
      <c r="AA1087" s="11" t="str">
        <f t="shared" si="235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386</v>
      </c>
      <c r="AG1087" s="11"/>
      <c r="AH1087" s="11"/>
      <c r="AI1087" s="11"/>
      <c r="AJ1087" s="11" t="s">
        <v>353</v>
      </c>
      <c r="AK1087" s="11" t="str">
        <f t="shared" si="238"/>
        <v>&lt;q=attr_atk&gt;&lt;c=A6EC41&gt;</v>
      </c>
      <c r="AL1087" s="11" t="str">
        <f t="shared" si="239"/>
        <v>700%</v>
      </c>
      <c r="AM1087" s="11" t="s">
        <v>349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228"/>
        <v>使用大后坐力武器射击</v>
      </c>
      <c r="BQ1087" s="11" t="str">
        <f t="shared" si="234"/>
        <v>5级：造成的伤害提升&lt;q=attr_atk&gt;&lt;c=A6EC41&gt;700%&lt;/c&gt;</v>
      </c>
    </row>
    <row r="1088" spans="2:69" x14ac:dyDescent="0.15">
      <c r="B1088" s="1" t="str">
        <f t="shared" si="229"/>
        <v>SkillDescBrief// 经营被动</v>
      </c>
      <c r="C1088" s="1" t="str">
        <f t="shared" si="230"/>
        <v>SkillDescDetail// 经营被动</v>
      </c>
      <c r="D1088" s="7" t="s">
        <v>45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226"/>
        <v/>
      </c>
      <c r="Z1088" s="10" t="s">
        <v>381</v>
      </c>
      <c r="AA1088" s="10" t="str">
        <f t="shared" si="235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228"/>
        <v/>
      </c>
      <c r="BQ1088" s="10" t="str">
        <f t="shared" si="234"/>
        <v/>
      </c>
    </row>
    <row r="1089" spans="2:69" x14ac:dyDescent="0.15">
      <c r="B1089" s="1" t="str">
        <f t="shared" si="229"/>
        <v>SkillDescBrief4100403</v>
      </c>
      <c r="C1089" s="1" t="str">
        <f t="shared" si="230"/>
        <v>SkillDescDetail410040301</v>
      </c>
      <c r="D1089" s="3">
        <v>410040301</v>
      </c>
      <c r="E1089" s="3">
        <v>4100403</v>
      </c>
      <c r="F1089" s="3">
        <v>1</v>
      </c>
      <c r="G1089" s="3" t="s">
        <v>377</v>
      </c>
      <c r="H1089" s="3"/>
      <c r="I1089" s="3" t="s">
        <v>378</v>
      </c>
      <c r="J1089" s="3"/>
      <c r="K1089" s="3" t="s">
        <v>379</v>
      </c>
      <c r="L1089" s="3"/>
      <c r="M1089" s="3"/>
      <c r="N1089" s="3"/>
      <c r="O1089" s="3"/>
      <c r="P1089" s="3"/>
      <c r="Q1089" s="3" t="s">
        <v>380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226"/>
        <v>{}</v>
      </c>
      <c r="Z1089" s="11" t="s">
        <v>396</v>
      </c>
      <c r="AA1089" s="11" t="str">
        <f t="shared" si="235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397</v>
      </c>
      <c r="AK1089" s="11" t="str">
        <f t="shared" ref="AK1089:AK1093" si="240">$B$6</f>
        <v>&lt;c=A6EC41&gt;</v>
      </c>
      <c r="AL1089" s="11">
        <v>2</v>
      </c>
      <c r="AM1089" s="11" t="s">
        <v>349</v>
      </c>
      <c r="AN1089" s="11" t="s">
        <v>398</v>
      </c>
      <c r="AO1089" s="11" t="s">
        <v>355</v>
      </c>
      <c r="AP1089" s="11">
        <v>2</v>
      </c>
      <c r="AQ1089" s="11" t="s">
        <v>349</v>
      </c>
      <c r="AR1089" s="11" t="s">
        <v>399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228"/>
        <v>使产业收入提高，升级消耗减少</v>
      </c>
      <c r="BQ1089" s="11" t="str">
        <f t="shared" si="234"/>
        <v>放置在产业中时，产业收入提高&lt;c=A6EC41&gt;2&lt;/c&gt;倍，产业升级消耗减少&lt;c=A6EC41&gt;2&lt;/c&gt;倍</v>
      </c>
    </row>
    <row r="1090" spans="2:69" x14ac:dyDescent="0.15">
      <c r="B1090" s="1" t="str">
        <f t="shared" si="229"/>
        <v>SkillDescBrief4100403</v>
      </c>
      <c r="C1090" s="1" t="str">
        <f t="shared" si="230"/>
        <v>SkillDescDetail410040302</v>
      </c>
      <c r="D1090" s="3">
        <v>410040302</v>
      </c>
      <c r="E1090" s="3">
        <v>4100403</v>
      </c>
      <c r="F1090" s="3">
        <v>2</v>
      </c>
      <c r="G1090" s="3" t="s">
        <v>377</v>
      </c>
      <c r="H1090" s="3"/>
      <c r="I1090" s="3" t="s">
        <v>378</v>
      </c>
      <c r="J1090" s="3"/>
      <c r="K1090" s="3" t="s">
        <v>379</v>
      </c>
      <c r="L1090" s="3"/>
      <c r="M1090" s="3"/>
      <c r="N1090" s="3"/>
      <c r="O1090" s="3"/>
      <c r="P1090" s="3"/>
      <c r="Q1090" s="3" t="s">
        <v>380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226"/>
        <v>{}</v>
      </c>
      <c r="Z1090" s="11" t="s">
        <v>396</v>
      </c>
      <c r="AA1090" s="11" t="str">
        <f t="shared" si="235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386</v>
      </c>
      <c r="AG1090" s="11"/>
      <c r="AH1090" s="11"/>
      <c r="AI1090" s="11"/>
      <c r="AJ1090" s="11" t="s">
        <v>397</v>
      </c>
      <c r="AK1090" s="11" t="str">
        <f t="shared" si="240"/>
        <v>&lt;c=A6EC41&gt;</v>
      </c>
      <c r="AL1090" s="11">
        <f>AL1089*4</f>
        <v>8</v>
      </c>
      <c r="AM1090" s="11" t="s">
        <v>349</v>
      </c>
      <c r="AN1090" s="11" t="s">
        <v>398</v>
      </c>
      <c r="AO1090" s="11" t="s">
        <v>355</v>
      </c>
      <c r="AP1090" s="11">
        <f>AP1089*4</f>
        <v>8</v>
      </c>
      <c r="AQ1090" s="11" t="s">
        <v>349</v>
      </c>
      <c r="AR1090" s="11" t="s">
        <v>399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228"/>
        <v>使产业收入提高，升级消耗减少</v>
      </c>
      <c r="BQ1090" s="11" t="str">
        <f t="shared" si="234"/>
        <v>2级：放置在产业中时，产业收入提高&lt;c=A6EC41&gt;8&lt;/c&gt;倍，产业升级消耗减少&lt;c=A6EC41&gt;8&lt;/c&gt;倍</v>
      </c>
    </row>
    <row r="1091" spans="2:69" x14ac:dyDescent="0.15">
      <c r="B1091" s="1" t="str">
        <f t="shared" si="229"/>
        <v>SkillDescBrief4100403</v>
      </c>
      <c r="C1091" s="1" t="str">
        <f t="shared" si="230"/>
        <v>SkillDescDetail410040303</v>
      </c>
      <c r="D1091" s="3">
        <v>410040303</v>
      </c>
      <c r="E1091" s="3">
        <v>4100403</v>
      </c>
      <c r="F1091" s="3">
        <v>3</v>
      </c>
      <c r="G1091" s="3" t="s">
        <v>377</v>
      </c>
      <c r="H1091" s="3"/>
      <c r="I1091" s="3" t="s">
        <v>378</v>
      </c>
      <c r="J1091" s="3"/>
      <c r="K1091" s="3" t="s">
        <v>379</v>
      </c>
      <c r="L1091" s="3"/>
      <c r="M1091" s="3"/>
      <c r="N1091" s="3"/>
      <c r="O1091" s="3"/>
      <c r="P1091" s="3"/>
      <c r="Q1091" s="3" t="s">
        <v>380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226"/>
        <v>{}</v>
      </c>
      <c r="Z1091" s="11" t="s">
        <v>396</v>
      </c>
      <c r="AA1091" s="11" t="str">
        <f t="shared" si="235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386</v>
      </c>
      <c r="AG1091" s="11"/>
      <c r="AH1091" s="11"/>
      <c r="AI1091" s="11"/>
      <c r="AJ1091" s="11" t="s">
        <v>397</v>
      </c>
      <c r="AK1091" s="11" t="str">
        <f t="shared" si="240"/>
        <v>&lt;c=A6EC41&gt;</v>
      </c>
      <c r="AL1091" s="11">
        <f>AL1090*4</f>
        <v>32</v>
      </c>
      <c r="AM1091" s="11" t="s">
        <v>349</v>
      </c>
      <c r="AN1091" s="11" t="s">
        <v>398</v>
      </c>
      <c r="AO1091" s="11" t="s">
        <v>355</v>
      </c>
      <c r="AP1091" s="11">
        <f>AP1090*4</f>
        <v>32</v>
      </c>
      <c r="AQ1091" s="11" t="s">
        <v>349</v>
      </c>
      <c r="AR1091" s="11" t="s">
        <v>399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228"/>
        <v>使产业收入提高，升级消耗减少</v>
      </c>
      <c r="BQ1091" s="11" t="str">
        <f t="shared" si="234"/>
        <v>3级：放置在产业中时，产业收入提高&lt;c=A6EC41&gt;32&lt;/c&gt;倍，产业升级消耗减少&lt;c=A6EC41&gt;32&lt;/c&gt;倍</v>
      </c>
    </row>
    <row r="1092" spans="2:69" x14ac:dyDescent="0.15">
      <c r="B1092" s="1" t="str">
        <f t="shared" si="229"/>
        <v>SkillDescBrief4100403</v>
      </c>
      <c r="C1092" s="1" t="str">
        <f t="shared" si="230"/>
        <v>SkillDescDetail410040304</v>
      </c>
      <c r="D1092" s="3">
        <v>410040304</v>
      </c>
      <c r="E1092" s="3">
        <v>4100403</v>
      </c>
      <c r="F1092" s="3">
        <v>4</v>
      </c>
      <c r="G1092" s="3" t="s">
        <v>377</v>
      </c>
      <c r="H1092" s="3"/>
      <c r="I1092" s="3" t="s">
        <v>378</v>
      </c>
      <c r="J1092" s="3"/>
      <c r="K1092" s="3" t="s">
        <v>379</v>
      </c>
      <c r="L1092" s="3"/>
      <c r="M1092" s="3"/>
      <c r="N1092" s="3"/>
      <c r="O1092" s="3"/>
      <c r="P1092" s="3"/>
      <c r="Q1092" s="3" t="s">
        <v>380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226"/>
        <v>{}</v>
      </c>
      <c r="Z1092" s="11" t="s">
        <v>396</v>
      </c>
      <c r="AA1092" s="11" t="str">
        <f t="shared" si="235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386</v>
      </c>
      <c r="AG1092" s="11"/>
      <c r="AH1092" s="11"/>
      <c r="AI1092" s="11"/>
      <c r="AJ1092" s="11" t="s">
        <v>397</v>
      </c>
      <c r="AK1092" s="11" t="str">
        <f t="shared" si="240"/>
        <v>&lt;c=A6EC41&gt;</v>
      </c>
      <c r="AL1092" s="11">
        <v>64</v>
      </c>
      <c r="AM1092" s="11" t="s">
        <v>349</v>
      </c>
      <c r="AN1092" s="11" t="s">
        <v>398</v>
      </c>
      <c r="AO1092" s="11" t="s">
        <v>355</v>
      </c>
      <c r="AP1092" s="11">
        <v>64</v>
      </c>
      <c r="AQ1092" s="11" t="s">
        <v>349</v>
      </c>
      <c r="AR1092" s="11" t="s">
        <v>399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228"/>
        <v>使产业收入提高，升级消耗减少</v>
      </c>
      <c r="BQ1092" s="11" t="str">
        <f t="shared" si="234"/>
        <v>4级：放置在产业中时，产业收入提高&lt;c=A6EC41&gt;64&lt;/c&gt;倍，产业升级消耗减少&lt;c=A6EC41&gt;64&lt;/c&gt;倍</v>
      </c>
    </row>
    <row r="1093" spans="2:69" x14ac:dyDescent="0.15">
      <c r="B1093" s="1" t="str">
        <f t="shared" si="229"/>
        <v>SkillDescBrief4100403</v>
      </c>
      <c r="C1093" s="1" t="str">
        <f t="shared" si="230"/>
        <v>SkillDescDetail410040305</v>
      </c>
      <c r="D1093" s="3">
        <v>410040305</v>
      </c>
      <c r="E1093" s="3">
        <v>4100403</v>
      </c>
      <c r="F1093" s="3">
        <v>5</v>
      </c>
      <c r="G1093" s="3" t="s">
        <v>377</v>
      </c>
      <c r="H1093" s="3"/>
      <c r="I1093" s="3" t="s">
        <v>378</v>
      </c>
      <c r="J1093" s="3"/>
      <c r="K1093" s="3" t="s">
        <v>379</v>
      </c>
      <c r="L1093" s="3"/>
      <c r="M1093" s="3"/>
      <c r="N1093" s="3"/>
      <c r="O1093" s="3"/>
      <c r="P1093" s="3"/>
      <c r="Q1093" s="3" t="s">
        <v>380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226"/>
        <v>{}</v>
      </c>
      <c r="Z1093" s="11" t="s">
        <v>396</v>
      </c>
      <c r="AA1093" s="11" t="str">
        <f t="shared" si="235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386</v>
      </c>
      <c r="AG1093" s="11"/>
      <c r="AH1093" s="11"/>
      <c r="AI1093" s="11"/>
      <c r="AJ1093" s="11" t="s">
        <v>397</v>
      </c>
      <c r="AK1093" s="11" t="str">
        <f t="shared" si="240"/>
        <v>&lt;c=A6EC41&gt;</v>
      </c>
      <c r="AL1093" s="11">
        <v>128</v>
      </c>
      <c r="AM1093" s="11" t="s">
        <v>349</v>
      </c>
      <c r="AN1093" s="11" t="s">
        <v>398</v>
      </c>
      <c r="AO1093" s="11" t="s">
        <v>355</v>
      </c>
      <c r="AP1093" s="11">
        <v>128</v>
      </c>
      <c r="AQ1093" s="11" t="s">
        <v>349</v>
      </c>
      <c r="AR1093" s="11" t="s">
        <v>399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228"/>
        <v>使产业收入提高，升级消耗减少</v>
      </c>
      <c r="BQ1093" s="11" t="str">
        <f t="shared" si="234"/>
        <v>5级：放置在产业中时，产业收入提高&lt;c=A6EC41&gt;128&lt;/c&gt;倍，产业升级消耗减少&lt;c=A6EC41&gt;128&lt;/c&gt;倍</v>
      </c>
    </row>
    <row r="1094" spans="2:69" x14ac:dyDescent="0.15">
      <c r="B1094" s="1" t="str">
        <f t="shared" si="229"/>
        <v>SkillDescBrief// 战斗被动</v>
      </c>
      <c r="C1094" s="1" t="str">
        <f t="shared" si="230"/>
        <v>SkillDescDetail// 战斗被动1</v>
      </c>
      <c r="D1094" s="7" t="s">
        <v>46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226"/>
        <v/>
      </c>
      <c r="Z1094" s="10" t="s">
        <v>381</v>
      </c>
      <c r="AA1094" s="10" t="str">
        <f t="shared" si="235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228"/>
        <v/>
      </c>
      <c r="BQ1094" s="10" t="str">
        <f t="shared" si="234"/>
        <v/>
      </c>
    </row>
    <row r="1095" spans="2:69" x14ac:dyDescent="0.15">
      <c r="B1095" s="1" t="str">
        <f t="shared" si="229"/>
        <v>SkillDescBrief4100404</v>
      </c>
      <c r="C1095" s="1" t="str">
        <f t="shared" si="230"/>
        <v>SkillDescDetail410040401</v>
      </c>
      <c r="D1095" s="3">
        <v>410040401</v>
      </c>
      <c r="E1095" s="3">
        <v>4100404</v>
      </c>
      <c r="F1095" s="3">
        <v>1</v>
      </c>
      <c r="G1095" s="3" t="s">
        <v>377</v>
      </c>
      <c r="H1095" s="3">
        <f ca="1">ROUND(_xlfn.XLOOKUP($F1095,$D$1:$D$5,$E$1:$E$5)*OFFSET(H1095,5-F1095,0)/0.05,0)*0.05</f>
        <v>3.1500000000000004</v>
      </c>
      <c r="I1095" s="3" t="s">
        <v>378</v>
      </c>
      <c r="J1095" s="3"/>
      <c r="K1095" s="3" t="s">
        <v>379</v>
      </c>
      <c r="L1095" s="3"/>
      <c r="M1095" s="3"/>
      <c r="N1095" s="3"/>
      <c r="O1095" s="3"/>
      <c r="P1095" s="3"/>
      <c r="Q1095" s="3" t="s">
        <v>380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t="shared" ca="1" si="226"/>
        <v>{"AtkPower":3.15}</v>
      </c>
      <c r="Z1095" s="11" t="s">
        <v>646</v>
      </c>
      <c r="AA1095" s="11" t="str">
        <f t="shared" ca="1" si="235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476</v>
      </c>
      <c r="AK1095" s="11" t="str">
        <f>$B$6</f>
        <v>&lt;c=A6EC41&gt;</v>
      </c>
      <c r="AL1095" s="12">
        <v>12</v>
      </c>
      <c r="AM1095" s="11" t="s">
        <v>349</v>
      </c>
      <c r="AN1095" s="11" t="s">
        <v>647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349</v>
      </c>
      <c r="AR1095" s="11" t="s">
        <v>648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228"/>
        <v>每隔一段时间，发射炫目弹</v>
      </c>
      <c r="BQ1095" s="11" t="str">
        <f t="shared" ca="1" si="234"/>
        <v>每隔&lt;c=A6EC41&gt;12&lt;/c&gt;秒，发射一枚炫目弹，造成&lt;q=attr_atk&gt;&lt;c=A6EC41&gt;315%&lt;/c&gt;伤害，并附带炫目效果</v>
      </c>
    </row>
    <row r="1096" spans="2:69" x14ac:dyDescent="0.15">
      <c r="B1096" s="1" t="str">
        <f t="shared" si="229"/>
        <v>SkillDescBrief4100404</v>
      </c>
      <c r="C1096" s="1" t="str">
        <f t="shared" si="230"/>
        <v>SkillDescDetail410040402</v>
      </c>
      <c r="D1096" s="3">
        <v>410040402</v>
      </c>
      <c r="E1096" s="3">
        <v>4100404</v>
      </c>
      <c r="F1096" s="3">
        <v>2</v>
      </c>
      <c r="G1096" s="3" t="s">
        <v>377</v>
      </c>
      <c r="H1096" s="3">
        <f ca="1">ROUND(_xlfn.XLOOKUP($F1096,$D$1:$D$5,$E$1:$E$5)*OFFSET(H1096,5-F1096,0)/0.05,0)*0.05</f>
        <v>3.4000000000000004</v>
      </c>
      <c r="I1096" s="3" t="s">
        <v>378</v>
      </c>
      <c r="J1096" s="3"/>
      <c r="K1096" s="3" t="s">
        <v>379</v>
      </c>
      <c r="L1096" s="3"/>
      <c r="M1096" s="3"/>
      <c r="N1096" s="3"/>
      <c r="O1096" s="3"/>
      <c r="P1096" s="3"/>
      <c r="Q1096" s="3" t="s">
        <v>380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t="shared" ca="1" si="226"/>
        <v>{"AtkPower":3.4}</v>
      </c>
      <c r="Z1096" s="11" t="s">
        <v>646</v>
      </c>
      <c r="AA1096" s="11" t="str">
        <f t="shared" ca="1" si="235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386</v>
      </c>
      <c r="AG1096" s="11"/>
      <c r="AH1096" s="11"/>
      <c r="AI1096" s="11"/>
      <c r="AJ1096" s="11" t="s">
        <v>471</v>
      </c>
      <c r="AK1096" s="11" t="str">
        <f t="shared" ref="AK1096:AK1099" si="241">$B$8&amp;$B$6</f>
        <v>&lt;q=attr_atk&gt;&lt;c=A6EC41&gt;</v>
      </c>
      <c r="AL1096" s="11" t="str">
        <f t="shared" ref="AL1096:AL1099" ca="1" si="242">ROUND($H1096*100,2)&amp;"%"</f>
        <v>340%</v>
      </c>
      <c r="AM1096" s="11" t="s">
        <v>349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228"/>
        <v>每隔一段时间，发射炫目弹</v>
      </c>
      <c r="BQ1096" s="11" t="str">
        <f t="shared" ca="1" si="234"/>
        <v>2级：造成的伤害提升至&lt;q=attr_atk&gt;&lt;c=A6EC41&gt;340%&lt;/c&gt;</v>
      </c>
    </row>
    <row r="1097" spans="2:69" x14ac:dyDescent="0.15">
      <c r="B1097" s="1" t="str">
        <f t="shared" si="229"/>
        <v>SkillDescBrief4100404</v>
      </c>
      <c r="C1097" s="1" t="str">
        <f t="shared" si="230"/>
        <v>SkillDescDetail410040403</v>
      </c>
      <c r="D1097" s="3">
        <v>410040403</v>
      </c>
      <c r="E1097" s="3">
        <v>4100404</v>
      </c>
      <c r="F1097" s="3">
        <v>3</v>
      </c>
      <c r="G1097" s="3" t="s">
        <v>377</v>
      </c>
      <c r="H1097" s="3">
        <f ca="1">ROUND(_xlfn.XLOOKUP($F1097,$D$1:$D$5,$E$1:$E$5)*OFFSET(H1097,5-F1097,0)/0.05,0)*0.05</f>
        <v>3.6</v>
      </c>
      <c r="I1097" s="3" t="s">
        <v>378</v>
      </c>
      <c r="J1097" s="3"/>
      <c r="K1097" s="3" t="s">
        <v>379</v>
      </c>
      <c r="L1097" s="3"/>
      <c r="M1097" s="3"/>
      <c r="N1097" s="3"/>
      <c r="O1097" s="3"/>
      <c r="P1097" s="3"/>
      <c r="Q1097" s="3" t="s">
        <v>380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t="shared" ca="1" si="226"/>
        <v>{"AtkPower":3.6}</v>
      </c>
      <c r="Z1097" s="11" t="s">
        <v>646</v>
      </c>
      <c r="AA1097" s="11" t="str">
        <f t="shared" ca="1" si="235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386</v>
      </c>
      <c r="AG1097" s="11"/>
      <c r="AH1097" s="11"/>
      <c r="AI1097" s="11"/>
      <c r="AJ1097" s="11" t="s">
        <v>471</v>
      </c>
      <c r="AK1097" s="11" t="str">
        <f t="shared" si="241"/>
        <v>&lt;q=attr_atk&gt;&lt;c=A6EC41&gt;</v>
      </c>
      <c r="AL1097" s="11" t="str">
        <f t="shared" ca="1" si="242"/>
        <v>360%</v>
      </c>
      <c r="AM1097" s="11" t="s">
        <v>349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228"/>
        <v>每隔一段时间，发射炫目弹</v>
      </c>
      <c r="BQ1097" s="11" t="str">
        <f t="shared" ca="1" si="234"/>
        <v>3级：造成的伤害提升至&lt;q=attr_atk&gt;&lt;c=A6EC41&gt;360%&lt;/c&gt;</v>
      </c>
    </row>
    <row r="1098" spans="2:69" x14ac:dyDescent="0.15">
      <c r="B1098" s="1" t="str">
        <f t="shared" si="229"/>
        <v>SkillDescBrief4100404</v>
      </c>
      <c r="C1098" s="1" t="str">
        <f t="shared" si="230"/>
        <v>SkillDescDetail410040404</v>
      </c>
      <c r="D1098" s="3">
        <v>410040404</v>
      </c>
      <c r="E1098" s="3">
        <v>4100404</v>
      </c>
      <c r="F1098" s="3">
        <v>4</v>
      </c>
      <c r="G1098" s="3" t="s">
        <v>377</v>
      </c>
      <c r="H1098" s="3">
        <f ca="1">ROUND(_xlfn.XLOOKUP($F1098,$D$1:$D$5,$E$1:$E$5)*OFFSET(H1098,5-F1098,0)/0.05,0)*0.05</f>
        <v>4.05</v>
      </c>
      <c r="I1098" s="3" t="s">
        <v>378</v>
      </c>
      <c r="J1098" s="3"/>
      <c r="K1098" s="3" t="s">
        <v>379</v>
      </c>
      <c r="L1098" s="3"/>
      <c r="M1098" s="3"/>
      <c r="N1098" s="3"/>
      <c r="O1098" s="3"/>
      <c r="P1098" s="3"/>
      <c r="Q1098" s="3" t="s">
        <v>380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t="shared" ref="Y1098:Y1161" ca="1" si="243">IF(E1098="","",$A$3&amp;_xlfn.TEXTJOIN($C$1,1,S1098:X1098)&amp;$A$4)</f>
        <v>{"AtkPower":4.05}</v>
      </c>
      <c r="Z1098" s="11" t="s">
        <v>646</v>
      </c>
      <c r="AA1098" s="11" t="str">
        <f t="shared" ca="1" si="235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386</v>
      </c>
      <c r="AG1098" s="11"/>
      <c r="AH1098" s="11"/>
      <c r="AI1098" s="11"/>
      <c r="AJ1098" s="11" t="s">
        <v>471</v>
      </c>
      <c r="AK1098" s="11" t="str">
        <f t="shared" si="241"/>
        <v>&lt;q=attr_atk&gt;&lt;c=A6EC41&gt;</v>
      </c>
      <c r="AL1098" s="11" t="str">
        <f t="shared" ca="1" si="242"/>
        <v>405%</v>
      </c>
      <c r="AM1098" s="11" t="s">
        <v>349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244">Z1098</f>
        <v>每隔一段时间，发射炫目弹</v>
      </c>
      <c r="BQ1098" s="11" t="str">
        <f t="shared" ca="1" si="234"/>
        <v>4级：造成的伤害提升至&lt;q=attr_atk&gt;&lt;c=A6EC41&gt;405%&lt;/c&gt;</v>
      </c>
    </row>
    <row r="1099" spans="2:69" x14ac:dyDescent="0.15">
      <c r="B1099" s="1" t="str">
        <f t="shared" ref="B1099:B1162" si="245">$C$3&amp;LEFT($D1099,7)</f>
        <v>SkillDescBrief4100404</v>
      </c>
      <c r="C1099" s="1" t="str">
        <f t="shared" ref="C1099:C1162" si="246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377</v>
      </c>
      <c r="H1099" s="3">
        <v>4.5</v>
      </c>
      <c r="I1099" s="3" t="s">
        <v>378</v>
      </c>
      <c r="J1099" s="3"/>
      <c r="K1099" s="3" t="s">
        <v>379</v>
      </c>
      <c r="L1099" s="3"/>
      <c r="M1099" s="3"/>
      <c r="N1099" s="3"/>
      <c r="O1099" s="3"/>
      <c r="P1099" s="3"/>
      <c r="Q1099" s="3" t="s">
        <v>380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243"/>
        <v>{"AtkPower":4.5}</v>
      </c>
      <c r="Z1099" s="11" t="s">
        <v>646</v>
      </c>
      <c r="AA1099" s="11" t="str">
        <f t="shared" si="235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386</v>
      </c>
      <c r="AG1099" s="11"/>
      <c r="AH1099" s="11"/>
      <c r="AI1099" s="11"/>
      <c r="AJ1099" s="11" t="s">
        <v>471</v>
      </c>
      <c r="AK1099" s="11" t="str">
        <f t="shared" si="241"/>
        <v>&lt;q=attr_atk&gt;&lt;c=A6EC41&gt;</v>
      </c>
      <c r="AL1099" s="11" t="str">
        <f t="shared" si="242"/>
        <v>450%</v>
      </c>
      <c r="AM1099" s="11" t="s">
        <v>349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244"/>
        <v>每隔一段时间，发射炫目弹</v>
      </c>
      <c r="BQ1099" s="11" t="str">
        <f t="shared" si="234"/>
        <v>5级：造成的伤害提升至&lt;q=attr_atk&gt;&lt;c=A6EC41&gt;450%&lt;/c&gt;</v>
      </c>
    </row>
    <row r="1100" spans="2:69" x14ac:dyDescent="0.15">
      <c r="B1100" s="1" t="str">
        <f t="shared" si="245"/>
        <v>SkillDescBrief// 战斗被动</v>
      </c>
      <c r="C1100" s="1" t="str">
        <f t="shared" si="246"/>
        <v>SkillDescDetail// 战斗被动2</v>
      </c>
      <c r="D1100" s="7" t="s">
        <v>47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243"/>
        <v/>
      </c>
      <c r="Z1100" s="10" t="s">
        <v>381</v>
      </c>
      <c r="AA1100" s="10" t="str">
        <f t="shared" si="235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244"/>
        <v/>
      </c>
      <c r="BQ1100" s="10" t="str">
        <f t="shared" si="234"/>
        <v/>
      </c>
    </row>
    <row r="1101" spans="2:69" x14ac:dyDescent="0.15">
      <c r="B1101" s="1" t="str">
        <f t="shared" si="245"/>
        <v>SkillDescBrief4100405</v>
      </c>
      <c r="C1101" s="1" t="str">
        <f t="shared" si="246"/>
        <v>SkillDescDetail410040501</v>
      </c>
      <c r="D1101" s="3">
        <v>410040501</v>
      </c>
      <c r="E1101" s="3">
        <v>4100405</v>
      </c>
      <c r="F1101" s="3">
        <v>1</v>
      </c>
      <c r="G1101" s="3" t="s">
        <v>377</v>
      </c>
      <c r="H1101" s="3"/>
      <c r="I1101" s="3" t="s">
        <v>378</v>
      </c>
      <c r="J1101" s="3"/>
      <c r="K1101" s="3" t="s">
        <v>379</v>
      </c>
      <c r="L1101" s="3"/>
      <c r="M1101" s="3"/>
      <c r="N1101" s="3"/>
      <c r="O1101" s="3"/>
      <c r="P1101" s="3"/>
      <c r="Q1101" s="3" t="s">
        <v>380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243"/>
        <v>{}</v>
      </c>
      <c r="Z1101" s="11" t="s">
        <v>381</v>
      </c>
      <c r="AA1101" s="11" t="str">
        <f t="shared" si="235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244"/>
        <v/>
      </c>
      <c r="BQ1101" s="11" t="str">
        <f t="shared" si="234"/>
        <v/>
      </c>
    </row>
    <row r="1102" spans="2:69" x14ac:dyDescent="0.15">
      <c r="B1102" s="1" t="str">
        <f t="shared" si="245"/>
        <v>SkillDescBrief4100405</v>
      </c>
      <c r="C1102" s="1" t="str">
        <f t="shared" si="246"/>
        <v>SkillDescDetail410040502</v>
      </c>
      <c r="D1102" s="3">
        <v>410040502</v>
      </c>
      <c r="E1102" s="3">
        <v>4100405</v>
      </c>
      <c r="F1102" s="3">
        <v>2</v>
      </c>
      <c r="G1102" s="3" t="s">
        <v>377</v>
      </c>
      <c r="H1102" s="3"/>
      <c r="I1102" s="3" t="s">
        <v>378</v>
      </c>
      <c r="J1102" s="3"/>
      <c r="K1102" s="3" t="s">
        <v>379</v>
      </c>
      <c r="L1102" s="3"/>
      <c r="M1102" s="3"/>
      <c r="N1102" s="3"/>
      <c r="O1102" s="3"/>
      <c r="P1102" s="3"/>
      <c r="Q1102" s="3" t="s">
        <v>380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243"/>
        <v>{}</v>
      </c>
      <c r="Z1102" s="11" t="s">
        <v>381</v>
      </c>
      <c r="AA1102" s="11" t="str">
        <f t="shared" si="235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244"/>
        <v/>
      </c>
      <c r="BQ1102" s="11" t="str">
        <f t="shared" si="234"/>
        <v/>
      </c>
    </row>
    <row r="1103" spans="2:69" x14ac:dyDescent="0.15">
      <c r="B1103" s="1" t="str">
        <f t="shared" si="245"/>
        <v>SkillDescBrief4100405</v>
      </c>
      <c r="C1103" s="1" t="str">
        <f t="shared" si="246"/>
        <v>SkillDescDetail410040503</v>
      </c>
      <c r="D1103" s="3">
        <v>410040503</v>
      </c>
      <c r="E1103" s="3">
        <v>4100405</v>
      </c>
      <c r="F1103" s="3">
        <v>3</v>
      </c>
      <c r="G1103" s="3" t="s">
        <v>377</v>
      </c>
      <c r="H1103" s="3"/>
      <c r="I1103" s="3" t="s">
        <v>378</v>
      </c>
      <c r="J1103" s="3"/>
      <c r="K1103" s="3" t="s">
        <v>379</v>
      </c>
      <c r="L1103" s="3"/>
      <c r="M1103" s="3"/>
      <c r="N1103" s="3"/>
      <c r="O1103" s="3"/>
      <c r="P1103" s="3"/>
      <c r="Q1103" s="3" t="s">
        <v>380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243"/>
        <v>{}</v>
      </c>
      <c r="Z1103" s="11" t="s">
        <v>381</v>
      </c>
      <c r="AA1103" s="11" t="str">
        <f t="shared" si="235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244"/>
        <v/>
      </c>
      <c r="BQ1103" s="11" t="str">
        <f t="shared" si="234"/>
        <v/>
      </c>
    </row>
    <row r="1104" spans="2:69" x14ac:dyDescent="0.15">
      <c r="B1104" s="1" t="str">
        <f t="shared" si="245"/>
        <v>SkillDescBrief4100405</v>
      </c>
      <c r="C1104" s="1" t="str">
        <f t="shared" si="246"/>
        <v>SkillDescDetail410040504</v>
      </c>
      <c r="D1104" s="3">
        <v>410040504</v>
      </c>
      <c r="E1104" s="3">
        <v>4100405</v>
      </c>
      <c r="F1104" s="3">
        <v>4</v>
      </c>
      <c r="G1104" s="3" t="s">
        <v>377</v>
      </c>
      <c r="H1104" s="3"/>
      <c r="I1104" s="3" t="s">
        <v>378</v>
      </c>
      <c r="J1104" s="3"/>
      <c r="K1104" s="3" t="s">
        <v>379</v>
      </c>
      <c r="L1104" s="3"/>
      <c r="M1104" s="3"/>
      <c r="N1104" s="3"/>
      <c r="O1104" s="3"/>
      <c r="P1104" s="3"/>
      <c r="Q1104" s="3" t="s">
        <v>380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243"/>
        <v>{}</v>
      </c>
      <c r="Z1104" s="11" t="s">
        <v>381</v>
      </c>
      <c r="AA1104" s="11" t="str">
        <f t="shared" si="235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244"/>
        <v/>
      </c>
      <c r="BQ1104" s="11" t="str">
        <f t="shared" si="234"/>
        <v/>
      </c>
    </row>
    <row r="1105" spans="2:69" x14ac:dyDescent="0.15">
      <c r="B1105" s="1" t="str">
        <f t="shared" si="245"/>
        <v>SkillDescBrief4100405</v>
      </c>
      <c r="C1105" s="1" t="str">
        <f t="shared" si="246"/>
        <v>SkillDescDetail410040505</v>
      </c>
      <c r="D1105" s="3">
        <v>410040505</v>
      </c>
      <c r="E1105" s="3">
        <v>4100405</v>
      </c>
      <c r="F1105" s="3">
        <v>5</v>
      </c>
      <c r="G1105" s="3" t="s">
        <v>377</v>
      </c>
      <c r="H1105" s="3"/>
      <c r="I1105" s="3" t="s">
        <v>378</v>
      </c>
      <c r="J1105" s="3"/>
      <c r="K1105" s="3" t="s">
        <v>379</v>
      </c>
      <c r="L1105" s="3"/>
      <c r="M1105" s="3"/>
      <c r="N1105" s="3"/>
      <c r="O1105" s="3"/>
      <c r="P1105" s="3"/>
      <c r="Q1105" s="3" t="s">
        <v>380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243"/>
        <v>{}</v>
      </c>
      <c r="Z1105" s="11" t="s">
        <v>381</v>
      </c>
      <c r="AA1105" s="11" t="str">
        <f t="shared" si="235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244"/>
        <v/>
      </c>
      <c r="BQ1105" s="11" t="str">
        <f t="shared" si="234"/>
        <v/>
      </c>
    </row>
    <row r="1106" spans="2:69" x14ac:dyDescent="0.15">
      <c r="B1106" s="1" t="str">
        <f t="shared" si="245"/>
        <v>SkillDescBrief// 战斗被动</v>
      </c>
      <c r="C1106" s="1" t="str">
        <f t="shared" si="246"/>
        <v>SkillDescDetail// 战斗被动3</v>
      </c>
      <c r="D1106" s="7" t="s">
        <v>48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243"/>
        <v/>
      </c>
      <c r="Z1106" s="10" t="s">
        <v>381</v>
      </c>
      <c r="AA1106" s="10" t="str">
        <f t="shared" si="235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244"/>
        <v/>
      </c>
      <c r="BQ1106" s="10" t="str">
        <f t="shared" si="234"/>
        <v/>
      </c>
    </row>
    <row r="1107" spans="2:69" x14ac:dyDescent="0.15">
      <c r="B1107" s="1" t="str">
        <f t="shared" si="245"/>
        <v>SkillDescBrief4100406</v>
      </c>
      <c r="C1107" s="1" t="str">
        <f t="shared" si="246"/>
        <v>SkillDescDetail410040601</v>
      </c>
      <c r="D1107" s="3">
        <v>410040601</v>
      </c>
      <c r="E1107" s="3">
        <v>4100406</v>
      </c>
      <c r="F1107" s="3">
        <v>1</v>
      </c>
      <c r="G1107" s="3" t="s">
        <v>377</v>
      </c>
      <c r="H1107" s="3"/>
      <c r="I1107" s="3" t="s">
        <v>378</v>
      </c>
      <c r="J1107" s="3"/>
      <c r="K1107" s="3" t="s">
        <v>379</v>
      </c>
      <c r="L1107" s="3"/>
      <c r="M1107" s="3"/>
      <c r="N1107" s="3"/>
      <c r="O1107" s="3"/>
      <c r="P1107" s="3"/>
      <c r="Q1107" s="3" t="s">
        <v>380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243"/>
        <v>{}</v>
      </c>
      <c r="Z1107" s="11" t="s">
        <v>381</v>
      </c>
      <c r="AA1107" s="11" t="str">
        <f t="shared" si="235"/>
        <v/>
      </c>
      <c r="AB1107" s="11"/>
      <c r="AC1107" s="11"/>
      <c r="AD1107" s="11"/>
      <c r="AE1107" s="11"/>
      <c r="AF1107" s="11"/>
      <c r="AG1107" s="11"/>
      <c r="AH1107" s="11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244"/>
        <v/>
      </c>
      <c r="BQ1107" s="11" t="str">
        <f t="shared" si="234"/>
        <v/>
      </c>
    </row>
    <row r="1108" spans="2:69" x14ac:dyDescent="0.15">
      <c r="B1108" s="1" t="str">
        <f t="shared" si="245"/>
        <v>SkillDescBrief4100406</v>
      </c>
      <c r="C1108" s="1" t="str">
        <f t="shared" si="246"/>
        <v>SkillDescDetail410040602</v>
      </c>
      <c r="D1108" s="3">
        <v>410040602</v>
      </c>
      <c r="E1108" s="3">
        <v>4100406</v>
      </c>
      <c r="F1108" s="3">
        <v>2</v>
      </c>
      <c r="G1108" s="3" t="s">
        <v>377</v>
      </c>
      <c r="H1108" s="3"/>
      <c r="I1108" s="3" t="s">
        <v>378</v>
      </c>
      <c r="J1108" s="3"/>
      <c r="K1108" s="3" t="s">
        <v>379</v>
      </c>
      <c r="L1108" s="3"/>
      <c r="M1108" s="3"/>
      <c r="N1108" s="3"/>
      <c r="O1108" s="3"/>
      <c r="P1108" s="3"/>
      <c r="Q1108" s="3" t="s">
        <v>380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243"/>
        <v>{}</v>
      </c>
      <c r="Z1108" s="11" t="s">
        <v>381</v>
      </c>
      <c r="AA1108" s="11" t="str">
        <f t="shared" si="235"/>
        <v/>
      </c>
      <c r="AB1108" s="11"/>
      <c r="AC1108" s="11"/>
      <c r="AD1108" s="11"/>
      <c r="AE1108" s="11"/>
      <c r="AF1108" s="11"/>
      <c r="AG1108" s="11"/>
      <c r="AH1108" s="11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244"/>
        <v/>
      </c>
      <c r="BQ1108" s="11" t="str">
        <f t="shared" si="234"/>
        <v/>
      </c>
    </row>
    <row r="1109" spans="2:69" x14ac:dyDescent="0.15">
      <c r="B1109" s="1" t="str">
        <f t="shared" si="245"/>
        <v>SkillDescBrief4100406</v>
      </c>
      <c r="C1109" s="1" t="str">
        <f t="shared" si="246"/>
        <v>SkillDescDetail410040603</v>
      </c>
      <c r="D1109" s="3">
        <v>410040603</v>
      </c>
      <c r="E1109" s="3">
        <v>4100406</v>
      </c>
      <c r="F1109" s="3">
        <v>3</v>
      </c>
      <c r="G1109" s="3" t="s">
        <v>377</v>
      </c>
      <c r="H1109" s="3"/>
      <c r="I1109" s="3" t="s">
        <v>378</v>
      </c>
      <c r="J1109" s="3"/>
      <c r="K1109" s="3" t="s">
        <v>379</v>
      </c>
      <c r="L1109" s="3"/>
      <c r="M1109" s="3"/>
      <c r="N1109" s="3"/>
      <c r="O1109" s="3"/>
      <c r="P1109" s="3"/>
      <c r="Q1109" s="3" t="s">
        <v>380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243"/>
        <v>{}</v>
      </c>
      <c r="Z1109" s="11" t="s">
        <v>381</v>
      </c>
      <c r="AA1109" s="11" t="str">
        <f t="shared" si="235"/>
        <v/>
      </c>
      <c r="AB1109" s="11"/>
      <c r="AC1109" s="11"/>
      <c r="AD1109" s="11"/>
      <c r="AE1109" s="11"/>
      <c r="AF1109" s="11"/>
      <c r="AG1109" s="11"/>
      <c r="AH1109" s="11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244"/>
        <v/>
      </c>
      <c r="BQ1109" s="11" t="str">
        <f t="shared" si="234"/>
        <v/>
      </c>
    </row>
    <row r="1110" spans="2:69" x14ac:dyDescent="0.15">
      <c r="B1110" s="1" t="str">
        <f t="shared" si="245"/>
        <v>SkillDescBrief4100406</v>
      </c>
      <c r="C1110" s="1" t="str">
        <f t="shared" si="246"/>
        <v>SkillDescDetail410040604</v>
      </c>
      <c r="D1110" s="3">
        <v>410040604</v>
      </c>
      <c r="E1110" s="3">
        <v>4100406</v>
      </c>
      <c r="F1110" s="3">
        <v>4</v>
      </c>
      <c r="G1110" s="3" t="s">
        <v>377</v>
      </c>
      <c r="H1110" s="3"/>
      <c r="I1110" s="3" t="s">
        <v>378</v>
      </c>
      <c r="J1110" s="3"/>
      <c r="K1110" s="3" t="s">
        <v>379</v>
      </c>
      <c r="L1110" s="3"/>
      <c r="M1110" s="3"/>
      <c r="N1110" s="3"/>
      <c r="O1110" s="3"/>
      <c r="P1110" s="3"/>
      <c r="Q1110" s="3" t="s">
        <v>380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243"/>
        <v>{}</v>
      </c>
      <c r="Z1110" s="11" t="s">
        <v>381</v>
      </c>
      <c r="AA1110" s="11" t="str">
        <f t="shared" si="235"/>
        <v/>
      </c>
      <c r="AB1110" s="11"/>
      <c r="AC1110" s="11"/>
      <c r="AD1110" s="11"/>
      <c r="AE1110" s="11"/>
      <c r="AF1110" s="11"/>
      <c r="AG1110" s="11"/>
      <c r="AH1110" s="11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244"/>
        <v/>
      </c>
      <c r="BQ1110" s="11" t="str">
        <f t="shared" si="234"/>
        <v/>
      </c>
    </row>
    <row r="1111" spans="2:69" x14ac:dyDescent="0.15">
      <c r="B1111" s="1" t="str">
        <f t="shared" si="245"/>
        <v>SkillDescBrief4100406</v>
      </c>
      <c r="C1111" s="1" t="str">
        <f t="shared" si="246"/>
        <v>SkillDescDetail410040605</v>
      </c>
      <c r="D1111" s="3">
        <v>410040605</v>
      </c>
      <c r="E1111" s="3">
        <v>4100406</v>
      </c>
      <c r="F1111" s="3">
        <v>5</v>
      </c>
      <c r="G1111" s="3" t="s">
        <v>377</v>
      </c>
      <c r="H1111" s="3"/>
      <c r="I1111" s="3" t="s">
        <v>378</v>
      </c>
      <c r="J1111" s="3"/>
      <c r="K1111" s="3" t="s">
        <v>379</v>
      </c>
      <c r="L1111" s="3"/>
      <c r="M1111" s="3"/>
      <c r="N1111" s="3"/>
      <c r="O1111" s="3"/>
      <c r="P1111" s="3"/>
      <c r="Q1111" s="3" t="s">
        <v>380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243"/>
        <v>{}</v>
      </c>
      <c r="Z1111" s="11" t="s">
        <v>381</v>
      </c>
      <c r="AA1111" s="11" t="str">
        <f t="shared" si="235"/>
        <v/>
      </c>
      <c r="AB1111" s="11"/>
      <c r="AC1111" s="11"/>
      <c r="AD1111" s="11"/>
      <c r="AE1111" s="11"/>
      <c r="AF1111" s="11"/>
      <c r="AG1111" s="11"/>
      <c r="AH1111" s="11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244"/>
        <v/>
      </c>
      <c r="BQ1111" s="11" t="str">
        <f t="shared" si="234"/>
        <v/>
      </c>
    </row>
    <row r="1112" spans="2:69" x14ac:dyDescent="0.15">
      <c r="B1112" s="1" t="str">
        <f t="shared" si="245"/>
        <v>SkillDescBrief// 战斗被动</v>
      </c>
      <c r="C1112" s="1" t="str">
        <f t="shared" si="246"/>
        <v>SkillDescDetail// 战斗被动4</v>
      </c>
      <c r="D1112" s="7" t="s">
        <v>49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243"/>
        <v/>
      </c>
      <c r="Z1112" s="10" t="s">
        <v>381</v>
      </c>
      <c r="AA1112" s="10" t="str">
        <f t="shared" si="235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244"/>
        <v/>
      </c>
      <c r="BQ1112" s="10" t="str">
        <f t="shared" si="234"/>
        <v/>
      </c>
    </row>
    <row r="1113" spans="2:69" x14ac:dyDescent="0.15">
      <c r="B1113" s="1" t="str">
        <f t="shared" si="245"/>
        <v>SkillDescBrief4100407</v>
      </c>
      <c r="C1113" s="1" t="str">
        <f t="shared" si="246"/>
        <v>SkillDescDetail410040701</v>
      </c>
      <c r="D1113" s="3">
        <v>410040701</v>
      </c>
      <c r="E1113" s="3">
        <v>4100407</v>
      </c>
      <c r="F1113" s="3">
        <v>1</v>
      </c>
      <c r="G1113" s="3" t="s">
        <v>377</v>
      </c>
      <c r="H1113" s="3"/>
      <c r="I1113" s="3" t="s">
        <v>378</v>
      </c>
      <c r="J1113" s="3"/>
      <c r="K1113" s="3" t="s">
        <v>379</v>
      </c>
      <c r="L1113" s="3"/>
      <c r="M1113" s="3"/>
      <c r="N1113" s="3"/>
      <c r="O1113" s="3"/>
      <c r="P1113" s="3"/>
      <c r="Q1113" s="3" t="s">
        <v>380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243"/>
        <v>{}</v>
      </c>
      <c r="Z1113" s="11" t="s">
        <v>494</v>
      </c>
      <c r="AA1113" s="11" t="str">
        <f t="shared" si="235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495</v>
      </c>
      <c r="AK1113" s="11" t="str">
        <f>$B$6</f>
        <v>&lt;c=A6EC41&gt;</v>
      </c>
      <c r="AL1113" s="12">
        <v>400</v>
      </c>
      <c r="AM1113" s="11" t="s">
        <v>349</v>
      </c>
      <c r="AN1113" s="11" t="s">
        <v>407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244"/>
        <v>初始获得能量</v>
      </c>
      <c r="BQ1113" s="11" t="str">
        <f t="shared" si="234"/>
        <v>初始额外获得&lt;c=A6EC41&gt;400&lt;/c&gt;能量</v>
      </c>
    </row>
    <row r="1114" spans="2:69" x14ac:dyDescent="0.15">
      <c r="B1114" s="1" t="str">
        <f t="shared" si="245"/>
        <v>SkillDescBrief4100407</v>
      </c>
      <c r="C1114" s="1" t="str">
        <f t="shared" si="246"/>
        <v>SkillDescDetail410040702</v>
      </c>
      <c r="D1114" s="3">
        <v>410040702</v>
      </c>
      <c r="E1114" s="3">
        <v>4100407</v>
      </c>
      <c r="F1114" s="3">
        <v>2</v>
      </c>
      <c r="G1114" s="3" t="s">
        <v>377</v>
      </c>
      <c r="H1114" s="3"/>
      <c r="I1114" s="3" t="s">
        <v>378</v>
      </c>
      <c r="J1114" s="3"/>
      <c r="K1114" s="3" t="s">
        <v>379</v>
      </c>
      <c r="L1114" s="3"/>
      <c r="M1114" s="3"/>
      <c r="N1114" s="3"/>
      <c r="O1114" s="3"/>
      <c r="P1114" s="3"/>
      <c r="Q1114" s="3" t="s">
        <v>380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243"/>
        <v>{}</v>
      </c>
      <c r="Z1114" s="11" t="s">
        <v>381</v>
      </c>
      <c r="AA1114" s="11" t="str">
        <f t="shared" si="235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244"/>
        <v/>
      </c>
      <c r="BQ1114" s="11" t="str">
        <f t="shared" si="234"/>
        <v/>
      </c>
    </row>
    <row r="1115" spans="2:69" x14ac:dyDescent="0.15">
      <c r="B1115" s="1" t="str">
        <f t="shared" si="245"/>
        <v>SkillDescBrief4100407</v>
      </c>
      <c r="C1115" s="1" t="str">
        <f t="shared" si="246"/>
        <v>SkillDescDetail410040703</v>
      </c>
      <c r="D1115" s="3">
        <v>410040703</v>
      </c>
      <c r="E1115" s="3">
        <v>4100407</v>
      </c>
      <c r="F1115" s="3">
        <v>3</v>
      </c>
      <c r="G1115" s="3" t="s">
        <v>377</v>
      </c>
      <c r="H1115" s="3"/>
      <c r="I1115" s="3" t="s">
        <v>378</v>
      </c>
      <c r="J1115" s="3"/>
      <c r="K1115" s="3" t="s">
        <v>379</v>
      </c>
      <c r="L1115" s="3"/>
      <c r="M1115" s="3"/>
      <c r="N1115" s="3"/>
      <c r="O1115" s="3"/>
      <c r="P1115" s="3"/>
      <c r="Q1115" s="3" t="s">
        <v>380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243"/>
        <v>{}</v>
      </c>
      <c r="Z1115" s="11" t="s">
        <v>381</v>
      </c>
      <c r="AA1115" s="11" t="str">
        <f t="shared" si="235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244"/>
        <v/>
      </c>
      <c r="BQ1115" s="11" t="str">
        <f t="shared" si="234"/>
        <v/>
      </c>
    </row>
    <row r="1116" spans="2:69" x14ac:dyDescent="0.15">
      <c r="B1116" s="1" t="str">
        <f t="shared" si="245"/>
        <v>SkillDescBrief4100407</v>
      </c>
      <c r="C1116" s="1" t="str">
        <f t="shared" si="246"/>
        <v>SkillDescDetail410040704</v>
      </c>
      <c r="D1116" s="3">
        <v>410040704</v>
      </c>
      <c r="E1116" s="3">
        <v>4100407</v>
      </c>
      <c r="F1116" s="3">
        <v>4</v>
      </c>
      <c r="G1116" s="3" t="s">
        <v>377</v>
      </c>
      <c r="H1116" s="3"/>
      <c r="I1116" s="3" t="s">
        <v>378</v>
      </c>
      <c r="J1116" s="3"/>
      <c r="K1116" s="3" t="s">
        <v>379</v>
      </c>
      <c r="L1116" s="3"/>
      <c r="M1116" s="3"/>
      <c r="N1116" s="3"/>
      <c r="O1116" s="3"/>
      <c r="P1116" s="3"/>
      <c r="Q1116" s="3" t="s">
        <v>380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243"/>
        <v>{}</v>
      </c>
      <c r="Z1116" s="11" t="s">
        <v>381</v>
      </c>
      <c r="AA1116" s="11" t="str">
        <f t="shared" si="235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244"/>
        <v/>
      </c>
      <c r="BQ1116" s="11" t="str">
        <f t="shared" si="234"/>
        <v/>
      </c>
    </row>
    <row r="1117" spans="2:69" x14ac:dyDescent="0.15">
      <c r="B1117" s="1" t="str">
        <f t="shared" si="245"/>
        <v>SkillDescBrief4100407</v>
      </c>
      <c r="C1117" s="1" t="str">
        <f t="shared" si="246"/>
        <v>SkillDescDetail410040705</v>
      </c>
      <c r="D1117" s="3">
        <v>410040705</v>
      </c>
      <c r="E1117" s="3">
        <v>4100407</v>
      </c>
      <c r="F1117" s="3">
        <v>5</v>
      </c>
      <c r="G1117" s="3" t="s">
        <v>377</v>
      </c>
      <c r="H1117" s="3"/>
      <c r="I1117" s="3" t="s">
        <v>378</v>
      </c>
      <c r="J1117" s="3"/>
      <c r="K1117" s="3" t="s">
        <v>379</v>
      </c>
      <c r="L1117" s="3"/>
      <c r="M1117" s="3"/>
      <c r="N1117" s="3"/>
      <c r="O1117" s="3"/>
      <c r="P1117" s="3"/>
      <c r="Q1117" s="3" t="s">
        <v>380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243"/>
        <v>{}</v>
      </c>
      <c r="Z1117" s="11" t="s">
        <v>381</v>
      </c>
      <c r="AA1117" s="11" t="str">
        <f t="shared" si="235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244"/>
        <v/>
      </c>
      <c r="BQ1117" s="11" t="str">
        <f t="shared" si="234"/>
        <v/>
      </c>
    </row>
    <row r="1118" spans="2:69" x14ac:dyDescent="0.15">
      <c r="B1118" s="1" t="str">
        <f t="shared" si="245"/>
        <v>SkillDescBrief// 普攻-强</v>
      </c>
      <c r="C1118" s="1" t="str">
        <f t="shared" si="246"/>
        <v>SkillDescDetail// 普攻-强化攻击</v>
      </c>
      <c r="D1118" s="7" t="s">
        <v>74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243"/>
        <v/>
      </c>
      <c r="Z1118" s="10" t="s">
        <v>381</v>
      </c>
      <c r="AA1118" s="10" t="str">
        <f t="shared" si="235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244"/>
        <v/>
      </c>
      <c r="BQ1118" s="10" t="str">
        <f t="shared" si="234"/>
        <v/>
      </c>
    </row>
    <row r="1119" spans="2:69" x14ac:dyDescent="0.15">
      <c r="B1119" s="1" t="str">
        <f t="shared" si="245"/>
        <v>SkillDescBrief4100408</v>
      </c>
      <c r="C1119" s="1" t="str">
        <f t="shared" si="246"/>
        <v>SkillDescDetail410040801</v>
      </c>
      <c r="D1119" s="3">
        <v>410040801</v>
      </c>
      <c r="E1119" s="3">
        <v>4100408</v>
      </c>
      <c r="F1119" s="3">
        <v>1</v>
      </c>
      <c r="G1119" s="3" t="s">
        <v>377</v>
      </c>
      <c r="H1119" s="3">
        <f ca="1">ROUND(_xlfn.XLOOKUP($F1119,$D$1:$D$5,$E$1:$E$5)*OFFSET(H1119,5-F1119,0)/0.05,0)*0.05</f>
        <v>3.1500000000000004</v>
      </c>
      <c r="I1119" s="3" t="s">
        <v>378</v>
      </c>
      <c r="J1119" s="3"/>
      <c r="K1119" s="3" t="s">
        <v>379</v>
      </c>
      <c r="L1119" s="3"/>
      <c r="M1119" s="3"/>
      <c r="N1119" s="3"/>
      <c r="O1119" s="3"/>
      <c r="P1119" s="3"/>
      <c r="Q1119" s="3" t="s">
        <v>380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t="shared" ca="1" si="243"/>
        <v>{"AtkPower":3.15}</v>
      </c>
      <c r="Z1119" s="11" t="s">
        <v>381</v>
      </c>
      <c r="AA1119" s="11" t="str">
        <f t="shared" si="235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244"/>
        <v/>
      </c>
      <c r="BQ1119" s="11" t="str">
        <f t="shared" si="234"/>
        <v/>
      </c>
    </row>
    <row r="1120" spans="2:69" x14ac:dyDescent="0.15">
      <c r="B1120" s="1" t="str">
        <f t="shared" si="245"/>
        <v>SkillDescBrief4100408</v>
      </c>
      <c r="C1120" s="1" t="str">
        <f t="shared" si="246"/>
        <v>SkillDescDetail410040802</v>
      </c>
      <c r="D1120" s="3">
        <v>410040802</v>
      </c>
      <c r="E1120" s="3">
        <v>4100408</v>
      </c>
      <c r="F1120" s="3">
        <v>2</v>
      </c>
      <c r="G1120" s="3" t="s">
        <v>377</v>
      </c>
      <c r="H1120" s="3">
        <f ca="1">ROUND(_xlfn.XLOOKUP($F1120,$D$1:$D$5,$E$1:$E$5)*OFFSET(H1120,5-F1120,0)/0.05,0)*0.05</f>
        <v>3.4000000000000004</v>
      </c>
      <c r="I1120" s="3" t="s">
        <v>378</v>
      </c>
      <c r="J1120" s="3"/>
      <c r="K1120" s="3" t="s">
        <v>379</v>
      </c>
      <c r="L1120" s="3"/>
      <c r="M1120" s="3"/>
      <c r="N1120" s="3"/>
      <c r="O1120" s="3"/>
      <c r="P1120" s="3"/>
      <c r="Q1120" s="3" t="s">
        <v>380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t="shared" ca="1" si="243"/>
        <v>{"AtkPower":3.4}</v>
      </c>
      <c r="Z1120" s="11" t="s">
        <v>381</v>
      </c>
      <c r="AA1120" s="11" t="str">
        <f t="shared" si="235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244"/>
        <v/>
      </c>
      <c r="BQ1120" s="11" t="str">
        <f t="shared" si="234"/>
        <v/>
      </c>
    </row>
    <row r="1121" spans="2:69" x14ac:dyDescent="0.15">
      <c r="B1121" s="1" t="str">
        <f t="shared" si="245"/>
        <v>SkillDescBrief4100408</v>
      </c>
      <c r="C1121" s="1" t="str">
        <f t="shared" si="246"/>
        <v>SkillDescDetail410040803</v>
      </c>
      <c r="D1121" s="3">
        <v>410040803</v>
      </c>
      <c r="E1121" s="3">
        <v>4100408</v>
      </c>
      <c r="F1121" s="3">
        <v>3</v>
      </c>
      <c r="G1121" s="3" t="s">
        <v>377</v>
      </c>
      <c r="H1121" s="3">
        <f ca="1">ROUND(_xlfn.XLOOKUP($F1121,$D$1:$D$5,$E$1:$E$5)*OFFSET(H1121,5-F1121,0)/0.05,0)*0.05</f>
        <v>3.6</v>
      </c>
      <c r="I1121" s="3" t="s">
        <v>378</v>
      </c>
      <c r="J1121" s="3"/>
      <c r="K1121" s="3" t="s">
        <v>379</v>
      </c>
      <c r="L1121" s="3"/>
      <c r="M1121" s="3"/>
      <c r="N1121" s="3"/>
      <c r="O1121" s="3"/>
      <c r="P1121" s="3"/>
      <c r="Q1121" s="3" t="s">
        <v>380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t="shared" ca="1" si="243"/>
        <v>{"AtkPower":3.6}</v>
      </c>
      <c r="Z1121" s="11" t="s">
        <v>381</v>
      </c>
      <c r="AA1121" s="11" t="str">
        <f t="shared" si="235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244"/>
        <v/>
      </c>
      <c r="BQ1121" s="11" t="str">
        <f t="shared" ref="BQ1121:BQ1184" si="247">AA1121</f>
        <v/>
      </c>
    </row>
    <row r="1122" spans="2:69" x14ac:dyDescent="0.15">
      <c r="B1122" s="1" t="str">
        <f t="shared" si="245"/>
        <v>SkillDescBrief4100408</v>
      </c>
      <c r="C1122" s="1" t="str">
        <f t="shared" si="246"/>
        <v>SkillDescDetail410040804</v>
      </c>
      <c r="D1122" s="3">
        <v>410040804</v>
      </c>
      <c r="E1122" s="3">
        <v>4100408</v>
      </c>
      <c r="F1122" s="3">
        <v>4</v>
      </c>
      <c r="G1122" s="3" t="s">
        <v>377</v>
      </c>
      <c r="H1122" s="3">
        <f ca="1">ROUND(_xlfn.XLOOKUP($F1122,$D$1:$D$5,$E$1:$E$5)*OFFSET(H1122,5-F1122,0)/0.05,0)*0.05</f>
        <v>4.05</v>
      </c>
      <c r="I1122" s="3" t="s">
        <v>378</v>
      </c>
      <c r="J1122" s="3"/>
      <c r="K1122" s="3" t="s">
        <v>379</v>
      </c>
      <c r="L1122" s="3"/>
      <c r="M1122" s="3"/>
      <c r="N1122" s="3"/>
      <c r="O1122" s="3"/>
      <c r="P1122" s="3"/>
      <c r="Q1122" s="3" t="s">
        <v>380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t="shared" ca="1" si="243"/>
        <v>{"AtkPower":4.05}</v>
      </c>
      <c r="Z1122" s="11" t="s">
        <v>381</v>
      </c>
      <c r="AA1122" s="11" t="str">
        <f t="shared" si="235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244"/>
        <v/>
      </c>
      <c r="BQ1122" s="11" t="str">
        <f t="shared" si="247"/>
        <v/>
      </c>
    </row>
    <row r="1123" spans="2:69" x14ac:dyDescent="0.15">
      <c r="B1123" s="1" t="str">
        <f t="shared" si="245"/>
        <v>SkillDescBrief4100408</v>
      </c>
      <c r="C1123" s="1" t="str">
        <f t="shared" si="246"/>
        <v>SkillDescDetail410040805</v>
      </c>
      <c r="D1123" s="3">
        <v>410040805</v>
      </c>
      <c r="E1123" s="3">
        <v>4100408</v>
      </c>
      <c r="F1123" s="3">
        <v>5</v>
      </c>
      <c r="G1123" s="3" t="s">
        <v>377</v>
      </c>
      <c r="H1123" s="3">
        <v>4.5</v>
      </c>
      <c r="I1123" s="3" t="s">
        <v>378</v>
      </c>
      <c r="J1123" s="3"/>
      <c r="K1123" s="3" t="s">
        <v>379</v>
      </c>
      <c r="L1123" s="3"/>
      <c r="M1123" s="3"/>
      <c r="N1123" s="3"/>
      <c r="O1123" s="3"/>
      <c r="P1123" s="3"/>
      <c r="Q1123" s="3" t="s">
        <v>380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243"/>
        <v>{"AtkPower":4.5}</v>
      </c>
      <c r="Z1123" s="11" t="s">
        <v>381</v>
      </c>
      <c r="AA1123" s="11" t="str">
        <f t="shared" si="235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244"/>
        <v/>
      </c>
      <c r="BQ1123" s="11" t="str">
        <f t="shared" si="247"/>
        <v/>
      </c>
    </row>
    <row r="1124" spans="2:69" x14ac:dyDescent="0.15">
      <c r="B1124" s="1" t="str">
        <f t="shared" si="245"/>
        <v>SkillDescBrief// 专属5级</v>
      </c>
      <c r="C1124" s="1" t="str">
        <f t="shared" si="246"/>
        <v>SkillDescDetail// 专属5级-斩杀</v>
      </c>
      <c r="D1124" s="7" t="s">
        <v>128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243"/>
        <v/>
      </c>
      <c r="Z1124" s="10" t="s">
        <v>381</v>
      </c>
      <c r="AA1124" s="10" t="str">
        <f t="shared" si="235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244"/>
        <v/>
      </c>
      <c r="BQ1124" s="10" t="str">
        <f t="shared" si="247"/>
        <v/>
      </c>
    </row>
    <row r="1125" spans="2:69" x14ac:dyDescent="0.15">
      <c r="B1125" s="1" t="str">
        <f t="shared" si="245"/>
        <v>SkillDescBrief4100409</v>
      </c>
      <c r="C1125" s="1" t="str">
        <f t="shared" si="246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243"/>
        <v>{}</v>
      </c>
      <c r="Z1125" s="11" t="s">
        <v>381</v>
      </c>
      <c r="AA1125" s="11" t="str">
        <f t="shared" si="235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244"/>
        <v/>
      </c>
      <c r="BQ1125" s="11" t="str">
        <f t="shared" si="247"/>
        <v/>
      </c>
    </row>
    <row r="1126" spans="2:69" x14ac:dyDescent="0.15">
      <c r="B1126" s="1" t="str">
        <f t="shared" si="245"/>
        <v>SkillDescBrief4100409</v>
      </c>
      <c r="C1126" s="1" t="str">
        <f t="shared" si="246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243"/>
        <v>{}</v>
      </c>
      <c r="Z1126" s="11" t="s">
        <v>381</v>
      </c>
      <c r="AA1126" s="11" t="str">
        <f t="shared" si="235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244"/>
        <v/>
      </c>
      <c r="BQ1126" s="11" t="str">
        <f t="shared" si="247"/>
        <v/>
      </c>
    </row>
    <row r="1127" spans="2:69" x14ac:dyDescent="0.15">
      <c r="B1127" s="1" t="str">
        <f t="shared" si="245"/>
        <v>SkillDescBrief4100409</v>
      </c>
      <c r="C1127" s="1" t="str">
        <f t="shared" si="246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243"/>
        <v>{}</v>
      </c>
      <c r="Z1127" s="11" t="s">
        <v>381</v>
      </c>
      <c r="AA1127" s="11" t="str">
        <f t="shared" si="235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244"/>
        <v/>
      </c>
      <c r="BQ1127" s="11" t="str">
        <f t="shared" si="247"/>
        <v/>
      </c>
    </row>
    <row r="1128" spans="2:69" x14ac:dyDescent="0.15">
      <c r="B1128" s="1" t="str">
        <f t="shared" si="245"/>
        <v>SkillDescBrief4100409</v>
      </c>
      <c r="C1128" s="1" t="str">
        <f t="shared" si="246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243"/>
        <v>{}</v>
      </c>
      <c r="Z1128" s="11" t="s">
        <v>381</v>
      </c>
      <c r="AA1128" s="11" t="str">
        <f t="shared" ref="AA1128:AA1191" si="2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244"/>
        <v/>
      </c>
      <c r="BQ1128" s="11" t="str">
        <f t="shared" si="247"/>
        <v/>
      </c>
    </row>
    <row r="1129" spans="2:69" x14ac:dyDescent="0.15">
      <c r="B1129" s="1" t="str">
        <f t="shared" si="245"/>
        <v>SkillDescBrief4100409</v>
      </c>
      <c r="C1129" s="1" t="str">
        <f t="shared" si="246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243"/>
        <v>{}</v>
      </c>
      <c r="Z1129" s="11" t="s">
        <v>381</v>
      </c>
      <c r="AA1129" s="11" t="str">
        <f t="shared" si="2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244"/>
        <v/>
      </c>
      <c r="BQ1129" s="11" t="str">
        <f t="shared" si="247"/>
        <v/>
      </c>
    </row>
    <row r="1130" spans="2:69" x14ac:dyDescent="0.15">
      <c r="B1130" s="1" t="str">
        <f t="shared" si="245"/>
        <v>SkillDescBrief// 专属10</v>
      </c>
      <c r="C1130" s="1" t="str">
        <f t="shared" si="246"/>
        <v>SkillDescDetail// 专属10级-造成真实伤害</v>
      </c>
      <c r="D1130" s="7" t="s">
        <v>130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243"/>
        <v/>
      </c>
      <c r="Z1130" s="10" t="s">
        <v>381</v>
      </c>
      <c r="AA1130" s="10" t="str">
        <f t="shared" si="2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244"/>
        <v/>
      </c>
      <c r="BQ1130" s="10" t="str">
        <f t="shared" si="247"/>
        <v/>
      </c>
    </row>
    <row r="1131" spans="2:69" x14ac:dyDescent="0.15">
      <c r="B1131" s="1" t="str">
        <f t="shared" si="245"/>
        <v>SkillDescBrief4100410</v>
      </c>
      <c r="C1131" s="1" t="str">
        <f t="shared" si="246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243"/>
        <v>{}</v>
      </c>
      <c r="Z1131" s="11" t="s">
        <v>381</v>
      </c>
      <c r="AA1131" s="11" t="str">
        <f t="shared" si="2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244"/>
        <v/>
      </c>
      <c r="BQ1131" s="11" t="str">
        <f t="shared" si="247"/>
        <v/>
      </c>
    </row>
    <row r="1132" spans="2:69" x14ac:dyDescent="0.15">
      <c r="B1132" s="1" t="str">
        <f t="shared" si="245"/>
        <v>SkillDescBrief4100410</v>
      </c>
      <c r="C1132" s="1" t="str">
        <f t="shared" si="246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243"/>
        <v>{}</v>
      </c>
      <c r="Z1132" s="11" t="s">
        <v>381</v>
      </c>
      <c r="AA1132" s="11" t="str">
        <f t="shared" si="2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244"/>
        <v/>
      </c>
      <c r="BQ1132" s="11" t="str">
        <f t="shared" si="247"/>
        <v/>
      </c>
    </row>
    <row r="1133" spans="2:69" x14ac:dyDescent="0.15">
      <c r="B1133" s="1" t="str">
        <f t="shared" si="245"/>
        <v>SkillDescBrief4100410</v>
      </c>
      <c r="C1133" s="1" t="str">
        <f t="shared" si="246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243"/>
        <v>{}</v>
      </c>
      <c r="Z1133" s="11" t="s">
        <v>381</v>
      </c>
      <c r="AA1133" s="11" t="str">
        <f t="shared" si="2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244"/>
        <v/>
      </c>
      <c r="BQ1133" s="11" t="str">
        <f t="shared" si="247"/>
        <v/>
      </c>
    </row>
    <row r="1134" spans="2:69" x14ac:dyDescent="0.15">
      <c r="B1134" s="1" t="str">
        <f t="shared" si="245"/>
        <v>SkillDescBrief4100410</v>
      </c>
      <c r="C1134" s="1" t="str">
        <f t="shared" si="246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243"/>
        <v>{}</v>
      </c>
      <c r="Z1134" s="11" t="s">
        <v>381</v>
      </c>
      <c r="AA1134" s="11" t="str">
        <f t="shared" si="2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244"/>
        <v/>
      </c>
      <c r="BQ1134" s="11" t="str">
        <f t="shared" si="247"/>
        <v/>
      </c>
    </row>
    <row r="1135" spans="2:69" x14ac:dyDescent="0.15">
      <c r="B1135" s="1" t="str">
        <f t="shared" si="245"/>
        <v>SkillDescBrief4100410</v>
      </c>
      <c r="C1135" s="1" t="str">
        <f t="shared" si="246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243"/>
        <v>{}</v>
      </c>
      <c r="Z1135" s="11" t="s">
        <v>381</v>
      </c>
      <c r="AA1135" s="11" t="str">
        <f t="shared" si="2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244"/>
        <v/>
      </c>
      <c r="BQ1135" s="11" t="str">
        <f t="shared" si="247"/>
        <v/>
      </c>
    </row>
    <row r="1136" spans="2:69" x14ac:dyDescent="0.15">
      <c r="B1136" s="1" t="str">
        <f t="shared" si="245"/>
        <v>SkillDescBrief// 专属20</v>
      </c>
      <c r="C1136" s="1" t="str">
        <f t="shared" si="246"/>
        <v>SkillDescDetail// 专属20级-攻击力提升</v>
      </c>
      <c r="D1136" s="7" t="s">
        <v>132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243"/>
        <v/>
      </c>
      <c r="Z1136" s="10" t="s">
        <v>381</v>
      </c>
      <c r="AA1136" s="10" t="str">
        <f t="shared" si="2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244"/>
        <v/>
      </c>
      <c r="BQ1136" s="10" t="str">
        <f t="shared" si="247"/>
        <v/>
      </c>
    </row>
    <row r="1137" spans="2:69" x14ac:dyDescent="0.15">
      <c r="B1137" s="1" t="str">
        <f t="shared" si="245"/>
        <v>SkillDescBrief4100411</v>
      </c>
      <c r="C1137" s="1" t="str">
        <f t="shared" si="246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243"/>
        <v>{}</v>
      </c>
      <c r="Z1137" s="11" t="s">
        <v>381</v>
      </c>
      <c r="AA1137" s="11" t="str">
        <f t="shared" si="2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244"/>
        <v/>
      </c>
      <c r="BQ1137" s="11" t="str">
        <f t="shared" si="247"/>
        <v/>
      </c>
    </row>
    <row r="1138" spans="2:69" x14ac:dyDescent="0.15">
      <c r="B1138" s="1" t="str">
        <f t="shared" si="245"/>
        <v>SkillDescBrief4100411</v>
      </c>
      <c r="C1138" s="1" t="str">
        <f t="shared" si="246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243"/>
        <v>{}</v>
      </c>
      <c r="Z1138" s="11" t="s">
        <v>381</v>
      </c>
      <c r="AA1138" s="11" t="str">
        <f t="shared" si="2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244"/>
        <v/>
      </c>
      <c r="BQ1138" s="11" t="str">
        <f t="shared" si="247"/>
        <v/>
      </c>
    </row>
    <row r="1139" spans="2:69" x14ac:dyDescent="0.15">
      <c r="B1139" s="1" t="str">
        <f t="shared" si="245"/>
        <v>SkillDescBrief4100411</v>
      </c>
      <c r="C1139" s="1" t="str">
        <f t="shared" si="246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243"/>
        <v>{}</v>
      </c>
      <c r="Z1139" s="11" t="s">
        <v>381</v>
      </c>
      <c r="AA1139" s="11" t="str">
        <f t="shared" si="2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244"/>
        <v/>
      </c>
      <c r="BQ1139" s="11" t="str">
        <f t="shared" si="247"/>
        <v/>
      </c>
    </row>
    <row r="1140" spans="2:69" x14ac:dyDescent="0.15">
      <c r="B1140" s="1" t="str">
        <f t="shared" si="245"/>
        <v>SkillDescBrief4100411</v>
      </c>
      <c r="C1140" s="1" t="str">
        <f t="shared" si="246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243"/>
        <v>{}</v>
      </c>
      <c r="Z1140" s="11" t="s">
        <v>381</v>
      </c>
      <c r="AA1140" s="11" t="str">
        <f t="shared" si="2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244"/>
        <v/>
      </c>
      <c r="BQ1140" s="11" t="str">
        <f t="shared" si="247"/>
        <v/>
      </c>
    </row>
    <row r="1141" spans="2:69" x14ac:dyDescent="0.15">
      <c r="B1141" s="1" t="str">
        <f t="shared" si="245"/>
        <v>SkillDescBrief4100411</v>
      </c>
      <c r="C1141" s="1" t="str">
        <f t="shared" si="246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243"/>
        <v>{}</v>
      </c>
      <c r="Z1141" s="11" t="s">
        <v>381</v>
      </c>
      <c r="AA1141" s="11" t="str">
        <f t="shared" si="2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244"/>
        <v/>
      </c>
      <c r="BQ1141" s="11" t="str">
        <f t="shared" si="247"/>
        <v/>
      </c>
    </row>
    <row r="1142" spans="2:69" x14ac:dyDescent="0.15">
      <c r="B1142" s="1" t="str">
        <f t="shared" si="245"/>
        <v>SkillDescBrief// 射手步枪</v>
      </c>
      <c r="C1142" s="1" t="str">
        <f t="shared" si="246"/>
        <v>SkillDescDetail// 射手步枪</v>
      </c>
      <c r="D1142" s="7" t="s">
        <v>134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243"/>
        <v/>
      </c>
      <c r="Z1142" s="10" t="s">
        <v>381</v>
      </c>
      <c r="AA1142" s="10" t="str">
        <f t="shared" si="2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244"/>
        <v/>
      </c>
      <c r="BQ1142" s="10" t="str">
        <f t="shared" si="247"/>
        <v/>
      </c>
    </row>
    <row r="1143" spans="2:69" x14ac:dyDescent="0.15">
      <c r="B1143" s="1" t="str">
        <f t="shared" si="245"/>
        <v>SkillDescBrief// 普攻</v>
      </c>
      <c r="C1143" s="1" t="str">
        <f t="shared" si="246"/>
        <v>SkillDescDetail// 普攻</v>
      </c>
      <c r="D1143" s="7" t="s">
        <v>33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243"/>
        <v/>
      </c>
      <c r="Z1143" s="10" t="s">
        <v>381</v>
      </c>
      <c r="AA1143" s="10" t="str">
        <f t="shared" si="2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244"/>
        <v/>
      </c>
      <c r="BQ1143" s="10" t="str">
        <f t="shared" si="247"/>
        <v/>
      </c>
    </row>
    <row r="1144" spans="2:69" x14ac:dyDescent="0.15">
      <c r="B1144" s="1" t="str">
        <f t="shared" si="245"/>
        <v>SkillDescBrief4100501</v>
      </c>
      <c r="C1144" s="1" t="str">
        <f t="shared" si="246"/>
        <v>SkillDescDetail410050101</v>
      </c>
      <c r="D1144" s="3">
        <v>410050101</v>
      </c>
      <c r="E1144" s="3">
        <v>4100501</v>
      </c>
      <c r="F1144" s="3">
        <v>1</v>
      </c>
      <c r="G1144" s="3" t="s">
        <v>377</v>
      </c>
      <c r="H1144" s="3">
        <f ca="1">ROUND(_xlfn.XLOOKUP($F1144,$D$1:$D$5,$E$1:$E$5)*OFFSET(H1144,5-F1144,0)/0.05,0)*0.05</f>
        <v>1.1500000000000001</v>
      </c>
      <c r="I1144" s="3" t="s">
        <v>378</v>
      </c>
      <c r="J1144" s="3"/>
      <c r="K1144" s="3" t="s">
        <v>379</v>
      </c>
      <c r="L1144" s="3"/>
      <c r="M1144" s="3"/>
      <c r="N1144" s="3"/>
      <c r="O1144" s="3"/>
      <c r="P1144" s="3"/>
      <c r="Q1144" s="3" t="s">
        <v>380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t="shared" ca="1" si="243"/>
        <v>{"AtkPower":1.15}</v>
      </c>
      <c r="Z1144" s="11" t="s">
        <v>649</v>
      </c>
      <c r="AA1144" s="11" t="str">
        <f t="shared" ca="1" si="2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650</v>
      </c>
      <c r="AK1144" s="11" t="str">
        <f>$B$6</f>
        <v>&lt;c=A6EC41&gt;</v>
      </c>
      <c r="AL1144" s="12">
        <v>1</v>
      </c>
      <c r="AM1144" s="11" t="s">
        <v>349</v>
      </c>
      <c r="AN1144" s="11" t="s">
        <v>384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349</v>
      </c>
      <c r="AR1144" s="11" t="s">
        <v>385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244"/>
        <v>使用单发步枪射击</v>
      </c>
      <c r="BQ1144" s="11" t="str">
        <f t="shared" ca="1" si="247"/>
        <v>使用单发步枪，对&lt;c=A6EC41&gt;1&lt;/c&gt;个敌人造成&lt;q=attr_atk&gt;&lt;c=A6EC41&gt;115%&lt;/c&gt;伤害</v>
      </c>
    </row>
    <row r="1145" spans="2:69" x14ac:dyDescent="0.15">
      <c r="B1145" s="1" t="str">
        <f t="shared" si="245"/>
        <v>SkillDescBrief4100501</v>
      </c>
      <c r="C1145" s="1" t="str">
        <f t="shared" si="246"/>
        <v>SkillDescDetail410050102</v>
      </c>
      <c r="D1145" s="3">
        <v>410050102</v>
      </c>
      <c r="E1145" s="3">
        <v>4100501</v>
      </c>
      <c r="F1145" s="3">
        <v>2</v>
      </c>
      <c r="G1145" s="3" t="s">
        <v>377</v>
      </c>
      <c r="H1145" s="3">
        <f ca="1">ROUND(_xlfn.XLOOKUP($F1145,$D$1:$D$5,$E$1:$E$5)*OFFSET(H1145,5-F1145,0)/0.05,0)*0.05</f>
        <v>1.25</v>
      </c>
      <c r="I1145" s="3" t="s">
        <v>378</v>
      </c>
      <c r="J1145" s="3"/>
      <c r="K1145" s="3" t="s">
        <v>379</v>
      </c>
      <c r="L1145" s="3"/>
      <c r="M1145" s="3"/>
      <c r="N1145" s="3"/>
      <c r="O1145" s="3"/>
      <c r="P1145" s="3"/>
      <c r="Q1145" s="3" t="s">
        <v>380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t="shared" ca="1" si="243"/>
        <v>{"AtkPower":1.25}</v>
      </c>
      <c r="Z1145" s="11" t="s">
        <v>649</v>
      </c>
      <c r="AA1145" s="11" t="str">
        <f t="shared" ca="1" si="2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386</v>
      </c>
      <c r="AG1145" s="11"/>
      <c r="AH1145" s="11"/>
      <c r="AI1145" s="11"/>
      <c r="AJ1145" s="11" t="s">
        <v>353</v>
      </c>
      <c r="AK1145" s="11" t="str">
        <f t="shared" ref="AK1145:AK1148" si="249">$B$8&amp;$B$6</f>
        <v>&lt;q=attr_atk&gt;&lt;c=A6EC41&gt;</v>
      </c>
      <c r="AL1145" s="11" t="str">
        <f t="shared" ref="AL1145:AL1148" ca="1" si="250">ROUND($H1145*100,2)&amp;"%"</f>
        <v>125%</v>
      </c>
      <c r="AM1145" s="11" t="s">
        <v>349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244"/>
        <v>使用单发步枪射击</v>
      </c>
      <c r="BQ1145" s="11" t="str">
        <f t="shared" ca="1" si="247"/>
        <v>2级：造成的伤害提升&lt;q=attr_atk&gt;&lt;c=A6EC41&gt;125%&lt;/c&gt;</v>
      </c>
    </row>
    <row r="1146" spans="2:69" x14ac:dyDescent="0.15">
      <c r="B1146" s="1" t="str">
        <f t="shared" si="245"/>
        <v>SkillDescBrief4100501</v>
      </c>
      <c r="C1146" s="1" t="str">
        <f t="shared" si="246"/>
        <v>SkillDescDetail410050103</v>
      </c>
      <c r="D1146" s="3">
        <v>410050103</v>
      </c>
      <c r="E1146" s="3">
        <v>4100501</v>
      </c>
      <c r="F1146" s="3">
        <v>3</v>
      </c>
      <c r="G1146" s="3" t="s">
        <v>377</v>
      </c>
      <c r="H1146" s="3">
        <f ca="1">ROUND(_xlfn.XLOOKUP($F1146,$D$1:$D$5,$E$1:$E$5)*OFFSET(H1146,5-F1146,0)/0.05,0)*0.05</f>
        <v>1.3</v>
      </c>
      <c r="I1146" s="3" t="s">
        <v>378</v>
      </c>
      <c r="J1146" s="3"/>
      <c r="K1146" s="3" t="s">
        <v>379</v>
      </c>
      <c r="L1146" s="3"/>
      <c r="M1146" s="3"/>
      <c r="N1146" s="3"/>
      <c r="O1146" s="3"/>
      <c r="P1146" s="3"/>
      <c r="Q1146" s="3" t="s">
        <v>380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t="shared" ca="1" si="243"/>
        <v>{"AtkPower":1.3}</v>
      </c>
      <c r="Z1146" s="11" t="s">
        <v>649</v>
      </c>
      <c r="AA1146" s="11" t="str">
        <f t="shared" ca="1" si="2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386</v>
      </c>
      <c r="AG1146" s="11"/>
      <c r="AH1146" s="11"/>
      <c r="AI1146" s="11"/>
      <c r="AJ1146" s="11" t="s">
        <v>353</v>
      </c>
      <c r="AK1146" s="11" t="str">
        <f t="shared" si="249"/>
        <v>&lt;q=attr_atk&gt;&lt;c=A6EC41&gt;</v>
      </c>
      <c r="AL1146" s="11" t="str">
        <f t="shared" ca="1" si="250"/>
        <v>130%</v>
      </c>
      <c r="AM1146" s="11" t="s">
        <v>349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244"/>
        <v>使用单发步枪射击</v>
      </c>
      <c r="BQ1146" s="11" t="str">
        <f t="shared" ca="1" si="247"/>
        <v>3级：造成的伤害提升&lt;q=attr_atk&gt;&lt;c=A6EC41&gt;130%&lt;/c&gt;</v>
      </c>
    </row>
    <row r="1147" spans="2:69" x14ac:dyDescent="0.15">
      <c r="B1147" s="1" t="str">
        <f t="shared" si="245"/>
        <v>SkillDescBrief4100501</v>
      </c>
      <c r="C1147" s="1" t="str">
        <f t="shared" si="246"/>
        <v>SkillDescDetail410050104</v>
      </c>
      <c r="D1147" s="3">
        <v>410050104</v>
      </c>
      <c r="E1147" s="3">
        <v>4100501</v>
      </c>
      <c r="F1147" s="3">
        <v>4</v>
      </c>
      <c r="G1147" s="3" t="s">
        <v>377</v>
      </c>
      <c r="H1147" s="3">
        <f ca="1">ROUND(_xlfn.XLOOKUP($F1147,$D$1:$D$5,$E$1:$E$5)*OFFSET(H1147,5-F1147,0)/0.05,0)*0.05</f>
        <v>1.5</v>
      </c>
      <c r="I1147" s="3" t="s">
        <v>378</v>
      </c>
      <c r="J1147" s="3"/>
      <c r="K1147" s="3" t="s">
        <v>379</v>
      </c>
      <c r="L1147" s="3"/>
      <c r="M1147" s="3"/>
      <c r="N1147" s="3"/>
      <c r="O1147" s="3"/>
      <c r="P1147" s="3"/>
      <c r="Q1147" s="3" t="s">
        <v>380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t="shared" ca="1" si="243"/>
        <v>{"AtkPower":1.5}</v>
      </c>
      <c r="Z1147" s="11" t="s">
        <v>649</v>
      </c>
      <c r="AA1147" s="11" t="str">
        <f t="shared" ca="1" si="2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386</v>
      </c>
      <c r="AG1147" s="11"/>
      <c r="AH1147" s="11"/>
      <c r="AI1147" s="11"/>
      <c r="AJ1147" s="11" t="s">
        <v>353</v>
      </c>
      <c r="AK1147" s="11" t="str">
        <f t="shared" si="249"/>
        <v>&lt;q=attr_atk&gt;&lt;c=A6EC41&gt;</v>
      </c>
      <c r="AL1147" s="11" t="str">
        <f t="shared" ca="1" si="250"/>
        <v>150%</v>
      </c>
      <c r="AM1147" s="11" t="s">
        <v>349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244"/>
        <v>使用单发步枪射击</v>
      </c>
      <c r="BQ1147" s="11" t="str">
        <f t="shared" ca="1" si="247"/>
        <v>4级：造成的伤害提升&lt;q=attr_atk&gt;&lt;c=A6EC41&gt;150%&lt;/c&gt;</v>
      </c>
    </row>
    <row r="1148" spans="2:69" x14ac:dyDescent="0.15">
      <c r="B1148" s="1" t="str">
        <f t="shared" si="245"/>
        <v>SkillDescBrief4100501</v>
      </c>
      <c r="C1148" s="1" t="str">
        <f t="shared" si="246"/>
        <v>SkillDescDetail410050105</v>
      </c>
      <c r="D1148" s="3">
        <v>410050105</v>
      </c>
      <c r="E1148" s="3">
        <v>4100501</v>
      </c>
      <c r="F1148" s="3">
        <v>5</v>
      </c>
      <c r="G1148" s="3" t="s">
        <v>377</v>
      </c>
      <c r="H1148" s="3">
        <v>1.65</v>
      </c>
      <c r="I1148" s="3" t="s">
        <v>378</v>
      </c>
      <c r="J1148" s="3"/>
      <c r="K1148" s="3" t="s">
        <v>379</v>
      </c>
      <c r="L1148" s="3"/>
      <c r="M1148" s="3"/>
      <c r="N1148" s="3"/>
      <c r="O1148" s="3"/>
      <c r="P1148" s="3"/>
      <c r="Q1148" s="3" t="s">
        <v>380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243"/>
        <v>{"AtkPower":1.65}</v>
      </c>
      <c r="Z1148" s="11" t="s">
        <v>649</v>
      </c>
      <c r="AA1148" s="11" t="str">
        <f t="shared" si="2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386</v>
      </c>
      <c r="AG1148" s="11"/>
      <c r="AH1148" s="11"/>
      <c r="AI1148" s="11"/>
      <c r="AJ1148" s="11" t="s">
        <v>353</v>
      </c>
      <c r="AK1148" s="11" t="str">
        <f t="shared" si="249"/>
        <v>&lt;q=attr_atk&gt;&lt;c=A6EC41&gt;</v>
      </c>
      <c r="AL1148" s="11" t="str">
        <f t="shared" si="250"/>
        <v>165%</v>
      </c>
      <c r="AM1148" s="11" t="s">
        <v>349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244"/>
        <v>使用单发步枪射击</v>
      </c>
      <c r="BQ1148" s="11" t="str">
        <f t="shared" si="247"/>
        <v>5级：造成的伤害提升&lt;q=attr_atk&gt;&lt;c=A6EC41&gt;165%&lt;/c&gt;</v>
      </c>
    </row>
    <row r="1149" spans="2:69" x14ac:dyDescent="0.15">
      <c r="B1149" s="1" t="str">
        <f t="shared" si="245"/>
        <v>SkillDescBrief// 大招</v>
      </c>
      <c r="C1149" s="1" t="str">
        <f t="shared" si="246"/>
        <v>SkillDescDetail// 大招</v>
      </c>
      <c r="D1149" s="7" t="s">
        <v>40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243"/>
        <v/>
      </c>
      <c r="Z1149" s="10" t="s">
        <v>381</v>
      </c>
      <c r="AA1149" s="10" t="str">
        <f t="shared" si="2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244"/>
        <v/>
      </c>
      <c r="BQ1149" s="10" t="str">
        <f t="shared" si="247"/>
        <v/>
      </c>
    </row>
    <row r="1150" spans="2:69" x14ac:dyDescent="0.15">
      <c r="B1150" s="1" t="str">
        <f t="shared" si="245"/>
        <v>SkillDescBrief4100502</v>
      </c>
      <c r="C1150" s="1" t="str">
        <f t="shared" si="246"/>
        <v>SkillDescDetail410050201</v>
      </c>
      <c r="D1150" s="3">
        <v>410050201</v>
      </c>
      <c r="E1150" s="3">
        <v>4100502</v>
      </c>
      <c r="F1150" s="3">
        <v>1</v>
      </c>
      <c r="G1150" s="3" t="s">
        <v>377</v>
      </c>
      <c r="H1150" s="3">
        <f ca="1">ROUND(_xlfn.XLOOKUP($F1150,$D$1:$D$5,$E$1:$E$5)*OFFSET(H1150,5-F1150,0)/0.05,0)*0.05</f>
        <v>2.85</v>
      </c>
      <c r="I1150" s="3" t="s">
        <v>378</v>
      </c>
      <c r="J1150" s="3">
        <f ca="1">ROUND(_xlfn.XLOOKUP($F1150,$D$1:$D$5,$E$1:$E$5)*OFFSET(J1150,5-H1150,0)/0.05,0)*0.05</f>
        <v>0.35000000000000003</v>
      </c>
      <c r="K1150" s="3" t="s">
        <v>379</v>
      </c>
      <c r="L1150" s="3"/>
      <c r="M1150" s="3"/>
      <c r="N1150" s="3"/>
      <c r="O1150" s="3"/>
      <c r="P1150" s="3"/>
      <c r="Q1150" s="3" t="s">
        <v>380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t="shared" ca="1" si="243"/>
        <v>{"AtkPower":2.85,"BuffAtkPower":0.35}</v>
      </c>
      <c r="Z1150" s="11" t="s">
        <v>651</v>
      </c>
      <c r="AA1150" s="11" t="str">
        <f t="shared" ca="1" si="2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389</v>
      </c>
      <c r="AK1150" s="11" t="str">
        <f>$B$6</f>
        <v>&lt;c=A6EC41&gt;</v>
      </c>
      <c r="AL1150" s="12">
        <v>1</v>
      </c>
      <c r="AM1150" s="11" t="s">
        <v>349</v>
      </c>
      <c r="AN1150" s="11" t="s">
        <v>652</v>
      </c>
      <c r="AO1150" s="11" t="str">
        <f>$B$6</f>
        <v>&lt;c=A6EC41&gt;</v>
      </c>
      <c r="AP1150" s="12">
        <v>1</v>
      </c>
      <c r="AQ1150" s="11" t="s">
        <v>349</v>
      </c>
      <c r="AR1150" s="11" t="s">
        <v>384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349</v>
      </c>
      <c r="AV1150" s="11" t="s">
        <v>653</v>
      </c>
      <c r="AW1150" s="11" t="str">
        <f t="shared" ref="AW1150:AW1154" si="251">$B$8&amp;$B$6</f>
        <v>&lt;q=attr_atk&gt;&lt;c=A6EC41&gt;</v>
      </c>
      <c r="AX1150" s="11" t="str">
        <f ca="1">ROUND($J1150*100,2)&amp;"%"</f>
        <v>35%</v>
      </c>
      <c r="AY1150" s="11" t="s">
        <v>349</v>
      </c>
      <c r="AZ1150" s="11" t="s">
        <v>385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244"/>
        <v>投掷旋转飞轮电锯，对多个敌人造成伤害</v>
      </c>
      <c r="BQ1150" s="11" t="str">
        <f t="shared" ca="1" si="2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</row>
    <row r="1151" spans="2:69" x14ac:dyDescent="0.15">
      <c r="B1151" s="1" t="str">
        <f t="shared" si="245"/>
        <v>SkillDescBrief4100502</v>
      </c>
      <c r="C1151" s="1" t="str">
        <f t="shared" si="246"/>
        <v>SkillDescDetail410050202</v>
      </c>
      <c r="D1151" s="3">
        <v>410050202</v>
      </c>
      <c r="E1151" s="3">
        <v>4100502</v>
      </c>
      <c r="F1151" s="3">
        <v>2</v>
      </c>
      <c r="G1151" s="3" t="s">
        <v>377</v>
      </c>
      <c r="H1151" s="3">
        <f ca="1">ROUND(_xlfn.XLOOKUP($F1151,$D$1:$D$5,$E$1:$E$5)*OFFSET(H1151,5-F1151,0)/0.05,0)*0.05</f>
        <v>3.1</v>
      </c>
      <c r="I1151" s="3" t="s">
        <v>378</v>
      </c>
      <c r="J1151" s="3">
        <f ca="1">ROUND(_xlfn.XLOOKUP($F1151,$D$1:$D$5,$E$1:$E$5)*OFFSET(J1151,5-H1151,0)/0.05,0)*0.05</f>
        <v>0.4</v>
      </c>
      <c r="K1151" s="3" t="s">
        <v>379</v>
      </c>
      <c r="L1151" s="3"/>
      <c r="M1151" s="3"/>
      <c r="N1151" s="3"/>
      <c r="O1151" s="3"/>
      <c r="P1151" s="3"/>
      <c r="Q1151" s="3" t="s">
        <v>380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t="shared" ca="1" si="243"/>
        <v>{"AtkPower":3.1,"BuffAtkPower":0.4}</v>
      </c>
      <c r="Z1151" s="11" t="s">
        <v>651</v>
      </c>
      <c r="AA1151" s="11" t="str">
        <f t="shared" ca="1" si="2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386</v>
      </c>
      <c r="AG1151" s="11"/>
      <c r="AH1151" s="11"/>
      <c r="AI1151" s="11"/>
      <c r="AJ1151" s="11" t="s">
        <v>654</v>
      </c>
      <c r="AK1151" s="11" t="str">
        <f t="shared" ref="AK1151:AK1154" si="252">$B$8&amp;$B$6</f>
        <v>&lt;q=attr_atk&gt;&lt;c=A6EC41&gt;</v>
      </c>
      <c r="AL1151" s="11" t="str">
        <f t="shared" ref="AL1151:AL1154" ca="1" si="253">ROUND($H1151*100,2)&amp;"%"</f>
        <v>310%</v>
      </c>
      <c r="AM1151" s="11" t="s">
        <v>349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655</v>
      </c>
      <c r="AW1151" s="11" t="str">
        <f t="shared" si="251"/>
        <v>&lt;q=attr_atk&gt;&lt;c=A6EC41&gt;</v>
      </c>
      <c r="AX1151" s="11" t="str">
        <f ca="1">ROUND($J1151*100,2)&amp;"%"</f>
        <v>40%</v>
      </c>
      <c r="AY1151" s="11" t="s">
        <v>349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244"/>
        <v>投掷旋转飞轮电锯，对多个敌人造成伤害</v>
      </c>
      <c r="BQ1151" s="11" t="str">
        <f t="shared" ca="1" si="247"/>
        <v>2级：多段伤害提升至&lt;q=attr_atk&gt;&lt;c=A6EC41&gt;310%&lt;/c&gt;，每秒造成的伤害提升至&lt;q=attr_atk&gt;&lt;c=A6EC41&gt;40%&lt;/c&gt;</v>
      </c>
    </row>
    <row r="1152" spans="2:69" x14ac:dyDescent="0.15">
      <c r="B1152" s="1" t="str">
        <f t="shared" si="245"/>
        <v>SkillDescBrief4100502</v>
      </c>
      <c r="C1152" s="1" t="str">
        <f t="shared" si="246"/>
        <v>SkillDescDetail410050203</v>
      </c>
      <c r="D1152" s="3">
        <v>410050203</v>
      </c>
      <c r="E1152" s="3">
        <v>4100502</v>
      </c>
      <c r="F1152" s="3">
        <v>3</v>
      </c>
      <c r="G1152" s="3" t="s">
        <v>377</v>
      </c>
      <c r="H1152" s="3">
        <f ca="1">ROUND(_xlfn.XLOOKUP($F1152,$D$1:$D$5,$E$1:$E$5)*OFFSET(H1152,5-F1152,0)/0.05,0)*0.05</f>
        <v>3.3000000000000003</v>
      </c>
      <c r="I1152" s="3" t="s">
        <v>378</v>
      </c>
      <c r="J1152" s="3">
        <f ca="1">ROUND(_xlfn.XLOOKUP($F1152,$D$1:$D$5,$E$1:$E$5)*OFFSET(J1152,5-H1152,0)/0.05,0)*0.05</f>
        <v>0.5</v>
      </c>
      <c r="K1152" s="3" t="s">
        <v>379</v>
      </c>
      <c r="L1152" s="3"/>
      <c r="M1152" s="3"/>
      <c r="N1152" s="3"/>
      <c r="O1152" s="3"/>
      <c r="P1152" s="3"/>
      <c r="Q1152" s="3" t="s">
        <v>380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t="shared" ca="1" si="243"/>
        <v>{"AtkPower":3.3,"BuffAtkPower":0.5}</v>
      </c>
      <c r="Z1152" s="11" t="s">
        <v>651</v>
      </c>
      <c r="AA1152" s="11" t="str">
        <f t="shared" ca="1" si="2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386</v>
      </c>
      <c r="AG1152" s="11"/>
      <c r="AH1152" s="11"/>
      <c r="AI1152" s="11"/>
      <c r="AJ1152" s="11" t="s">
        <v>654</v>
      </c>
      <c r="AK1152" s="11" t="str">
        <f t="shared" si="252"/>
        <v>&lt;q=attr_atk&gt;&lt;c=A6EC41&gt;</v>
      </c>
      <c r="AL1152" s="11" t="str">
        <f t="shared" ca="1" si="253"/>
        <v>330%</v>
      </c>
      <c r="AM1152" s="11" t="s">
        <v>349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655</v>
      </c>
      <c r="AW1152" s="11" t="str">
        <f t="shared" si="251"/>
        <v>&lt;q=attr_atk&gt;&lt;c=A6EC41&gt;</v>
      </c>
      <c r="AX1152" s="11" t="str">
        <f ca="1">ROUND($J1152*100,2)&amp;"%"</f>
        <v>50%</v>
      </c>
      <c r="AY1152" s="11" t="s">
        <v>349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244"/>
        <v>投掷旋转飞轮电锯，对多个敌人造成伤害</v>
      </c>
      <c r="BQ1152" s="11" t="str">
        <f t="shared" ca="1" si="247"/>
        <v>3级：多段伤害提升至&lt;q=attr_atk&gt;&lt;c=A6EC41&gt;330%&lt;/c&gt;，每秒造成的伤害提升至&lt;q=attr_atk&gt;&lt;c=A6EC41&gt;50%&lt;/c&gt;</v>
      </c>
    </row>
    <row r="1153" spans="2:69" x14ac:dyDescent="0.15">
      <c r="B1153" s="1" t="str">
        <f t="shared" si="245"/>
        <v>SkillDescBrief4100502</v>
      </c>
      <c r="C1153" s="1" t="str">
        <f t="shared" si="246"/>
        <v>SkillDescDetail410050204</v>
      </c>
      <c r="D1153" s="3">
        <v>410050204</v>
      </c>
      <c r="E1153" s="3">
        <v>4100502</v>
      </c>
      <c r="F1153" s="3">
        <v>4</v>
      </c>
      <c r="G1153" s="3" t="s">
        <v>377</v>
      </c>
      <c r="H1153" s="3">
        <f ca="1">ROUND(_xlfn.XLOOKUP($F1153,$D$1:$D$5,$E$1:$E$5)*OFFSET(H1153,5-F1153,0)/0.05,0)*0.05</f>
        <v>3.7</v>
      </c>
      <c r="I1153" s="3" t="s">
        <v>378</v>
      </c>
      <c r="J1153" s="3">
        <f ca="1">ROUND(_xlfn.XLOOKUP($F1153,$D$1:$D$5,$E$1:$E$5)*OFFSET(J1153,5-H1153,0)/0.05,0)*0.05</f>
        <v>0.60000000000000009</v>
      </c>
      <c r="K1153" s="3" t="s">
        <v>379</v>
      </c>
      <c r="L1153" s="3"/>
      <c r="M1153" s="3"/>
      <c r="N1153" s="3"/>
      <c r="O1153" s="3"/>
      <c r="P1153" s="3"/>
      <c r="Q1153" s="3" t="s">
        <v>380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t="shared" ca="1" si="243"/>
        <v>{"AtkPower":3.7,"BuffAtkPower":0.6}</v>
      </c>
      <c r="Z1153" s="11" t="s">
        <v>651</v>
      </c>
      <c r="AA1153" s="11" t="str">
        <f t="shared" ca="1" si="2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386</v>
      </c>
      <c r="AG1153" s="11"/>
      <c r="AH1153" s="11"/>
      <c r="AI1153" s="11"/>
      <c r="AJ1153" s="11" t="s">
        <v>654</v>
      </c>
      <c r="AK1153" s="11" t="str">
        <f t="shared" si="252"/>
        <v>&lt;q=attr_atk&gt;&lt;c=A6EC41&gt;</v>
      </c>
      <c r="AL1153" s="11" t="str">
        <f t="shared" ca="1" si="253"/>
        <v>370%</v>
      </c>
      <c r="AM1153" s="11" t="s">
        <v>349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655</v>
      </c>
      <c r="AW1153" s="11" t="str">
        <f t="shared" si="251"/>
        <v>&lt;q=attr_atk&gt;&lt;c=A6EC41&gt;</v>
      </c>
      <c r="AX1153" s="11" t="str">
        <f ca="1">ROUND($J1153*100,2)&amp;"%"</f>
        <v>60%</v>
      </c>
      <c r="AY1153" s="11" t="s">
        <v>349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244"/>
        <v>投掷旋转飞轮电锯，对多个敌人造成伤害</v>
      </c>
      <c r="BQ1153" s="11" t="str">
        <f t="shared" ca="1" si="247"/>
        <v>4级：多段伤害提升至&lt;q=attr_atk&gt;&lt;c=A6EC41&gt;370%&lt;/c&gt;，每秒造成的伤害提升至&lt;q=attr_atk&gt;&lt;c=A6EC41&gt;60%&lt;/c&gt;</v>
      </c>
    </row>
    <row r="1154" spans="2:69" x14ac:dyDescent="0.15">
      <c r="B1154" s="1" t="str">
        <f t="shared" si="245"/>
        <v>SkillDescBrief4100502</v>
      </c>
      <c r="C1154" s="1" t="str">
        <f t="shared" si="246"/>
        <v>SkillDescDetail410050205</v>
      </c>
      <c r="D1154" s="3">
        <v>410050205</v>
      </c>
      <c r="E1154" s="3">
        <v>4100502</v>
      </c>
      <c r="F1154" s="3">
        <v>5</v>
      </c>
      <c r="G1154" s="3" t="s">
        <v>377</v>
      </c>
      <c r="H1154" s="3">
        <v>4.0999999999999996</v>
      </c>
      <c r="I1154" s="3" t="s">
        <v>378</v>
      </c>
      <c r="J1154" s="3">
        <v>0.65</v>
      </c>
      <c r="K1154" s="3" t="s">
        <v>379</v>
      </c>
      <c r="L1154" s="3"/>
      <c r="M1154" s="3"/>
      <c r="N1154" s="3"/>
      <c r="O1154" s="3"/>
      <c r="P1154" s="3"/>
      <c r="Q1154" s="3" t="s">
        <v>380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243"/>
        <v>{"AtkPower":4.1,"BuffAtkPower":0.65}</v>
      </c>
      <c r="Z1154" s="11" t="s">
        <v>651</v>
      </c>
      <c r="AA1154" s="11" t="str">
        <f t="shared" si="2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386</v>
      </c>
      <c r="AG1154" s="11"/>
      <c r="AH1154" s="11"/>
      <c r="AI1154" s="11"/>
      <c r="AJ1154" s="11" t="s">
        <v>654</v>
      </c>
      <c r="AK1154" s="11" t="str">
        <f t="shared" si="252"/>
        <v>&lt;q=attr_atk&gt;&lt;c=A6EC41&gt;</v>
      </c>
      <c r="AL1154" s="11" t="str">
        <f t="shared" si="253"/>
        <v>410%</v>
      </c>
      <c r="AM1154" s="11" t="s">
        <v>349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655</v>
      </c>
      <c r="AW1154" s="11" t="str">
        <f t="shared" si="251"/>
        <v>&lt;q=attr_atk&gt;&lt;c=A6EC41&gt;</v>
      </c>
      <c r="AX1154" s="11" t="str">
        <f>ROUND($J1154*100,2)&amp;"%"</f>
        <v>65%</v>
      </c>
      <c r="AY1154" s="11" t="s">
        <v>349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244"/>
        <v>投掷旋转飞轮电锯，对多个敌人造成伤害</v>
      </c>
      <c r="BQ1154" s="11" t="str">
        <f t="shared" si="247"/>
        <v>5级：多段伤害提升至&lt;q=attr_atk&gt;&lt;c=A6EC41&gt;410%&lt;/c&gt;，每秒造成的伤害提升至&lt;q=attr_atk&gt;&lt;c=A6EC41&gt;65%&lt;/c&gt;</v>
      </c>
    </row>
    <row r="1155" spans="2:69" x14ac:dyDescent="0.15">
      <c r="B1155" s="1" t="str">
        <f t="shared" si="245"/>
        <v>SkillDescBrief// 经营被动</v>
      </c>
      <c r="C1155" s="1" t="str">
        <f t="shared" si="246"/>
        <v>SkillDescDetail// 经营被动</v>
      </c>
      <c r="D1155" s="7" t="s">
        <v>45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243"/>
        <v/>
      </c>
      <c r="Z1155" s="10" t="s">
        <v>381</v>
      </c>
      <c r="AA1155" s="10" t="str">
        <f t="shared" si="2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244"/>
        <v/>
      </c>
      <c r="BQ1155" s="10" t="str">
        <f t="shared" si="247"/>
        <v/>
      </c>
    </row>
    <row r="1156" spans="2:69" x14ac:dyDescent="0.15">
      <c r="B1156" s="1" t="str">
        <f t="shared" si="245"/>
        <v>SkillDescBrief4100503</v>
      </c>
      <c r="C1156" s="1" t="str">
        <f t="shared" si="246"/>
        <v>SkillDescDetail410050301</v>
      </c>
      <c r="D1156" s="3">
        <v>410050301</v>
      </c>
      <c r="E1156" s="3">
        <v>4100503</v>
      </c>
      <c r="F1156" s="3">
        <v>1</v>
      </c>
      <c r="G1156" s="3" t="s">
        <v>377</v>
      </c>
      <c r="H1156" s="3"/>
      <c r="I1156" s="3" t="s">
        <v>378</v>
      </c>
      <c r="J1156" s="3"/>
      <c r="K1156" s="3" t="s">
        <v>379</v>
      </c>
      <c r="L1156" s="3"/>
      <c r="M1156" s="3"/>
      <c r="N1156" s="3"/>
      <c r="O1156" s="3"/>
      <c r="P1156" s="3"/>
      <c r="Q1156" s="3" t="s">
        <v>380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243"/>
        <v>{}</v>
      </c>
      <c r="Z1156" s="11" t="s">
        <v>396</v>
      </c>
      <c r="AA1156" s="11" t="str">
        <f t="shared" si="2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397</v>
      </c>
      <c r="AK1156" s="11" t="str">
        <f t="shared" ref="AK1156:AK1160" si="254">$B$6</f>
        <v>&lt;c=A6EC41&gt;</v>
      </c>
      <c r="AL1156" s="11">
        <v>2</v>
      </c>
      <c r="AM1156" s="11" t="s">
        <v>349</v>
      </c>
      <c r="AN1156" s="11" t="s">
        <v>398</v>
      </c>
      <c r="AO1156" s="11" t="s">
        <v>355</v>
      </c>
      <c r="AP1156" s="11">
        <v>2</v>
      </c>
      <c r="AQ1156" s="11" t="s">
        <v>349</v>
      </c>
      <c r="AR1156" s="11" t="s">
        <v>399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244"/>
        <v>使产业收入提高，升级消耗减少</v>
      </c>
      <c r="BQ1156" s="11" t="str">
        <f t="shared" si="247"/>
        <v>放置在产业中时，产业收入提高&lt;c=A6EC41&gt;2&lt;/c&gt;倍，产业升级消耗减少&lt;c=A6EC41&gt;2&lt;/c&gt;倍</v>
      </c>
    </row>
    <row r="1157" spans="2:69" x14ac:dyDescent="0.15">
      <c r="B1157" s="1" t="str">
        <f t="shared" si="245"/>
        <v>SkillDescBrief4100503</v>
      </c>
      <c r="C1157" s="1" t="str">
        <f t="shared" si="246"/>
        <v>SkillDescDetail410050302</v>
      </c>
      <c r="D1157" s="3">
        <v>410050302</v>
      </c>
      <c r="E1157" s="3">
        <v>4100503</v>
      </c>
      <c r="F1157" s="3">
        <v>2</v>
      </c>
      <c r="G1157" s="3" t="s">
        <v>377</v>
      </c>
      <c r="H1157" s="3"/>
      <c r="I1157" s="3" t="s">
        <v>378</v>
      </c>
      <c r="J1157" s="3"/>
      <c r="K1157" s="3" t="s">
        <v>379</v>
      </c>
      <c r="L1157" s="3"/>
      <c r="M1157" s="3"/>
      <c r="N1157" s="3"/>
      <c r="O1157" s="3"/>
      <c r="P1157" s="3"/>
      <c r="Q1157" s="3" t="s">
        <v>380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243"/>
        <v>{}</v>
      </c>
      <c r="Z1157" s="11" t="s">
        <v>396</v>
      </c>
      <c r="AA1157" s="11" t="str">
        <f t="shared" si="2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386</v>
      </c>
      <c r="AG1157" s="11"/>
      <c r="AH1157" s="11"/>
      <c r="AI1157" s="11"/>
      <c r="AJ1157" s="11" t="s">
        <v>397</v>
      </c>
      <c r="AK1157" s="11" t="str">
        <f t="shared" si="254"/>
        <v>&lt;c=A6EC41&gt;</v>
      </c>
      <c r="AL1157" s="11">
        <f>AL1156*4</f>
        <v>8</v>
      </c>
      <c r="AM1157" s="11" t="s">
        <v>349</v>
      </c>
      <c r="AN1157" s="11" t="s">
        <v>398</v>
      </c>
      <c r="AO1157" s="11" t="s">
        <v>355</v>
      </c>
      <c r="AP1157" s="11">
        <f>AP1156*4</f>
        <v>8</v>
      </c>
      <c r="AQ1157" s="11" t="s">
        <v>349</v>
      </c>
      <c r="AR1157" s="11" t="s">
        <v>399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244"/>
        <v>使产业收入提高，升级消耗减少</v>
      </c>
      <c r="BQ1157" s="11" t="str">
        <f t="shared" si="247"/>
        <v>2级：放置在产业中时，产业收入提高&lt;c=A6EC41&gt;8&lt;/c&gt;倍，产业升级消耗减少&lt;c=A6EC41&gt;8&lt;/c&gt;倍</v>
      </c>
    </row>
    <row r="1158" spans="2:69" x14ac:dyDescent="0.15">
      <c r="B1158" s="1" t="str">
        <f t="shared" si="245"/>
        <v>SkillDescBrief4100503</v>
      </c>
      <c r="C1158" s="1" t="str">
        <f t="shared" si="246"/>
        <v>SkillDescDetail410050303</v>
      </c>
      <c r="D1158" s="3">
        <v>410050303</v>
      </c>
      <c r="E1158" s="3">
        <v>4100503</v>
      </c>
      <c r="F1158" s="3">
        <v>3</v>
      </c>
      <c r="G1158" s="3" t="s">
        <v>377</v>
      </c>
      <c r="H1158" s="3"/>
      <c r="I1158" s="3" t="s">
        <v>378</v>
      </c>
      <c r="J1158" s="3"/>
      <c r="K1158" s="3" t="s">
        <v>379</v>
      </c>
      <c r="L1158" s="3"/>
      <c r="M1158" s="3"/>
      <c r="N1158" s="3"/>
      <c r="O1158" s="3"/>
      <c r="P1158" s="3"/>
      <c r="Q1158" s="3" t="s">
        <v>380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243"/>
        <v>{}</v>
      </c>
      <c r="Z1158" s="11" t="s">
        <v>396</v>
      </c>
      <c r="AA1158" s="11" t="str">
        <f t="shared" si="2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386</v>
      </c>
      <c r="AG1158" s="11"/>
      <c r="AH1158" s="11"/>
      <c r="AI1158" s="11"/>
      <c r="AJ1158" s="11" t="s">
        <v>397</v>
      </c>
      <c r="AK1158" s="11" t="str">
        <f t="shared" si="254"/>
        <v>&lt;c=A6EC41&gt;</v>
      </c>
      <c r="AL1158" s="11">
        <f>AL1157*4</f>
        <v>32</v>
      </c>
      <c r="AM1158" s="11" t="s">
        <v>349</v>
      </c>
      <c r="AN1158" s="11" t="s">
        <v>398</v>
      </c>
      <c r="AO1158" s="11" t="s">
        <v>355</v>
      </c>
      <c r="AP1158" s="11">
        <f>AP1157*4</f>
        <v>32</v>
      </c>
      <c r="AQ1158" s="11" t="s">
        <v>349</v>
      </c>
      <c r="AR1158" s="11" t="s">
        <v>399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244"/>
        <v>使产业收入提高，升级消耗减少</v>
      </c>
      <c r="BQ1158" s="11" t="str">
        <f t="shared" si="247"/>
        <v>3级：放置在产业中时，产业收入提高&lt;c=A6EC41&gt;32&lt;/c&gt;倍，产业升级消耗减少&lt;c=A6EC41&gt;32&lt;/c&gt;倍</v>
      </c>
    </row>
    <row r="1159" spans="2:69" x14ac:dyDescent="0.15">
      <c r="B1159" s="1" t="str">
        <f t="shared" si="245"/>
        <v>SkillDescBrief4100503</v>
      </c>
      <c r="C1159" s="1" t="str">
        <f t="shared" si="246"/>
        <v>SkillDescDetail410050304</v>
      </c>
      <c r="D1159" s="3">
        <v>410050304</v>
      </c>
      <c r="E1159" s="3">
        <v>4100503</v>
      </c>
      <c r="F1159" s="3">
        <v>4</v>
      </c>
      <c r="G1159" s="3" t="s">
        <v>377</v>
      </c>
      <c r="H1159" s="3"/>
      <c r="I1159" s="3" t="s">
        <v>378</v>
      </c>
      <c r="J1159" s="3"/>
      <c r="K1159" s="3" t="s">
        <v>379</v>
      </c>
      <c r="L1159" s="3"/>
      <c r="M1159" s="3"/>
      <c r="N1159" s="3"/>
      <c r="O1159" s="3"/>
      <c r="P1159" s="3"/>
      <c r="Q1159" s="3" t="s">
        <v>380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243"/>
        <v>{}</v>
      </c>
      <c r="Z1159" s="11" t="s">
        <v>396</v>
      </c>
      <c r="AA1159" s="11" t="str">
        <f t="shared" si="2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386</v>
      </c>
      <c r="AG1159" s="11"/>
      <c r="AH1159" s="11"/>
      <c r="AI1159" s="11"/>
      <c r="AJ1159" s="11" t="s">
        <v>397</v>
      </c>
      <c r="AK1159" s="11" t="str">
        <f t="shared" si="254"/>
        <v>&lt;c=A6EC41&gt;</v>
      </c>
      <c r="AL1159" s="11">
        <v>64</v>
      </c>
      <c r="AM1159" s="11" t="s">
        <v>349</v>
      </c>
      <c r="AN1159" s="11" t="s">
        <v>398</v>
      </c>
      <c r="AO1159" s="11" t="s">
        <v>355</v>
      </c>
      <c r="AP1159" s="11">
        <v>64</v>
      </c>
      <c r="AQ1159" s="11" t="s">
        <v>349</v>
      </c>
      <c r="AR1159" s="11" t="s">
        <v>399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244"/>
        <v>使产业收入提高，升级消耗减少</v>
      </c>
      <c r="BQ1159" s="11" t="str">
        <f t="shared" si="247"/>
        <v>4级：放置在产业中时，产业收入提高&lt;c=A6EC41&gt;64&lt;/c&gt;倍，产业升级消耗减少&lt;c=A6EC41&gt;64&lt;/c&gt;倍</v>
      </c>
    </row>
    <row r="1160" spans="2:69" x14ac:dyDescent="0.15">
      <c r="B1160" s="1" t="str">
        <f t="shared" si="245"/>
        <v>SkillDescBrief4100503</v>
      </c>
      <c r="C1160" s="1" t="str">
        <f t="shared" si="246"/>
        <v>SkillDescDetail410050305</v>
      </c>
      <c r="D1160" s="3">
        <v>410050305</v>
      </c>
      <c r="E1160" s="3">
        <v>4100503</v>
      </c>
      <c r="F1160" s="3">
        <v>5</v>
      </c>
      <c r="G1160" s="3" t="s">
        <v>377</v>
      </c>
      <c r="H1160" s="3"/>
      <c r="I1160" s="3" t="s">
        <v>378</v>
      </c>
      <c r="J1160" s="3"/>
      <c r="K1160" s="3" t="s">
        <v>379</v>
      </c>
      <c r="L1160" s="3"/>
      <c r="M1160" s="3"/>
      <c r="N1160" s="3"/>
      <c r="O1160" s="3"/>
      <c r="P1160" s="3"/>
      <c r="Q1160" s="3" t="s">
        <v>380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243"/>
        <v>{}</v>
      </c>
      <c r="Z1160" s="11" t="s">
        <v>396</v>
      </c>
      <c r="AA1160" s="11" t="str">
        <f t="shared" si="2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386</v>
      </c>
      <c r="AG1160" s="11"/>
      <c r="AH1160" s="11"/>
      <c r="AI1160" s="11"/>
      <c r="AJ1160" s="11" t="s">
        <v>397</v>
      </c>
      <c r="AK1160" s="11" t="str">
        <f t="shared" si="254"/>
        <v>&lt;c=A6EC41&gt;</v>
      </c>
      <c r="AL1160" s="11">
        <v>128</v>
      </c>
      <c r="AM1160" s="11" t="s">
        <v>349</v>
      </c>
      <c r="AN1160" s="11" t="s">
        <v>398</v>
      </c>
      <c r="AO1160" s="11" t="s">
        <v>355</v>
      </c>
      <c r="AP1160" s="11">
        <v>128</v>
      </c>
      <c r="AQ1160" s="11" t="s">
        <v>349</v>
      </c>
      <c r="AR1160" s="11" t="s">
        <v>399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244"/>
        <v>使产业收入提高，升级消耗减少</v>
      </c>
      <c r="BQ1160" s="11" t="str">
        <f t="shared" si="247"/>
        <v>5级：放置在产业中时，产业收入提高&lt;c=A6EC41&gt;128&lt;/c&gt;倍，产业升级消耗减少&lt;c=A6EC41&gt;128&lt;/c&gt;倍</v>
      </c>
    </row>
    <row r="1161" spans="2:69" x14ac:dyDescent="0.15">
      <c r="B1161" s="1" t="str">
        <f t="shared" si="245"/>
        <v>SkillDescBrief// 战斗被动</v>
      </c>
      <c r="C1161" s="1" t="str">
        <f t="shared" si="246"/>
        <v>SkillDescDetail// 战斗被动1</v>
      </c>
      <c r="D1161" s="7" t="s">
        <v>46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243"/>
        <v/>
      </c>
      <c r="Z1161" s="10" t="s">
        <v>381</v>
      </c>
      <c r="AA1161" s="10" t="str">
        <f t="shared" si="2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244"/>
        <v/>
      </c>
      <c r="BQ1161" s="10" t="str">
        <f t="shared" si="247"/>
        <v/>
      </c>
    </row>
    <row r="1162" spans="2:69" x14ac:dyDescent="0.15">
      <c r="B1162" s="1" t="str">
        <f t="shared" si="245"/>
        <v>SkillDescBrief4100504</v>
      </c>
      <c r="C1162" s="1" t="str">
        <f t="shared" si="246"/>
        <v>SkillDescDetail410050401</v>
      </c>
      <c r="D1162" s="3">
        <v>410050401</v>
      </c>
      <c r="E1162" s="3">
        <v>4100504</v>
      </c>
      <c r="F1162" s="3">
        <v>1</v>
      </c>
      <c r="G1162" s="3" t="s">
        <v>377</v>
      </c>
      <c r="H1162" s="3">
        <f ca="1">ROUND(_xlfn.XLOOKUP($F1162,$D$1:$D$5,$E$1:$E$5)*OFFSET(H1162,5-F1162,0)/0.05,0)*0.05</f>
        <v>0.65</v>
      </c>
      <c r="I1162" s="3" t="s">
        <v>378</v>
      </c>
      <c r="J1162" s="3"/>
      <c r="K1162" s="3" t="s">
        <v>379</v>
      </c>
      <c r="L1162" s="3"/>
      <c r="M1162" s="3"/>
      <c r="N1162" s="3"/>
      <c r="O1162" s="3"/>
      <c r="P1162" s="3"/>
      <c r="Q1162" s="3" t="s">
        <v>380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t="shared" ref="Y1162:Y1225" ca="1" si="255">IF(E1162="","",$A$3&amp;_xlfn.TEXTJOIN($C$1,1,S1162:X1162)&amp;$A$4)</f>
        <v>{"AtkPower":0.65}</v>
      </c>
      <c r="Z1162" s="11" t="s">
        <v>656</v>
      </c>
      <c r="AA1162" s="11" t="str">
        <f t="shared" ca="1" si="2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657</v>
      </c>
      <c r="AK1162" s="11" t="str">
        <f>$B$6</f>
        <v>&lt;c=A6EC41&gt;</v>
      </c>
      <c r="AL1162" s="11" t="str">
        <f t="shared" ref="AL1162:AL1166" ca="1" si="256">ROUND($H1162*100,2)&amp;"%"</f>
        <v>65%</v>
      </c>
      <c r="AM1162" s="11" t="s">
        <v>349</v>
      </c>
      <c r="AN1162" s="11" t="s">
        <v>658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257">Z1162</f>
        <v>核心技能造成伤害可以转化为护盾</v>
      </c>
      <c r="BQ1162" s="11" t="str">
        <f t="shared" ca="1" si="247"/>
        <v>核心技能造成伤害的&lt;c=A6EC41&gt;65%&lt;/c&gt;转化为护盾</v>
      </c>
    </row>
    <row r="1163" spans="2:69" x14ac:dyDescent="0.15">
      <c r="B1163" s="1" t="str">
        <f t="shared" ref="B1163:B1226" si="258">$C$3&amp;LEFT($D1163,7)</f>
        <v>SkillDescBrief4100504</v>
      </c>
      <c r="C1163" s="1" t="str">
        <f t="shared" ref="C1163:C1226" si="2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377</v>
      </c>
      <c r="H1163" s="3">
        <f ca="1">ROUND(_xlfn.XLOOKUP($F1163,$D$1:$D$5,$E$1:$E$5)*OFFSET(H1163,5-F1163,0)/0.05,0)*0.05</f>
        <v>0.70000000000000007</v>
      </c>
      <c r="I1163" s="3" t="s">
        <v>378</v>
      </c>
      <c r="J1163" s="3"/>
      <c r="K1163" s="3" t="s">
        <v>379</v>
      </c>
      <c r="L1163" s="3"/>
      <c r="M1163" s="3"/>
      <c r="N1163" s="3"/>
      <c r="O1163" s="3"/>
      <c r="P1163" s="3"/>
      <c r="Q1163" s="3" t="s">
        <v>380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t="shared" ca="1" si="255"/>
        <v>{"AtkPower":0.7}</v>
      </c>
      <c r="Z1163" s="11" t="s">
        <v>656</v>
      </c>
      <c r="AA1163" s="11" t="str">
        <f t="shared" ca="1" si="2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386</v>
      </c>
      <c r="AG1163" s="11"/>
      <c r="AH1163" s="11"/>
      <c r="AI1163" s="11"/>
      <c r="AJ1163" s="11" t="s">
        <v>659</v>
      </c>
      <c r="AK1163" s="11" t="str">
        <f t="shared" ref="AK1163:AK1166" si="260">$B$8&amp;$B$6</f>
        <v>&lt;q=attr_atk&gt;&lt;c=A6EC41&gt;</v>
      </c>
      <c r="AL1163" s="11" t="str">
        <f t="shared" ca="1" si="256"/>
        <v>70%</v>
      </c>
      <c r="AM1163" s="11" t="s">
        <v>349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257"/>
        <v>核心技能造成伤害可以转化为护盾</v>
      </c>
      <c r="BQ1163" s="11" t="str">
        <f t="shared" ca="1" si="247"/>
        <v>2级：根据伤害转化护盾的比例提高至&lt;q=attr_atk&gt;&lt;c=A6EC41&gt;70%&lt;/c&gt;</v>
      </c>
    </row>
    <row r="1164" spans="2:69" x14ac:dyDescent="0.15">
      <c r="B1164" s="1" t="str">
        <f t="shared" si="258"/>
        <v>SkillDescBrief4100504</v>
      </c>
      <c r="C1164" s="1" t="str">
        <f t="shared" si="259"/>
        <v>SkillDescDetail410050403</v>
      </c>
      <c r="D1164" s="3">
        <v>410050403</v>
      </c>
      <c r="E1164" s="3">
        <v>4100504</v>
      </c>
      <c r="F1164" s="3">
        <v>3</v>
      </c>
      <c r="G1164" s="3" t="s">
        <v>377</v>
      </c>
      <c r="H1164" s="3">
        <v>0.75</v>
      </c>
      <c r="I1164" s="3" t="s">
        <v>378</v>
      </c>
      <c r="J1164" s="3"/>
      <c r="K1164" s="3" t="s">
        <v>379</v>
      </c>
      <c r="L1164" s="3"/>
      <c r="M1164" s="3"/>
      <c r="N1164" s="3"/>
      <c r="O1164" s="3"/>
      <c r="P1164" s="3"/>
      <c r="Q1164" s="3" t="s">
        <v>380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255"/>
        <v>{"AtkPower":0.75}</v>
      </c>
      <c r="Z1164" s="11" t="s">
        <v>656</v>
      </c>
      <c r="AA1164" s="11" t="str">
        <f t="shared" si="2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386</v>
      </c>
      <c r="AG1164" s="11"/>
      <c r="AH1164" s="11"/>
      <c r="AI1164" s="11"/>
      <c r="AJ1164" s="11" t="s">
        <v>659</v>
      </c>
      <c r="AK1164" s="11" t="str">
        <f t="shared" si="260"/>
        <v>&lt;q=attr_atk&gt;&lt;c=A6EC41&gt;</v>
      </c>
      <c r="AL1164" s="11" t="str">
        <f t="shared" si="256"/>
        <v>75%</v>
      </c>
      <c r="AM1164" s="11" t="s">
        <v>349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257"/>
        <v>核心技能造成伤害可以转化为护盾</v>
      </c>
      <c r="BQ1164" s="11" t="str">
        <f t="shared" si="247"/>
        <v>3级：根据伤害转化护盾的比例提高至&lt;q=attr_atk&gt;&lt;c=A6EC41&gt;75%&lt;/c&gt;</v>
      </c>
    </row>
    <row r="1165" spans="2:69" x14ac:dyDescent="0.15">
      <c r="B1165" s="1" t="str">
        <f t="shared" si="258"/>
        <v>SkillDescBrief4100504</v>
      </c>
      <c r="C1165" s="1" t="str">
        <f t="shared" si="259"/>
        <v>SkillDescDetail410050404</v>
      </c>
      <c r="D1165" s="3">
        <v>410050404</v>
      </c>
      <c r="E1165" s="3">
        <v>4100504</v>
      </c>
      <c r="F1165" s="3">
        <v>4</v>
      </c>
      <c r="G1165" s="3" t="s">
        <v>377</v>
      </c>
      <c r="H1165" s="3">
        <f ca="1">ROUND(_xlfn.XLOOKUP($F1165,$D$1:$D$5,$E$1:$E$5)*OFFSET(H1165,5-F1165,0)/0.05,0)*0.05</f>
        <v>0.8</v>
      </c>
      <c r="I1165" s="3" t="s">
        <v>378</v>
      </c>
      <c r="J1165" s="3"/>
      <c r="K1165" s="3" t="s">
        <v>379</v>
      </c>
      <c r="L1165" s="3"/>
      <c r="M1165" s="3"/>
      <c r="N1165" s="3"/>
      <c r="O1165" s="3"/>
      <c r="P1165" s="3"/>
      <c r="Q1165" s="3" t="s">
        <v>380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t="shared" ca="1" si="255"/>
        <v>{"AtkPower":0.8}</v>
      </c>
      <c r="Z1165" s="11" t="s">
        <v>656</v>
      </c>
      <c r="AA1165" s="11" t="str">
        <f t="shared" ca="1" si="2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386</v>
      </c>
      <c r="AG1165" s="11"/>
      <c r="AH1165" s="11"/>
      <c r="AI1165" s="11"/>
      <c r="AJ1165" s="11" t="s">
        <v>659</v>
      </c>
      <c r="AK1165" s="11" t="str">
        <f t="shared" si="260"/>
        <v>&lt;q=attr_atk&gt;&lt;c=A6EC41&gt;</v>
      </c>
      <c r="AL1165" s="11" t="str">
        <f t="shared" ca="1" si="256"/>
        <v>80%</v>
      </c>
      <c r="AM1165" s="11" t="s">
        <v>349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257"/>
        <v>核心技能造成伤害可以转化为护盾</v>
      </c>
      <c r="BQ1165" s="11" t="str">
        <f t="shared" ca="1" si="247"/>
        <v>4级：根据伤害转化护盾的比例提高至&lt;q=attr_atk&gt;&lt;c=A6EC41&gt;80%&lt;/c&gt;</v>
      </c>
    </row>
    <row r="1166" spans="2:69" x14ac:dyDescent="0.15">
      <c r="B1166" s="1" t="str">
        <f t="shared" si="258"/>
        <v>SkillDescBrief4100504</v>
      </c>
      <c r="C1166" s="1" t="str">
        <f t="shared" si="259"/>
        <v>SkillDescDetail410050405</v>
      </c>
      <c r="D1166" s="3">
        <v>410050405</v>
      </c>
      <c r="E1166" s="3">
        <v>4100504</v>
      </c>
      <c r="F1166" s="3">
        <v>5</v>
      </c>
      <c r="G1166" s="3" t="s">
        <v>377</v>
      </c>
      <c r="H1166" s="3">
        <v>0.9</v>
      </c>
      <c r="I1166" s="3" t="s">
        <v>378</v>
      </c>
      <c r="J1166" s="3"/>
      <c r="K1166" s="3" t="s">
        <v>379</v>
      </c>
      <c r="L1166" s="3"/>
      <c r="M1166" s="3"/>
      <c r="N1166" s="3"/>
      <c r="O1166" s="3"/>
      <c r="P1166" s="3"/>
      <c r="Q1166" s="3" t="s">
        <v>380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255"/>
        <v>{"AtkPower":0.9}</v>
      </c>
      <c r="Z1166" s="11" t="s">
        <v>656</v>
      </c>
      <c r="AA1166" s="11" t="str">
        <f t="shared" si="2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386</v>
      </c>
      <c r="AG1166" s="11"/>
      <c r="AH1166" s="11"/>
      <c r="AI1166" s="11"/>
      <c r="AJ1166" s="11" t="s">
        <v>659</v>
      </c>
      <c r="AK1166" s="11" t="str">
        <f t="shared" si="260"/>
        <v>&lt;q=attr_atk&gt;&lt;c=A6EC41&gt;</v>
      </c>
      <c r="AL1166" s="11" t="str">
        <f t="shared" si="256"/>
        <v>90%</v>
      </c>
      <c r="AM1166" s="11" t="s">
        <v>349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257"/>
        <v>核心技能造成伤害可以转化为护盾</v>
      </c>
      <c r="BQ1166" s="11" t="str">
        <f t="shared" si="247"/>
        <v>5级：根据伤害转化护盾的比例提高至&lt;q=attr_atk&gt;&lt;c=A6EC41&gt;90%&lt;/c&gt;</v>
      </c>
    </row>
    <row r="1167" spans="2:69" x14ac:dyDescent="0.15">
      <c r="B1167" s="1" t="str">
        <f t="shared" si="258"/>
        <v>SkillDescBrief// 战斗被动</v>
      </c>
      <c r="C1167" s="1" t="str">
        <f t="shared" si="259"/>
        <v>SkillDescDetail// 战斗被动2</v>
      </c>
      <c r="D1167" s="7" t="s">
        <v>47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255"/>
        <v/>
      </c>
      <c r="Z1167" s="10" t="s">
        <v>381</v>
      </c>
      <c r="AA1167" s="10" t="str">
        <f t="shared" si="2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257"/>
        <v/>
      </c>
      <c r="BQ1167" s="10" t="str">
        <f t="shared" si="247"/>
        <v/>
      </c>
    </row>
    <row r="1168" spans="2:69" x14ac:dyDescent="0.15">
      <c r="B1168" s="1" t="str">
        <f t="shared" si="258"/>
        <v>SkillDescBrief4100505</v>
      </c>
      <c r="C1168" s="1" t="str">
        <f t="shared" si="259"/>
        <v>SkillDescDetail410050501</v>
      </c>
      <c r="D1168" s="3">
        <v>410050501</v>
      </c>
      <c r="E1168" s="3">
        <v>4100505</v>
      </c>
      <c r="F1168" s="3">
        <v>1</v>
      </c>
      <c r="G1168" s="3" t="s">
        <v>377</v>
      </c>
      <c r="H1168" s="3"/>
      <c r="I1168" s="3" t="s">
        <v>378</v>
      </c>
      <c r="J1168" s="3"/>
      <c r="K1168" s="3" t="s">
        <v>379</v>
      </c>
      <c r="L1168" s="3"/>
      <c r="M1168" s="3"/>
      <c r="N1168" s="3"/>
      <c r="O1168" s="3"/>
      <c r="P1168" s="3"/>
      <c r="Q1168" s="3" t="s">
        <v>380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255"/>
        <v>{}</v>
      </c>
      <c r="Z1168" s="11" t="s">
        <v>381</v>
      </c>
      <c r="AA1168" s="11" t="str">
        <f t="shared" si="2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257"/>
        <v/>
      </c>
      <c r="BQ1168" s="11" t="str">
        <f t="shared" si="247"/>
        <v/>
      </c>
    </row>
    <row r="1169" spans="2:69" x14ac:dyDescent="0.15">
      <c r="B1169" s="1" t="str">
        <f t="shared" si="258"/>
        <v>SkillDescBrief4100505</v>
      </c>
      <c r="C1169" s="1" t="str">
        <f t="shared" si="259"/>
        <v>SkillDescDetail410050502</v>
      </c>
      <c r="D1169" s="3">
        <v>410050502</v>
      </c>
      <c r="E1169" s="3">
        <v>4100505</v>
      </c>
      <c r="F1169" s="3">
        <v>2</v>
      </c>
      <c r="G1169" s="3" t="s">
        <v>377</v>
      </c>
      <c r="H1169" s="3"/>
      <c r="I1169" s="3" t="s">
        <v>378</v>
      </c>
      <c r="J1169" s="3"/>
      <c r="K1169" s="3" t="s">
        <v>379</v>
      </c>
      <c r="L1169" s="3"/>
      <c r="M1169" s="3"/>
      <c r="N1169" s="3"/>
      <c r="O1169" s="3"/>
      <c r="P1169" s="3"/>
      <c r="Q1169" s="3" t="s">
        <v>380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255"/>
        <v>{}</v>
      </c>
      <c r="Z1169" s="11" t="s">
        <v>381</v>
      </c>
      <c r="AA1169" s="11" t="str">
        <f t="shared" si="2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257"/>
        <v/>
      </c>
      <c r="BQ1169" s="11" t="str">
        <f t="shared" si="247"/>
        <v/>
      </c>
    </row>
    <row r="1170" spans="2:69" x14ac:dyDescent="0.15">
      <c r="B1170" s="1" t="str">
        <f t="shared" si="258"/>
        <v>SkillDescBrief4100505</v>
      </c>
      <c r="C1170" s="1" t="str">
        <f t="shared" si="259"/>
        <v>SkillDescDetail410050503</v>
      </c>
      <c r="D1170" s="3">
        <v>410050503</v>
      </c>
      <c r="E1170" s="3">
        <v>4100505</v>
      </c>
      <c r="F1170" s="3">
        <v>3</v>
      </c>
      <c r="G1170" s="3" t="s">
        <v>377</v>
      </c>
      <c r="H1170" s="3"/>
      <c r="I1170" s="3" t="s">
        <v>378</v>
      </c>
      <c r="J1170" s="3"/>
      <c r="K1170" s="3" t="s">
        <v>379</v>
      </c>
      <c r="L1170" s="3"/>
      <c r="M1170" s="3"/>
      <c r="N1170" s="3"/>
      <c r="O1170" s="3"/>
      <c r="P1170" s="3"/>
      <c r="Q1170" s="3" t="s">
        <v>380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255"/>
        <v>{}</v>
      </c>
      <c r="Z1170" s="11" t="s">
        <v>381</v>
      </c>
      <c r="AA1170" s="11" t="str">
        <f t="shared" si="2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257"/>
        <v/>
      </c>
      <c r="BQ1170" s="11" t="str">
        <f t="shared" si="247"/>
        <v/>
      </c>
    </row>
    <row r="1171" spans="2:69" x14ac:dyDescent="0.15">
      <c r="B1171" s="1" t="str">
        <f t="shared" si="258"/>
        <v>SkillDescBrief4100505</v>
      </c>
      <c r="C1171" s="1" t="str">
        <f t="shared" si="259"/>
        <v>SkillDescDetail410050504</v>
      </c>
      <c r="D1171" s="3">
        <v>410050504</v>
      </c>
      <c r="E1171" s="3">
        <v>4100505</v>
      </c>
      <c r="F1171" s="3">
        <v>4</v>
      </c>
      <c r="G1171" s="3" t="s">
        <v>377</v>
      </c>
      <c r="H1171" s="3"/>
      <c r="I1171" s="3" t="s">
        <v>378</v>
      </c>
      <c r="J1171" s="3"/>
      <c r="K1171" s="3" t="s">
        <v>379</v>
      </c>
      <c r="L1171" s="3"/>
      <c r="M1171" s="3"/>
      <c r="N1171" s="3"/>
      <c r="O1171" s="3"/>
      <c r="P1171" s="3"/>
      <c r="Q1171" s="3" t="s">
        <v>380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255"/>
        <v>{}</v>
      </c>
      <c r="Z1171" s="11" t="s">
        <v>381</v>
      </c>
      <c r="AA1171" s="11" t="str">
        <f t="shared" si="2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257"/>
        <v/>
      </c>
      <c r="BQ1171" s="11" t="str">
        <f t="shared" si="247"/>
        <v/>
      </c>
    </row>
    <row r="1172" spans="2:69" x14ac:dyDescent="0.15">
      <c r="B1172" s="1" t="str">
        <f t="shared" si="258"/>
        <v>SkillDescBrief4100505</v>
      </c>
      <c r="C1172" s="1" t="str">
        <f t="shared" si="259"/>
        <v>SkillDescDetail410050505</v>
      </c>
      <c r="D1172" s="3">
        <v>410050505</v>
      </c>
      <c r="E1172" s="3">
        <v>4100505</v>
      </c>
      <c r="F1172" s="3">
        <v>5</v>
      </c>
      <c r="G1172" s="3" t="s">
        <v>377</v>
      </c>
      <c r="H1172" s="3"/>
      <c r="I1172" s="3" t="s">
        <v>378</v>
      </c>
      <c r="J1172" s="3"/>
      <c r="K1172" s="3" t="s">
        <v>379</v>
      </c>
      <c r="L1172" s="3"/>
      <c r="M1172" s="3"/>
      <c r="N1172" s="3"/>
      <c r="O1172" s="3"/>
      <c r="P1172" s="3"/>
      <c r="Q1172" s="3" t="s">
        <v>380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255"/>
        <v>{}</v>
      </c>
      <c r="Z1172" s="11" t="s">
        <v>381</v>
      </c>
      <c r="AA1172" s="11" t="str">
        <f t="shared" si="2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257"/>
        <v/>
      </c>
      <c r="BQ1172" s="11" t="str">
        <f t="shared" si="247"/>
        <v/>
      </c>
    </row>
    <row r="1173" spans="2:69" x14ac:dyDescent="0.15">
      <c r="B1173" s="1" t="str">
        <f t="shared" si="258"/>
        <v>SkillDescBrief// 战斗被动</v>
      </c>
      <c r="C1173" s="1" t="str">
        <f t="shared" si="259"/>
        <v>SkillDescDetail// 战斗被动3</v>
      </c>
      <c r="D1173" s="7" t="s">
        <v>48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255"/>
        <v/>
      </c>
      <c r="Z1173" s="10" t="s">
        <v>381</v>
      </c>
      <c r="AA1173" s="10" t="str">
        <f t="shared" si="2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257"/>
        <v/>
      </c>
      <c r="BQ1173" s="10" t="str">
        <f t="shared" si="247"/>
        <v/>
      </c>
    </row>
    <row r="1174" spans="2:69" x14ac:dyDescent="0.15">
      <c r="B1174" s="1" t="str">
        <f t="shared" si="258"/>
        <v>SkillDescBrief4100506</v>
      </c>
      <c r="C1174" s="1" t="str">
        <f t="shared" si="259"/>
        <v>SkillDescDetail410050601</v>
      </c>
      <c r="D1174" s="3">
        <v>410050601</v>
      </c>
      <c r="E1174" s="3">
        <v>4100506</v>
      </c>
      <c r="F1174" s="3">
        <v>1</v>
      </c>
      <c r="G1174" s="3" t="s">
        <v>377</v>
      </c>
      <c r="H1174" s="3"/>
      <c r="I1174" s="3" t="s">
        <v>378</v>
      </c>
      <c r="J1174" s="3"/>
      <c r="K1174" s="3" t="s">
        <v>379</v>
      </c>
      <c r="L1174" s="3"/>
      <c r="M1174" s="3"/>
      <c r="N1174" s="3"/>
      <c r="O1174" s="3"/>
      <c r="P1174" s="3"/>
      <c r="Q1174" s="3" t="s">
        <v>380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255"/>
        <v>{}</v>
      </c>
      <c r="Z1174" s="11" t="s">
        <v>381</v>
      </c>
      <c r="AA1174" s="11" t="str">
        <f t="shared" si="248"/>
        <v/>
      </c>
      <c r="AB1174" s="11"/>
      <c r="AC1174" s="11"/>
      <c r="AD1174" s="11"/>
      <c r="AE1174" s="11"/>
      <c r="AF1174" s="11"/>
      <c r="AG1174" s="11"/>
      <c r="AH1174" s="11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257"/>
        <v/>
      </c>
      <c r="BQ1174" s="11" t="str">
        <f t="shared" si="247"/>
        <v/>
      </c>
    </row>
    <row r="1175" spans="2:69" x14ac:dyDescent="0.15">
      <c r="B1175" s="1" t="str">
        <f t="shared" si="258"/>
        <v>SkillDescBrief4100506</v>
      </c>
      <c r="C1175" s="1" t="str">
        <f t="shared" si="259"/>
        <v>SkillDescDetail410050602</v>
      </c>
      <c r="D1175" s="3">
        <v>410050602</v>
      </c>
      <c r="E1175" s="3">
        <v>4100506</v>
      </c>
      <c r="F1175" s="3">
        <v>2</v>
      </c>
      <c r="G1175" s="3" t="s">
        <v>377</v>
      </c>
      <c r="H1175" s="3"/>
      <c r="I1175" s="3" t="s">
        <v>378</v>
      </c>
      <c r="J1175" s="3"/>
      <c r="K1175" s="3" t="s">
        <v>379</v>
      </c>
      <c r="L1175" s="3"/>
      <c r="M1175" s="3"/>
      <c r="N1175" s="3"/>
      <c r="O1175" s="3"/>
      <c r="P1175" s="3"/>
      <c r="Q1175" s="3" t="s">
        <v>380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255"/>
        <v>{}</v>
      </c>
      <c r="Z1175" s="11" t="s">
        <v>381</v>
      </c>
      <c r="AA1175" s="11" t="str">
        <f t="shared" si="248"/>
        <v/>
      </c>
      <c r="AB1175" s="11"/>
      <c r="AC1175" s="11"/>
      <c r="AD1175" s="11"/>
      <c r="AE1175" s="11"/>
      <c r="AF1175" s="11"/>
      <c r="AG1175" s="11"/>
      <c r="AH1175" s="11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257"/>
        <v/>
      </c>
      <c r="BQ1175" s="11" t="str">
        <f t="shared" si="247"/>
        <v/>
      </c>
    </row>
    <row r="1176" spans="2:69" x14ac:dyDescent="0.15">
      <c r="B1176" s="1" t="str">
        <f t="shared" si="258"/>
        <v>SkillDescBrief4100506</v>
      </c>
      <c r="C1176" s="1" t="str">
        <f t="shared" si="259"/>
        <v>SkillDescDetail410050603</v>
      </c>
      <c r="D1176" s="3">
        <v>410050603</v>
      </c>
      <c r="E1176" s="3">
        <v>4100506</v>
      </c>
      <c r="F1176" s="3">
        <v>3</v>
      </c>
      <c r="G1176" s="3" t="s">
        <v>377</v>
      </c>
      <c r="H1176" s="3"/>
      <c r="I1176" s="3" t="s">
        <v>378</v>
      </c>
      <c r="J1176" s="3"/>
      <c r="K1176" s="3" t="s">
        <v>379</v>
      </c>
      <c r="L1176" s="3"/>
      <c r="M1176" s="3"/>
      <c r="N1176" s="3"/>
      <c r="O1176" s="3"/>
      <c r="P1176" s="3"/>
      <c r="Q1176" s="3" t="s">
        <v>380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255"/>
        <v>{}</v>
      </c>
      <c r="Z1176" s="11" t="s">
        <v>381</v>
      </c>
      <c r="AA1176" s="11" t="str">
        <f t="shared" si="248"/>
        <v/>
      </c>
      <c r="AB1176" s="11"/>
      <c r="AC1176" s="11"/>
      <c r="AD1176" s="11"/>
      <c r="AE1176" s="11"/>
      <c r="AF1176" s="11"/>
      <c r="AG1176" s="11"/>
      <c r="AH1176" s="11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257"/>
        <v/>
      </c>
      <c r="BQ1176" s="11" t="str">
        <f t="shared" si="247"/>
        <v/>
      </c>
    </row>
    <row r="1177" spans="2:69" x14ac:dyDescent="0.15">
      <c r="B1177" s="1" t="str">
        <f t="shared" si="258"/>
        <v>SkillDescBrief4100506</v>
      </c>
      <c r="C1177" s="1" t="str">
        <f t="shared" si="259"/>
        <v>SkillDescDetail410050604</v>
      </c>
      <c r="D1177" s="3">
        <v>410050604</v>
      </c>
      <c r="E1177" s="3">
        <v>4100506</v>
      </c>
      <c r="F1177" s="3">
        <v>4</v>
      </c>
      <c r="G1177" s="3" t="s">
        <v>377</v>
      </c>
      <c r="H1177" s="3"/>
      <c r="I1177" s="3" t="s">
        <v>378</v>
      </c>
      <c r="J1177" s="3"/>
      <c r="K1177" s="3" t="s">
        <v>379</v>
      </c>
      <c r="L1177" s="3"/>
      <c r="M1177" s="3"/>
      <c r="N1177" s="3"/>
      <c r="O1177" s="3"/>
      <c r="P1177" s="3"/>
      <c r="Q1177" s="3" t="s">
        <v>380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255"/>
        <v>{}</v>
      </c>
      <c r="Z1177" s="11" t="s">
        <v>381</v>
      </c>
      <c r="AA1177" s="11" t="str">
        <f t="shared" si="248"/>
        <v/>
      </c>
      <c r="AB1177" s="11"/>
      <c r="AC1177" s="11"/>
      <c r="AD1177" s="11"/>
      <c r="AE1177" s="11"/>
      <c r="AF1177" s="11"/>
      <c r="AG1177" s="11"/>
      <c r="AH1177" s="11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257"/>
        <v/>
      </c>
      <c r="BQ1177" s="11" t="str">
        <f t="shared" si="247"/>
        <v/>
      </c>
    </row>
    <row r="1178" spans="2:69" x14ac:dyDescent="0.15">
      <c r="B1178" s="1" t="str">
        <f t="shared" si="258"/>
        <v>SkillDescBrief4100506</v>
      </c>
      <c r="C1178" s="1" t="str">
        <f t="shared" si="259"/>
        <v>SkillDescDetail410050605</v>
      </c>
      <c r="D1178" s="3">
        <v>410050605</v>
      </c>
      <c r="E1178" s="3">
        <v>4100506</v>
      </c>
      <c r="F1178" s="3">
        <v>5</v>
      </c>
      <c r="G1178" s="3" t="s">
        <v>377</v>
      </c>
      <c r="H1178" s="3"/>
      <c r="I1178" s="3" t="s">
        <v>378</v>
      </c>
      <c r="J1178" s="3"/>
      <c r="K1178" s="3" t="s">
        <v>379</v>
      </c>
      <c r="L1178" s="3"/>
      <c r="M1178" s="3"/>
      <c r="N1178" s="3"/>
      <c r="O1178" s="3"/>
      <c r="P1178" s="3"/>
      <c r="Q1178" s="3" t="s">
        <v>380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255"/>
        <v>{}</v>
      </c>
      <c r="Z1178" s="11" t="s">
        <v>381</v>
      </c>
      <c r="AA1178" s="11" t="str">
        <f t="shared" si="248"/>
        <v/>
      </c>
      <c r="AB1178" s="11"/>
      <c r="AC1178" s="11"/>
      <c r="AD1178" s="11"/>
      <c r="AE1178" s="11"/>
      <c r="AF1178" s="11"/>
      <c r="AG1178" s="11"/>
      <c r="AH1178" s="11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257"/>
        <v/>
      </c>
      <c r="BQ1178" s="11" t="str">
        <f t="shared" si="247"/>
        <v/>
      </c>
    </row>
    <row r="1179" spans="2:69" x14ac:dyDescent="0.15">
      <c r="B1179" s="1" t="str">
        <f t="shared" si="258"/>
        <v>SkillDescBrief// 战斗被动</v>
      </c>
      <c r="C1179" s="1" t="str">
        <f t="shared" si="259"/>
        <v>SkillDescDetail// 战斗被动4</v>
      </c>
      <c r="D1179" s="7" t="s">
        <v>49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255"/>
        <v/>
      </c>
      <c r="Z1179" s="10" t="s">
        <v>381</v>
      </c>
      <c r="AA1179" s="10" t="str">
        <f t="shared" si="2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257"/>
        <v/>
      </c>
      <c r="BQ1179" s="10" t="str">
        <f t="shared" si="247"/>
        <v/>
      </c>
    </row>
    <row r="1180" spans="2:69" x14ac:dyDescent="0.15">
      <c r="B1180" s="1" t="str">
        <f t="shared" si="258"/>
        <v>SkillDescBrief4100507</v>
      </c>
      <c r="C1180" s="1" t="str">
        <f t="shared" si="259"/>
        <v>SkillDescDetail410050701</v>
      </c>
      <c r="D1180" s="3">
        <v>410050701</v>
      </c>
      <c r="E1180" s="3">
        <v>4100507</v>
      </c>
      <c r="F1180" s="3">
        <v>1</v>
      </c>
      <c r="G1180" s="3" t="s">
        <v>377</v>
      </c>
      <c r="H1180" s="3"/>
      <c r="I1180" s="3" t="s">
        <v>378</v>
      </c>
      <c r="J1180" s="3"/>
      <c r="K1180" s="3" t="s">
        <v>379</v>
      </c>
      <c r="L1180" s="3"/>
      <c r="M1180" s="3"/>
      <c r="N1180" s="3"/>
      <c r="O1180" s="3"/>
      <c r="P1180" s="3"/>
      <c r="Q1180" s="3" t="s">
        <v>380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255"/>
        <v>{}</v>
      </c>
      <c r="Z1180" s="11" t="s">
        <v>660</v>
      </c>
      <c r="AA1180" s="11" t="str">
        <f t="shared" si="2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476</v>
      </c>
      <c r="AK1180" s="11" t="str">
        <f>$B$6</f>
        <v>&lt;c=A6EC41&gt;</v>
      </c>
      <c r="AL1180" s="12">
        <v>7</v>
      </c>
      <c r="AM1180" s="11" t="s">
        <v>349</v>
      </c>
      <c r="AN1180" s="11" t="s">
        <v>529</v>
      </c>
      <c r="AO1180" s="11" t="str">
        <f>$B$6</f>
        <v>&lt;c=A6EC41&gt;</v>
      </c>
      <c r="AP1180" s="12">
        <v>1</v>
      </c>
      <c r="AQ1180" s="11" t="s">
        <v>349</v>
      </c>
      <c r="AR1180" s="11" t="s">
        <v>555</v>
      </c>
      <c r="AS1180" s="11" t="str">
        <f>$B$6</f>
        <v>&lt;c=A6EC41&gt;</v>
      </c>
      <c r="AT1180" s="11" t="str">
        <f>"10%"</f>
        <v>10%</v>
      </c>
      <c r="AU1180" s="11" t="s">
        <v>349</v>
      </c>
      <c r="AV1180" s="11" t="s">
        <v>661</v>
      </c>
      <c r="AW1180" s="11" t="str">
        <f>$B$6</f>
        <v>&lt;c=A6EC41&gt;</v>
      </c>
      <c r="AX1180" s="11">
        <v>3</v>
      </c>
      <c r="AY1180" s="11" t="s">
        <v>349</v>
      </c>
      <c r="AZ1180" s="11" t="s">
        <v>555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257"/>
        <v>周期性获得伤害减免</v>
      </c>
      <c r="BQ1180" s="11" t="str">
        <f t="shared" si="247"/>
        <v>每隔&lt;c=A6EC41&gt;7&lt;/c&gt;秒，获得&lt;c=A6EC41&gt;1&lt;/c&gt;层&lt;c=A6EC41&gt;10%&lt;/c&gt;伤害减免，至多维持&lt;c=A6EC41&gt;3&lt;/c&gt;层</v>
      </c>
    </row>
    <row r="1181" spans="2:69" x14ac:dyDescent="0.15">
      <c r="B1181" s="1" t="str">
        <f t="shared" si="258"/>
        <v>SkillDescBrief4100507</v>
      </c>
      <c r="C1181" s="1" t="str">
        <f t="shared" si="259"/>
        <v>SkillDescDetail410050702</v>
      </c>
      <c r="D1181" s="3">
        <v>410050702</v>
      </c>
      <c r="E1181" s="3">
        <v>4100507</v>
      </c>
      <c r="F1181" s="3">
        <v>2</v>
      </c>
      <c r="G1181" s="3" t="s">
        <v>377</v>
      </c>
      <c r="H1181" s="3"/>
      <c r="I1181" s="3" t="s">
        <v>378</v>
      </c>
      <c r="J1181" s="3"/>
      <c r="K1181" s="3" t="s">
        <v>379</v>
      </c>
      <c r="L1181" s="3"/>
      <c r="M1181" s="3"/>
      <c r="N1181" s="3"/>
      <c r="O1181" s="3"/>
      <c r="P1181" s="3"/>
      <c r="Q1181" s="3" t="s">
        <v>380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255"/>
        <v>{}</v>
      </c>
      <c r="Z1181" s="11" t="s">
        <v>381</v>
      </c>
      <c r="AA1181" s="11" t="str">
        <f t="shared" si="2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257"/>
        <v/>
      </c>
      <c r="BQ1181" s="11" t="str">
        <f t="shared" si="247"/>
        <v/>
      </c>
    </row>
    <row r="1182" spans="2:69" x14ac:dyDescent="0.15">
      <c r="B1182" s="1" t="str">
        <f t="shared" si="258"/>
        <v>SkillDescBrief4100507</v>
      </c>
      <c r="C1182" s="1" t="str">
        <f t="shared" si="259"/>
        <v>SkillDescDetail410050703</v>
      </c>
      <c r="D1182" s="3">
        <v>410050703</v>
      </c>
      <c r="E1182" s="3">
        <v>4100507</v>
      </c>
      <c r="F1182" s="3">
        <v>3</v>
      </c>
      <c r="G1182" s="3" t="s">
        <v>377</v>
      </c>
      <c r="H1182" s="3"/>
      <c r="I1182" s="3" t="s">
        <v>378</v>
      </c>
      <c r="J1182" s="3"/>
      <c r="K1182" s="3" t="s">
        <v>379</v>
      </c>
      <c r="L1182" s="3"/>
      <c r="M1182" s="3"/>
      <c r="N1182" s="3"/>
      <c r="O1182" s="3"/>
      <c r="P1182" s="3"/>
      <c r="Q1182" s="3" t="s">
        <v>380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255"/>
        <v>{}</v>
      </c>
      <c r="Z1182" s="11" t="s">
        <v>381</v>
      </c>
      <c r="AA1182" s="11" t="str">
        <f t="shared" si="2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257"/>
        <v/>
      </c>
      <c r="BQ1182" s="11" t="str">
        <f t="shared" si="247"/>
        <v/>
      </c>
    </row>
    <row r="1183" spans="2:69" x14ac:dyDescent="0.15">
      <c r="B1183" s="1" t="str">
        <f t="shared" si="258"/>
        <v>SkillDescBrief4100507</v>
      </c>
      <c r="C1183" s="1" t="str">
        <f t="shared" si="259"/>
        <v>SkillDescDetail410050704</v>
      </c>
      <c r="D1183" s="3">
        <v>410050704</v>
      </c>
      <c r="E1183" s="3">
        <v>4100507</v>
      </c>
      <c r="F1183" s="3">
        <v>4</v>
      </c>
      <c r="G1183" s="3" t="s">
        <v>377</v>
      </c>
      <c r="H1183" s="3"/>
      <c r="I1183" s="3" t="s">
        <v>378</v>
      </c>
      <c r="J1183" s="3"/>
      <c r="K1183" s="3" t="s">
        <v>379</v>
      </c>
      <c r="L1183" s="3"/>
      <c r="M1183" s="3"/>
      <c r="N1183" s="3"/>
      <c r="O1183" s="3"/>
      <c r="P1183" s="3"/>
      <c r="Q1183" s="3" t="s">
        <v>380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255"/>
        <v>{}</v>
      </c>
      <c r="Z1183" s="11" t="s">
        <v>381</v>
      </c>
      <c r="AA1183" s="11" t="str">
        <f t="shared" si="2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257"/>
        <v/>
      </c>
      <c r="BQ1183" s="11" t="str">
        <f t="shared" si="247"/>
        <v/>
      </c>
    </row>
    <row r="1184" spans="2:69" x14ac:dyDescent="0.15">
      <c r="B1184" s="1" t="str">
        <f t="shared" si="258"/>
        <v>SkillDescBrief4100507</v>
      </c>
      <c r="C1184" s="1" t="str">
        <f t="shared" si="259"/>
        <v>SkillDescDetail410050705</v>
      </c>
      <c r="D1184" s="3">
        <v>410050705</v>
      </c>
      <c r="E1184" s="3">
        <v>4100507</v>
      </c>
      <c r="F1184" s="3">
        <v>5</v>
      </c>
      <c r="G1184" s="3" t="s">
        <v>377</v>
      </c>
      <c r="H1184" s="3"/>
      <c r="I1184" s="3" t="s">
        <v>378</v>
      </c>
      <c r="J1184" s="3"/>
      <c r="K1184" s="3" t="s">
        <v>379</v>
      </c>
      <c r="L1184" s="3"/>
      <c r="M1184" s="3"/>
      <c r="N1184" s="3"/>
      <c r="O1184" s="3"/>
      <c r="P1184" s="3"/>
      <c r="Q1184" s="3" t="s">
        <v>380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255"/>
        <v>{}</v>
      </c>
      <c r="Z1184" s="11" t="s">
        <v>381</v>
      </c>
      <c r="AA1184" s="11" t="str">
        <f t="shared" si="2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257"/>
        <v/>
      </c>
      <c r="BQ1184" s="11" t="str">
        <f t="shared" si="247"/>
        <v/>
      </c>
    </row>
    <row r="1185" spans="2:69" x14ac:dyDescent="0.15">
      <c r="B1185" s="1" t="str">
        <f t="shared" si="258"/>
        <v>SkillDescBrief// 冰弹手炮</v>
      </c>
      <c r="C1185" s="1" t="str">
        <f t="shared" si="259"/>
        <v>SkillDescDetail// 冰弹手炮</v>
      </c>
      <c r="D1185" s="7" t="s">
        <v>137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255"/>
        <v/>
      </c>
      <c r="Z1185" s="10" t="s">
        <v>381</v>
      </c>
      <c r="AA1185" s="10" t="str">
        <f t="shared" si="2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257"/>
        <v/>
      </c>
      <c r="BQ1185" s="10" t="str">
        <f t="shared" ref="BQ1185:BQ1248" si="261">AA1185</f>
        <v/>
      </c>
    </row>
    <row r="1186" spans="2:69" x14ac:dyDescent="0.15">
      <c r="B1186" s="1" t="str">
        <f t="shared" si="258"/>
        <v>SkillDescBrief// 普攻</v>
      </c>
      <c r="C1186" s="1" t="str">
        <f t="shared" si="259"/>
        <v>SkillDescDetail// 普攻</v>
      </c>
      <c r="D1186" s="7" t="s">
        <v>33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255"/>
        <v/>
      </c>
      <c r="Z1186" s="10" t="s">
        <v>381</v>
      </c>
      <c r="AA1186" s="10" t="str">
        <f t="shared" si="2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257"/>
        <v/>
      </c>
      <c r="BQ1186" s="10" t="str">
        <f t="shared" si="261"/>
        <v/>
      </c>
    </row>
    <row r="1187" spans="2:69" x14ac:dyDescent="0.15">
      <c r="B1187" s="1" t="str">
        <f t="shared" si="258"/>
        <v>SkillDescBrief4100601</v>
      </c>
      <c r="C1187" s="1" t="str">
        <f t="shared" si="259"/>
        <v>SkillDescDetail410060101</v>
      </c>
      <c r="D1187" s="3">
        <v>410060101</v>
      </c>
      <c r="E1187" s="3">
        <v>4100601</v>
      </c>
      <c r="F1187" s="3">
        <v>1</v>
      </c>
      <c r="G1187" s="3" t="s">
        <v>377</v>
      </c>
      <c r="H1187" s="3">
        <f ca="1">ROUND(_xlfn.XLOOKUP($F1187,$D$1:$D$5,$E$1:$E$5)*OFFSET(H1187,5-F1187,0)/0.05,0)*0.05</f>
        <v>0.85000000000000009</v>
      </c>
      <c r="I1187" s="3" t="s">
        <v>378</v>
      </c>
      <c r="J1187" s="3"/>
      <c r="K1187" s="3" t="s">
        <v>379</v>
      </c>
      <c r="L1187" s="3"/>
      <c r="M1187" s="3"/>
      <c r="N1187" s="3"/>
      <c r="O1187" s="3"/>
      <c r="P1187" s="3"/>
      <c r="Q1187" s="3" t="s">
        <v>380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t="shared" ca="1" si="255"/>
        <v>{"AtkPower":0.85}</v>
      </c>
      <c r="Z1187" s="11" t="s">
        <v>662</v>
      </c>
      <c r="AA1187" s="11" t="str">
        <f t="shared" ca="1" si="2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663</v>
      </c>
      <c r="AK1187" s="11" t="str">
        <f>$B$6</f>
        <v>&lt;c=A6EC41&gt;</v>
      </c>
      <c r="AL1187" s="12">
        <v>1</v>
      </c>
      <c r="AM1187" s="11" t="s">
        <v>349</v>
      </c>
      <c r="AN1187" s="11" t="s">
        <v>384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349</v>
      </c>
      <c r="AR1187" s="11" t="s">
        <v>385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257"/>
        <v>使用冰弹手炮射击</v>
      </c>
      <c r="BQ1187" s="11" t="str">
        <f t="shared" ca="1" si="261"/>
        <v>使用冰弹手炮射击，对&lt;c=A6EC41&gt;1&lt;/c&gt;个敌人造成&lt;q=attr_atk&gt;&lt;c=A6EC41&gt;85%&lt;/c&gt;伤害</v>
      </c>
    </row>
    <row r="1188" spans="2:69" x14ac:dyDescent="0.15">
      <c r="B1188" s="1" t="str">
        <f t="shared" si="258"/>
        <v>SkillDescBrief4100601</v>
      </c>
      <c r="C1188" s="1" t="str">
        <f t="shared" si="259"/>
        <v>SkillDescDetail410060102</v>
      </c>
      <c r="D1188" s="3">
        <v>410060102</v>
      </c>
      <c r="E1188" s="3">
        <v>4100601</v>
      </c>
      <c r="F1188" s="3">
        <v>2</v>
      </c>
      <c r="G1188" s="3" t="s">
        <v>377</v>
      </c>
      <c r="H1188" s="3">
        <f ca="1">ROUND(_xlfn.XLOOKUP($F1188,$D$1:$D$5,$E$1:$E$5)*OFFSET(H1188,5-F1188,0)/0.05,0)*0.05</f>
        <v>0.9</v>
      </c>
      <c r="I1188" s="3" t="s">
        <v>378</v>
      </c>
      <c r="J1188" s="3"/>
      <c r="K1188" s="3" t="s">
        <v>379</v>
      </c>
      <c r="L1188" s="3"/>
      <c r="M1188" s="3"/>
      <c r="N1188" s="3"/>
      <c r="O1188" s="3"/>
      <c r="P1188" s="3"/>
      <c r="Q1188" s="3" t="s">
        <v>380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t="shared" ca="1" si="255"/>
        <v>{"AtkPower":0.9}</v>
      </c>
      <c r="Z1188" s="11" t="s">
        <v>662</v>
      </c>
      <c r="AA1188" s="11" t="str">
        <f t="shared" ca="1" si="2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386</v>
      </c>
      <c r="AG1188" s="11"/>
      <c r="AH1188" s="11"/>
      <c r="AI1188" s="11"/>
      <c r="AJ1188" s="11" t="s">
        <v>471</v>
      </c>
      <c r="AK1188" s="11" t="str">
        <f t="shared" ref="AK1188:AK1191" si="262">$B$8&amp;$B$6</f>
        <v>&lt;q=attr_atk&gt;&lt;c=A6EC41&gt;</v>
      </c>
      <c r="AL1188" s="11" t="str">
        <f t="shared" ref="AL1188:AL1191" ca="1" si="263">ROUND($H1188*100,2)&amp;"%"</f>
        <v>90%</v>
      </c>
      <c r="AM1188" s="11" t="s">
        <v>349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257"/>
        <v>使用冰弹手炮射击</v>
      </c>
      <c r="BQ1188" s="11" t="str">
        <f t="shared" ca="1" si="261"/>
        <v>2级：造成的伤害提升至&lt;q=attr_atk&gt;&lt;c=A6EC41&gt;90%&lt;/c&gt;</v>
      </c>
    </row>
    <row r="1189" spans="2:69" x14ac:dyDescent="0.15">
      <c r="B1189" s="1" t="str">
        <f t="shared" si="258"/>
        <v>SkillDescBrief4100601</v>
      </c>
      <c r="C1189" s="1" t="str">
        <f t="shared" si="259"/>
        <v>SkillDescDetail410060103</v>
      </c>
      <c r="D1189" s="3">
        <v>410060103</v>
      </c>
      <c r="E1189" s="3">
        <v>4100601</v>
      </c>
      <c r="F1189" s="3">
        <v>3</v>
      </c>
      <c r="G1189" s="3" t="s">
        <v>377</v>
      </c>
      <c r="H1189" s="3">
        <f ca="1">ROUND(_xlfn.XLOOKUP($F1189,$D$1:$D$5,$E$1:$E$5)*OFFSET(H1189,5-F1189,0)/0.05,0)*0.05</f>
        <v>0.95000000000000007</v>
      </c>
      <c r="I1189" s="3" t="s">
        <v>378</v>
      </c>
      <c r="J1189" s="3"/>
      <c r="K1189" s="3" t="s">
        <v>379</v>
      </c>
      <c r="L1189" s="3"/>
      <c r="M1189" s="3"/>
      <c r="N1189" s="3"/>
      <c r="O1189" s="3"/>
      <c r="P1189" s="3"/>
      <c r="Q1189" s="3" t="s">
        <v>380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t="shared" ca="1" si="255"/>
        <v>{"AtkPower":0.95}</v>
      </c>
      <c r="Z1189" s="11" t="s">
        <v>662</v>
      </c>
      <c r="AA1189" s="11" t="str">
        <f t="shared" ca="1" si="2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386</v>
      </c>
      <c r="AG1189" s="11"/>
      <c r="AH1189" s="11"/>
      <c r="AI1189" s="11"/>
      <c r="AJ1189" s="11" t="s">
        <v>471</v>
      </c>
      <c r="AK1189" s="11" t="str">
        <f t="shared" si="262"/>
        <v>&lt;q=attr_atk&gt;&lt;c=A6EC41&gt;</v>
      </c>
      <c r="AL1189" s="11" t="str">
        <f t="shared" ca="1" si="263"/>
        <v>95%</v>
      </c>
      <c r="AM1189" s="11" t="s">
        <v>349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257"/>
        <v>使用冰弹手炮射击</v>
      </c>
      <c r="BQ1189" s="11" t="str">
        <f t="shared" ca="1" si="261"/>
        <v>3级：造成的伤害提升至&lt;q=attr_atk&gt;&lt;c=A6EC41&gt;95%&lt;/c&gt;</v>
      </c>
    </row>
    <row r="1190" spans="2:69" x14ac:dyDescent="0.15">
      <c r="B1190" s="1" t="str">
        <f t="shared" si="258"/>
        <v>SkillDescBrief4100601</v>
      </c>
      <c r="C1190" s="1" t="str">
        <f t="shared" si="259"/>
        <v>SkillDescDetail410060104</v>
      </c>
      <c r="D1190" s="3">
        <v>410060104</v>
      </c>
      <c r="E1190" s="3">
        <v>4100601</v>
      </c>
      <c r="F1190" s="3">
        <v>4</v>
      </c>
      <c r="G1190" s="3" t="s">
        <v>377</v>
      </c>
      <c r="H1190" s="3">
        <f ca="1">ROUND(_xlfn.XLOOKUP($F1190,$D$1:$D$5,$E$1:$E$5)*OFFSET(H1190,5-F1190,0)/0.05,0)*0.05</f>
        <v>1.1000000000000001</v>
      </c>
      <c r="I1190" s="3" t="s">
        <v>378</v>
      </c>
      <c r="J1190" s="3"/>
      <c r="K1190" s="3" t="s">
        <v>379</v>
      </c>
      <c r="L1190" s="3"/>
      <c r="M1190" s="3"/>
      <c r="N1190" s="3"/>
      <c r="O1190" s="3"/>
      <c r="P1190" s="3"/>
      <c r="Q1190" s="3" t="s">
        <v>380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t="shared" ca="1" si="255"/>
        <v>{"AtkPower":1.1}</v>
      </c>
      <c r="Z1190" s="11" t="s">
        <v>662</v>
      </c>
      <c r="AA1190" s="11" t="str">
        <f t="shared" ca="1" si="2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386</v>
      </c>
      <c r="AG1190" s="11"/>
      <c r="AH1190" s="11"/>
      <c r="AI1190" s="11"/>
      <c r="AJ1190" s="11" t="s">
        <v>471</v>
      </c>
      <c r="AK1190" s="11" t="str">
        <f t="shared" si="262"/>
        <v>&lt;q=attr_atk&gt;&lt;c=A6EC41&gt;</v>
      </c>
      <c r="AL1190" s="11" t="str">
        <f t="shared" ca="1" si="263"/>
        <v>110%</v>
      </c>
      <c r="AM1190" s="11" t="s">
        <v>349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257"/>
        <v>使用冰弹手炮射击</v>
      </c>
      <c r="BQ1190" s="11" t="str">
        <f t="shared" ca="1" si="261"/>
        <v>4级：造成的伤害提升至&lt;q=attr_atk&gt;&lt;c=A6EC41&gt;110%&lt;/c&gt;</v>
      </c>
    </row>
    <row r="1191" spans="2:69" x14ac:dyDescent="0.15">
      <c r="B1191" s="1" t="str">
        <f t="shared" si="258"/>
        <v>SkillDescBrief4100601</v>
      </c>
      <c r="C1191" s="1" t="str">
        <f t="shared" si="259"/>
        <v>SkillDescDetail410060105</v>
      </c>
      <c r="D1191" s="3">
        <v>410060105</v>
      </c>
      <c r="E1191" s="3">
        <v>4100601</v>
      </c>
      <c r="F1191" s="3">
        <v>5</v>
      </c>
      <c r="G1191" s="3" t="s">
        <v>377</v>
      </c>
      <c r="H1191" s="3">
        <v>1.2</v>
      </c>
      <c r="I1191" s="3" t="s">
        <v>378</v>
      </c>
      <c r="J1191" s="3"/>
      <c r="K1191" s="3" t="s">
        <v>379</v>
      </c>
      <c r="L1191" s="3"/>
      <c r="M1191" s="3"/>
      <c r="N1191" s="3"/>
      <c r="O1191" s="3"/>
      <c r="P1191" s="3"/>
      <c r="Q1191" s="3" t="s">
        <v>380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255"/>
        <v>{"AtkPower":1.2}</v>
      </c>
      <c r="Z1191" s="11" t="s">
        <v>662</v>
      </c>
      <c r="AA1191" s="11" t="str">
        <f t="shared" si="2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386</v>
      </c>
      <c r="AG1191" s="11"/>
      <c r="AH1191" s="11"/>
      <c r="AI1191" s="11"/>
      <c r="AJ1191" s="11" t="s">
        <v>471</v>
      </c>
      <c r="AK1191" s="11" t="str">
        <f t="shared" si="262"/>
        <v>&lt;q=attr_atk&gt;&lt;c=A6EC41&gt;</v>
      </c>
      <c r="AL1191" s="11" t="str">
        <f t="shared" si="263"/>
        <v>120%</v>
      </c>
      <c r="AM1191" s="11" t="s">
        <v>349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257"/>
        <v>使用冰弹手炮射击</v>
      </c>
      <c r="BQ1191" s="11" t="str">
        <f t="shared" si="261"/>
        <v>5级：造成的伤害提升至&lt;q=attr_atk&gt;&lt;c=A6EC41&gt;120%&lt;/c&gt;</v>
      </c>
    </row>
    <row r="1192" spans="2:69" x14ac:dyDescent="0.15">
      <c r="B1192" s="1" t="str">
        <f t="shared" si="258"/>
        <v>SkillDescBrief// 大招</v>
      </c>
      <c r="C1192" s="1" t="str">
        <f t="shared" si="259"/>
        <v>SkillDescDetail// 大招</v>
      </c>
      <c r="D1192" s="7" t="s">
        <v>40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255"/>
        <v/>
      </c>
      <c r="Z1192" s="10" t="s">
        <v>381</v>
      </c>
      <c r="AA1192" s="10" t="str">
        <f t="shared" ref="AA1192:AA1255" si="264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257"/>
        <v/>
      </c>
      <c r="BQ1192" s="10" t="str">
        <f t="shared" si="261"/>
        <v/>
      </c>
    </row>
    <row r="1193" spans="2:69" x14ac:dyDescent="0.15">
      <c r="B1193" s="1" t="str">
        <f t="shared" si="258"/>
        <v>SkillDescBrief4100602</v>
      </c>
      <c r="C1193" s="1" t="str">
        <f t="shared" si="259"/>
        <v>SkillDescDetail410060201</v>
      </c>
      <c r="D1193" s="3">
        <v>410060201</v>
      </c>
      <c r="E1193" s="3">
        <v>4100602</v>
      </c>
      <c r="F1193" s="3">
        <v>1</v>
      </c>
      <c r="G1193" s="3" t="s">
        <v>377</v>
      </c>
      <c r="H1193" s="3">
        <f ca="1">ROUND(_xlfn.XLOOKUP($F1193,$D$1:$D$5,$E$1:$E$5)*OFFSET(H1193,5-F1193,0)/0.05,0)*0.05</f>
        <v>2.25</v>
      </c>
      <c r="I1193" s="3" t="s">
        <v>378</v>
      </c>
      <c r="J1193" s="3">
        <v>1</v>
      </c>
      <c r="K1193" s="3" t="s">
        <v>379</v>
      </c>
      <c r="L1193" s="3"/>
      <c r="M1193" s="3"/>
      <c r="N1193" s="3"/>
      <c r="O1193" s="3"/>
      <c r="P1193" s="3"/>
      <c r="Q1193" s="3" t="s">
        <v>380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t="shared" ca="1" si="255"/>
        <v>{"AtkPower":2.25,"BuffAtkPower":1}</v>
      </c>
      <c r="Z1193" s="11" t="s">
        <v>664</v>
      </c>
      <c r="AA1193" s="11" t="str">
        <f t="shared" ca="1" si="264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665</v>
      </c>
      <c r="AK1193" s="11" t="str">
        <f t="shared" ref="AK1193:AK1197" si="265">$B$8&amp;$B$6</f>
        <v>&lt;q=attr_atk&gt;&lt;c=A6EC41&gt;</v>
      </c>
      <c r="AL1193" s="11" t="str">
        <f t="shared" ref="AL1193:AL1197" ca="1" si="266">ROUND($H1193*100,2)&amp;"%"</f>
        <v>225%</v>
      </c>
      <c r="AM1193" s="11" t="s">
        <v>349</v>
      </c>
      <c r="AN1193" s="11" t="s">
        <v>666</v>
      </c>
      <c r="AO1193" s="11" t="str">
        <f>$B$6</f>
        <v>&lt;c=A6EC41&gt;</v>
      </c>
      <c r="AP1193" s="12">
        <v>1</v>
      </c>
      <c r="AQ1193" s="11" t="s">
        <v>349</v>
      </c>
      <c r="AR1193" s="11" t="s">
        <v>667</v>
      </c>
      <c r="AS1193" s="11" t="str">
        <f>$B$6</f>
        <v>&lt;c=A6EC41&gt;</v>
      </c>
      <c r="AT1193" s="12">
        <v>1</v>
      </c>
      <c r="AU1193" s="11" t="s">
        <v>349</v>
      </c>
      <c r="AV1193" s="11" t="s">
        <v>433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257"/>
        <v>投掷特制冰弹，落地后释放冰雾</v>
      </c>
      <c r="BQ1193" s="11" t="str">
        <f t="shared" ca="1" si="261"/>
        <v>向目标投掷特制冰弹，冰弹可以释放冰雾额外造成&lt;q=attr_atk&gt;&lt;c=A6EC41&gt;225%&lt;/c&gt;伤害，并对目标附带&lt;c=A6EC41&gt;1&lt;/c&gt;层冻伤效果，持续&lt;c=A6EC41&gt;1&lt;/c&gt;秒</v>
      </c>
    </row>
    <row r="1194" spans="2:69" x14ac:dyDescent="0.15">
      <c r="B1194" s="1" t="str">
        <f t="shared" si="258"/>
        <v>SkillDescBrief4100602</v>
      </c>
      <c r="C1194" s="1" t="str">
        <f t="shared" si="259"/>
        <v>SkillDescDetail410060202</v>
      </c>
      <c r="D1194" s="3">
        <v>410060202</v>
      </c>
      <c r="E1194" s="3">
        <v>4100602</v>
      </c>
      <c r="F1194" s="3">
        <v>2</v>
      </c>
      <c r="G1194" s="3" t="s">
        <v>377</v>
      </c>
      <c r="H1194" s="3">
        <f ca="1">ROUND(_xlfn.XLOOKUP($F1194,$D$1:$D$5,$E$1:$E$5)*OFFSET(H1194,5-F1194,0)/0.05,0)*0.05</f>
        <v>2.4000000000000004</v>
      </c>
      <c r="I1194" s="3" t="s">
        <v>378</v>
      </c>
      <c r="J1194" s="3">
        <v>1</v>
      </c>
      <c r="K1194" s="3" t="s">
        <v>379</v>
      </c>
      <c r="L1194" s="3"/>
      <c r="M1194" s="3"/>
      <c r="N1194" s="3"/>
      <c r="O1194" s="3"/>
      <c r="P1194" s="3"/>
      <c r="Q1194" s="3" t="s">
        <v>380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t="shared" ca="1" si="255"/>
        <v>{"AtkPower":2.4,"BuffAtkPower":1}</v>
      </c>
      <c r="Z1194" s="11" t="s">
        <v>664</v>
      </c>
      <c r="AA1194" s="11" t="str">
        <f t="shared" ca="1" si="264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386</v>
      </c>
      <c r="AG1194" s="11"/>
      <c r="AH1194" s="11"/>
      <c r="AI1194" s="11"/>
      <c r="AJ1194" s="11" t="s">
        <v>471</v>
      </c>
      <c r="AK1194" s="11" t="str">
        <f t="shared" si="265"/>
        <v>&lt;q=attr_atk&gt;&lt;c=A6EC41&gt;</v>
      </c>
      <c r="AL1194" s="11" t="str">
        <f t="shared" ca="1" si="266"/>
        <v>240%</v>
      </c>
      <c r="AM1194" s="11" t="s">
        <v>349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257"/>
        <v>投掷特制冰弹，落地后释放冰雾</v>
      </c>
      <c r="BQ1194" s="11" t="str">
        <f t="shared" ca="1" si="261"/>
        <v>2级：造成的伤害提升至&lt;q=attr_atk&gt;&lt;c=A6EC41&gt;240%&lt;/c&gt;</v>
      </c>
    </row>
    <row r="1195" spans="2:69" x14ac:dyDescent="0.15">
      <c r="B1195" s="1" t="str">
        <f t="shared" si="258"/>
        <v>SkillDescBrief4100602</v>
      </c>
      <c r="C1195" s="1" t="str">
        <f t="shared" si="259"/>
        <v>SkillDescDetail410060203</v>
      </c>
      <c r="D1195" s="3">
        <v>410060203</v>
      </c>
      <c r="E1195" s="3">
        <v>4100602</v>
      </c>
      <c r="F1195" s="3">
        <v>3</v>
      </c>
      <c r="G1195" s="3" t="s">
        <v>377</v>
      </c>
      <c r="H1195" s="3">
        <f ca="1">ROUND(_xlfn.XLOOKUP($F1195,$D$1:$D$5,$E$1:$E$5)*OFFSET(H1195,5-F1195,0)/0.05,0)*0.05</f>
        <v>2.5500000000000003</v>
      </c>
      <c r="I1195" s="3" t="s">
        <v>378</v>
      </c>
      <c r="J1195" s="3">
        <v>1</v>
      </c>
      <c r="K1195" s="3" t="s">
        <v>379</v>
      </c>
      <c r="L1195" s="3"/>
      <c r="M1195" s="3"/>
      <c r="N1195" s="3"/>
      <c r="O1195" s="3"/>
      <c r="P1195" s="3"/>
      <c r="Q1195" s="3" t="s">
        <v>380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t="shared" ca="1" si="255"/>
        <v>{"AtkPower":2.55,"BuffAtkPower":1}</v>
      </c>
      <c r="Z1195" s="11" t="s">
        <v>664</v>
      </c>
      <c r="AA1195" s="11" t="str">
        <f t="shared" ca="1" si="264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386</v>
      </c>
      <c r="AG1195" s="11"/>
      <c r="AH1195" s="11"/>
      <c r="AI1195" s="11"/>
      <c r="AJ1195" s="11" t="s">
        <v>471</v>
      </c>
      <c r="AK1195" s="11" t="str">
        <f t="shared" si="265"/>
        <v>&lt;q=attr_atk&gt;&lt;c=A6EC41&gt;</v>
      </c>
      <c r="AL1195" s="11" t="str">
        <f t="shared" ca="1" si="266"/>
        <v>255%</v>
      </c>
      <c r="AM1195" s="11" t="s">
        <v>349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257"/>
        <v>投掷特制冰弹，落地后释放冰雾</v>
      </c>
      <c r="BQ1195" s="11" t="str">
        <f t="shared" ca="1" si="261"/>
        <v>3级：造成的伤害提升至&lt;q=attr_atk&gt;&lt;c=A6EC41&gt;255%&lt;/c&gt;</v>
      </c>
    </row>
    <row r="1196" spans="2:69" x14ac:dyDescent="0.15">
      <c r="B1196" s="1" t="str">
        <f t="shared" si="258"/>
        <v>SkillDescBrief4100602</v>
      </c>
      <c r="C1196" s="1" t="str">
        <f t="shared" si="259"/>
        <v>SkillDescDetail410060204</v>
      </c>
      <c r="D1196" s="3">
        <v>410060204</v>
      </c>
      <c r="E1196" s="3">
        <v>4100602</v>
      </c>
      <c r="F1196" s="3">
        <v>4</v>
      </c>
      <c r="G1196" s="3" t="s">
        <v>377</v>
      </c>
      <c r="H1196" s="3">
        <f ca="1">ROUND(_xlfn.XLOOKUP($F1196,$D$1:$D$5,$E$1:$E$5)*OFFSET(H1196,5-F1196,0)/0.05,0)*0.05</f>
        <v>2.9000000000000004</v>
      </c>
      <c r="I1196" s="3" t="s">
        <v>378</v>
      </c>
      <c r="J1196" s="3">
        <v>1</v>
      </c>
      <c r="K1196" s="3" t="s">
        <v>379</v>
      </c>
      <c r="L1196" s="3"/>
      <c r="M1196" s="3"/>
      <c r="N1196" s="3"/>
      <c r="O1196" s="3"/>
      <c r="P1196" s="3"/>
      <c r="Q1196" s="3" t="s">
        <v>380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t="shared" ca="1" si="255"/>
        <v>{"AtkPower":2.9,"BuffAtkPower":1}</v>
      </c>
      <c r="Z1196" s="11" t="s">
        <v>664</v>
      </c>
      <c r="AA1196" s="11" t="str">
        <f t="shared" ca="1" si="264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386</v>
      </c>
      <c r="AG1196" s="11"/>
      <c r="AH1196" s="11"/>
      <c r="AI1196" s="11"/>
      <c r="AJ1196" s="11" t="s">
        <v>471</v>
      </c>
      <c r="AK1196" s="11" t="str">
        <f t="shared" si="265"/>
        <v>&lt;q=attr_atk&gt;&lt;c=A6EC41&gt;</v>
      </c>
      <c r="AL1196" s="11" t="str">
        <f t="shared" ca="1" si="266"/>
        <v>290%</v>
      </c>
      <c r="AM1196" s="11" t="s">
        <v>349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257"/>
        <v>投掷特制冰弹，落地后释放冰雾</v>
      </c>
      <c r="BQ1196" s="11" t="str">
        <f t="shared" ca="1" si="261"/>
        <v>4级：造成的伤害提升至&lt;q=attr_atk&gt;&lt;c=A6EC41&gt;290%&lt;/c&gt;</v>
      </c>
    </row>
    <row r="1197" spans="2:69" x14ac:dyDescent="0.15">
      <c r="B1197" s="1" t="str">
        <f t="shared" si="258"/>
        <v>SkillDescBrief4100602</v>
      </c>
      <c r="C1197" s="1" t="str">
        <f t="shared" si="259"/>
        <v>SkillDescDetail410060205</v>
      </c>
      <c r="D1197" s="3">
        <v>410060205</v>
      </c>
      <c r="E1197" s="3">
        <v>4100602</v>
      </c>
      <c r="F1197" s="3">
        <v>5</v>
      </c>
      <c r="G1197" s="3" t="s">
        <v>377</v>
      </c>
      <c r="H1197" s="3">
        <v>3.2</v>
      </c>
      <c r="I1197" s="3" t="s">
        <v>378</v>
      </c>
      <c r="J1197" s="3">
        <v>1</v>
      </c>
      <c r="K1197" s="3" t="s">
        <v>379</v>
      </c>
      <c r="L1197" s="3"/>
      <c r="M1197" s="3"/>
      <c r="N1197" s="3"/>
      <c r="O1197" s="3"/>
      <c r="P1197" s="3"/>
      <c r="Q1197" s="3" t="s">
        <v>380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255"/>
        <v>{"AtkPower":3.2,"BuffAtkPower":1}</v>
      </c>
      <c r="Z1197" s="11" t="s">
        <v>664</v>
      </c>
      <c r="AA1197" s="11" t="str">
        <f t="shared" si="264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386</v>
      </c>
      <c r="AG1197" s="11"/>
      <c r="AH1197" s="11"/>
      <c r="AI1197" s="11"/>
      <c r="AJ1197" s="11" t="s">
        <v>471</v>
      </c>
      <c r="AK1197" s="11" t="str">
        <f t="shared" si="265"/>
        <v>&lt;q=attr_atk&gt;&lt;c=A6EC41&gt;</v>
      </c>
      <c r="AL1197" s="11" t="str">
        <f t="shared" si="266"/>
        <v>320%</v>
      </c>
      <c r="AM1197" s="11" t="s">
        <v>349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257"/>
        <v>投掷特制冰弹，落地后释放冰雾</v>
      </c>
      <c r="BQ1197" s="11" t="str">
        <f t="shared" si="261"/>
        <v>5级：造成的伤害提升至&lt;q=attr_atk&gt;&lt;c=A6EC41&gt;320%&lt;/c&gt;</v>
      </c>
    </row>
    <row r="1198" spans="2:69" x14ac:dyDescent="0.15">
      <c r="B1198" s="1" t="str">
        <f t="shared" si="258"/>
        <v>SkillDescBrief// 经营被动</v>
      </c>
      <c r="C1198" s="1" t="str">
        <f t="shared" si="259"/>
        <v>SkillDescDetail// 经营被动</v>
      </c>
      <c r="D1198" s="7" t="s">
        <v>45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255"/>
        <v/>
      </c>
      <c r="Z1198" s="10" t="s">
        <v>381</v>
      </c>
      <c r="AA1198" s="10" t="str">
        <f t="shared" si="264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257"/>
        <v/>
      </c>
      <c r="BQ1198" s="10" t="str">
        <f t="shared" si="261"/>
        <v/>
      </c>
    </row>
    <row r="1199" spans="2:69" x14ac:dyDescent="0.15">
      <c r="B1199" s="1" t="str">
        <f t="shared" si="258"/>
        <v>SkillDescBrief4100603</v>
      </c>
      <c r="C1199" s="1" t="str">
        <f t="shared" si="259"/>
        <v>SkillDescDetail410060301</v>
      </c>
      <c r="D1199" s="3">
        <v>410060301</v>
      </c>
      <c r="E1199" s="3">
        <v>4100603</v>
      </c>
      <c r="F1199" s="3">
        <v>1</v>
      </c>
      <c r="G1199" s="3" t="s">
        <v>377</v>
      </c>
      <c r="H1199" s="3"/>
      <c r="I1199" s="3" t="s">
        <v>378</v>
      </c>
      <c r="J1199" s="3"/>
      <c r="K1199" s="3" t="s">
        <v>379</v>
      </c>
      <c r="L1199" s="3"/>
      <c r="M1199" s="3"/>
      <c r="N1199" s="3"/>
      <c r="O1199" s="3"/>
      <c r="P1199" s="3"/>
      <c r="Q1199" s="3" t="s">
        <v>380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255"/>
        <v>{}</v>
      </c>
      <c r="Z1199" s="11" t="s">
        <v>396</v>
      </c>
      <c r="AA1199" s="11" t="str">
        <f t="shared" si="264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397</v>
      </c>
      <c r="AK1199" s="11" t="str">
        <f t="shared" ref="AK1199:AK1203" si="267">$B$6</f>
        <v>&lt;c=A6EC41&gt;</v>
      </c>
      <c r="AL1199" s="11">
        <v>2</v>
      </c>
      <c r="AM1199" s="11" t="s">
        <v>349</v>
      </c>
      <c r="AN1199" s="11" t="s">
        <v>398</v>
      </c>
      <c r="AO1199" s="11" t="s">
        <v>355</v>
      </c>
      <c r="AP1199" s="11">
        <v>2</v>
      </c>
      <c r="AQ1199" s="11" t="s">
        <v>349</v>
      </c>
      <c r="AR1199" s="11" t="s">
        <v>399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257"/>
        <v>使产业收入提高，升级消耗减少</v>
      </c>
      <c r="BQ1199" s="11" t="str">
        <f t="shared" si="261"/>
        <v>放置在产业中时，产业收入提高&lt;c=A6EC41&gt;2&lt;/c&gt;倍，产业升级消耗减少&lt;c=A6EC41&gt;2&lt;/c&gt;倍</v>
      </c>
    </row>
    <row r="1200" spans="2:69" x14ac:dyDescent="0.15">
      <c r="B1200" s="1" t="str">
        <f t="shared" si="258"/>
        <v>SkillDescBrief4100603</v>
      </c>
      <c r="C1200" s="1" t="str">
        <f t="shared" si="259"/>
        <v>SkillDescDetail410060302</v>
      </c>
      <c r="D1200" s="3">
        <v>410060302</v>
      </c>
      <c r="E1200" s="3">
        <v>4100603</v>
      </c>
      <c r="F1200" s="3">
        <v>2</v>
      </c>
      <c r="G1200" s="3" t="s">
        <v>377</v>
      </c>
      <c r="H1200" s="3"/>
      <c r="I1200" s="3" t="s">
        <v>378</v>
      </c>
      <c r="J1200" s="3"/>
      <c r="K1200" s="3" t="s">
        <v>379</v>
      </c>
      <c r="L1200" s="3"/>
      <c r="M1200" s="3"/>
      <c r="N1200" s="3"/>
      <c r="O1200" s="3"/>
      <c r="P1200" s="3"/>
      <c r="Q1200" s="3" t="s">
        <v>380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255"/>
        <v>{}</v>
      </c>
      <c r="Z1200" s="11" t="s">
        <v>396</v>
      </c>
      <c r="AA1200" s="11" t="str">
        <f t="shared" si="264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386</v>
      </c>
      <c r="AG1200" s="11"/>
      <c r="AH1200" s="11"/>
      <c r="AI1200" s="11"/>
      <c r="AJ1200" s="11" t="s">
        <v>397</v>
      </c>
      <c r="AK1200" s="11" t="str">
        <f t="shared" si="267"/>
        <v>&lt;c=A6EC41&gt;</v>
      </c>
      <c r="AL1200" s="11">
        <f>AL1199*4</f>
        <v>8</v>
      </c>
      <c r="AM1200" s="11" t="s">
        <v>349</v>
      </c>
      <c r="AN1200" s="11" t="s">
        <v>398</v>
      </c>
      <c r="AO1200" s="11" t="s">
        <v>355</v>
      </c>
      <c r="AP1200" s="11">
        <f>AP1199*4</f>
        <v>8</v>
      </c>
      <c r="AQ1200" s="11" t="s">
        <v>349</v>
      </c>
      <c r="AR1200" s="11" t="s">
        <v>399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257"/>
        <v>使产业收入提高，升级消耗减少</v>
      </c>
      <c r="BQ1200" s="11" t="str">
        <f t="shared" si="261"/>
        <v>2级：放置在产业中时，产业收入提高&lt;c=A6EC41&gt;8&lt;/c&gt;倍，产业升级消耗减少&lt;c=A6EC41&gt;8&lt;/c&gt;倍</v>
      </c>
    </row>
    <row r="1201" spans="2:69" x14ac:dyDescent="0.15">
      <c r="B1201" s="1" t="str">
        <f t="shared" si="258"/>
        <v>SkillDescBrief4100603</v>
      </c>
      <c r="C1201" s="1" t="str">
        <f t="shared" si="259"/>
        <v>SkillDescDetail410060303</v>
      </c>
      <c r="D1201" s="3">
        <v>410060303</v>
      </c>
      <c r="E1201" s="3">
        <v>4100603</v>
      </c>
      <c r="F1201" s="3">
        <v>3</v>
      </c>
      <c r="G1201" s="3" t="s">
        <v>377</v>
      </c>
      <c r="H1201" s="3"/>
      <c r="I1201" s="3" t="s">
        <v>378</v>
      </c>
      <c r="J1201" s="3"/>
      <c r="K1201" s="3" t="s">
        <v>379</v>
      </c>
      <c r="L1201" s="3"/>
      <c r="M1201" s="3"/>
      <c r="N1201" s="3"/>
      <c r="O1201" s="3"/>
      <c r="P1201" s="3"/>
      <c r="Q1201" s="3" t="s">
        <v>380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255"/>
        <v>{}</v>
      </c>
      <c r="Z1201" s="11" t="s">
        <v>396</v>
      </c>
      <c r="AA1201" s="11" t="str">
        <f t="shared" si="264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386</v>
      </c>
      <c r="AG1201" s="11"/>
      <c r="AH1201" s="11"/>
      <c r="AI1201" s="11"/>
      <c r="AJ1201" s="11" t="s">
        <v>397</v>
      </c>
      <c r="AK1201" s="11" t="str">
        <f t="shared" si="267"/>
        <v>&lt;c=A6EC41&gt;</v>
      </c>
      <c r="AL1201" s="11">
        <f>AL1200*4</f>
        <v>32</v>
      </c>
      <c r="AM1201" s="11" t="s">
        <v>349</v>
      </c>
      <c r="AN1201" s="11" t="s">
        <v>398</v>
      </c>
      <c r="AO1201" s="11" t="s">
        <v>355</v>
      </c>
      <c r="AP1201" s="11">
        <f>AP1200*4</f>
        <v>32</v>
      </c>
      <c r="AQ1201" s="11" t="s">
        <v>349</v>
      </c>
      <c r="AR1201" s="11" t="s">
        <v>399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257"/>
        <v>使产业收入提高，升级消耗减少</v>
      </c>
      <c r="BQ1201" s="11" t="str">
        <f t="shared" si="261"/>
        <v>3级：放置在产业中时，产业收入提高&lt;c=A6EC41&gt;32&lt;/c&gt;倍，产业升级消耗减少&lt;c=A6EC41&gt;32&lt;/c&gt;倍</v>
      </c>
    </row>
    <row r="1202" spans="2:69" x14ac:dyDescent="0.15">
      <c r="B1202" s="1" t="str">
        <f t="shared" si="258"/>
        <v>SkillDescBrief4100603</v>
      </c>
      <c r="C1202" s="1" t="str">
        <f t="shared" si="259"/>
        <v>SkillDescDetail410060304</v>
      </c>
      <c r="D1202" s="3">
        <v>410060304</v>
      </c>
      <c r="E1202" s="3">
        <v>4100603</v>
      </c>
      <c r="F1202" s="3">
        <v>4</v>
      </c>
      <c r="G1202" s="3" t="s">
        <v>377</v>
      </c>
      <c r="H1202" s="3"/>
      <c r="I1202" s="3" t="s">
        <v>378</v>
      </c>
      <c r="J1202" s="3"/>
      <c r="K1202" s="3" t="s">
        <v>379</v>
      </c>
      <c r="L1202" s="3"/>
      <c r="M1202" s="3"/>
      <c r="N1202" s="3"/>
      <c r="O1202" s="3"/>
      <c r="P1202" s="3"/>
      <c r="Q1202" s="3" t="s">
        <v>380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255"/>
        <v>{}</v>
      </c>
      <c r="Z1202" s="11" t="s">
        <v>396</v>
      </c>
      <c r="AA1202" s="11" t="str">
        <f t="shared" si="264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386</v>
      </c>
      <c r="AG1202" s="11"/>
      <c r="AH1202" s="11"/>
      <c r="AI1202" s="11"/>
      <c r="AJ1202" s="11" t="s">
        <v>397</v>
      </c>
      <c r="AK1202" s="11" t="str">
        <f t="shared" si="267"/>
        <v>&lt;c=A6EC41&gt;</v>
      </c>
      <c r="AL1202" s="11">
        <v>64</v>
      </c>
      <c r="AM1202" s="11" t="s">
        <v>349</v>
      </c>
      <c r="AN1202" s="11" t="s">
        <v>398</v>
      </c>
      <c r="AO1202" s="11" t="s">
        <v>355</v>
      </c>
      <c r="AP1202" s="11">
        <v>64</v>
      </c>
      <c r="AQ1202" s="11" t="s">
        <v>349</v>
      </c>
      <c r="AR1202" s="11" t="s">
        <v>399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257"/>
        <v>使产业收入提高，升级消耗减少</v>
      </c>
      <c r="BQ1202" s="11" t="str">
        <f t="shared" si="261"/>
        <v>4级：放置在产业中时，产业收入提高&lt;c=A6EC41&gt;64&lt;/c&gt;倍，产业升级消耗减少&lt;c=A6EC41&gt;64&lt;/c&gt;倍</v>
      </c>
    </row>
    <row r="1203" spans="2:69" x14ac:dyDescent="0.15">
      <c r="B1203" s="1" t="str">
        <f t="shared" si="258"/>
        <v>SkillDescBrief4100603</v>
      </c>
      <c r="C1203" s="1" t="str">
        <f t="shared" si="259"/>
        <v>SkillDescDetail410060305</v>
      </c>
      <c r="D1203" s="3">
        <v>410060305</v>
      </c>
      <c r="E1203" s="3">
        <v>4100603</v>
      </c>
      <c r="F1203" s="3">
        <v>5</v>
      </c>
      <c r="G1203" s="3" t="s">
        <v>377</v>
      </c>
      <c r="H1203" s="3"/>
      <c r="I1203" s="3" t="s">
        <v>378</v>
      </c>
      <c r="J1203" s="3"/>
      <c r="K1203" s="3" t="s">
        <v>379</v>
      </c>
      <c r="L1203" s="3"/>
      <c r="M1203" s="3"/>
      <c r="N1203" s="3"/>
      <c r="O1203" s="3"/>
      <c r="P1203" s="3"/>
      <c r="Q1203" s="3" t="s">
        <v>380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255"/>
        <v>{}</v>
      </c>
      <c r="Z1203" s="11" t="s">
        <v>396</v>
      </c>
      <c r="AA1203" s="11" t="str">
        <f t="shared" si="264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386</v>
      </c>
      <c r="AG1203" s="11"/>
      <c r="AH1203" s="11"/>
      <c r="AI1203" s="11"/>
      <c r="AJ1203" s="11" t="s">
        <v>397</v>
      </c>
      <c r="AK1203" s="11" t="str">
        <f t="shared" si="267"/>
        <v>&lt;c=A6EC41&gt;</v>
      </c>
      <c r="AL1203" s="11">
        <v>128</v>
      </c>
      <c r="AM1203" s="11" t="s">
        <v>349</v>
      </c>
      <c r="AN1203" s="11" t="s">
        <v>398</v>
      </c>
      <c r="AO1203" s="11" t="s">
        <v>355</v>
      </c>
      <c r="AP1203" s="11">
        <v>128</v>
      </c>
      <c r="AQ1203" s="11" t="s">
        <v>349</v>
      </c>
      <c r="AR1203" s="11" t="s">
        <v>399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257"/>
        <v>使产业收入提高，升级消耗减少</v>
      </c>
      <c r="BQ1203" s="11" t="str">
        <f t="shared" si="261"/>
        <v>5级：放置在产业中时，产业收入提高&lt;c=A6EC41&gt;128&lt;/c&gt;倍，产业升级消耗减少&lt;c=A6EC41&gt;128&lt;/c&gt;倍</v>
      </c>
    </row>
    <row r="1204" spans="2:69" x14ac:dyDescent="0.15">
      <c r="B1204" s="1" t="str">
        <f t="shared" si="258"/>
        <v>SkillDescBrief// 战斗被动</v>
      </c>
      <c r="C1204" s="1" t="str">
        <f t="shared" si="259"/>
        <v>SkillDescDetail// 战斗被动1</v>
      </c>
      <c r="D1204" s="7" t="s">
        <v>46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255"/>
        <v/>
      </c>
      <c r="Z1204" s="10" t="s">
        <v>381</v>
      </c>
      <c r="AA1204" s="10" t="str">
        <f t="shared" si="264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257"/>
        <v/>
      </c>
      <c r="BQ1204" s="10" t="str">
        <f t="shared" si="261"/>
        <v/>
      </c>
    </row>
    <row r="1205" spans="2:69" x14ac:dyDescent="0.15">
      <c r="B1205" s="1" t="str">
        <f t="shared" si="258"/>
        <v>SkillDescBrief4100604</v>
      </c>
      <c r="C1205" s="1" t="str">
        <f t="shared" si="259"/>
        <v>SkillDescDetail410060401</v>
      </c>
      <c r="D1205" s="3">
        <v>410060401</v>
      </c>
      <c r="E1205" s="3">
        <v>4100604</v>
      </c>
      <c r="F1205" s="3">
        <v>1</v>
      </c>
      <c r="G1205" s="3" t="s">
        <v>377</v>
      </c>
      <c r="H1205" s="3">
        <v>0.01</v>
      </c>
      <c r="I1205" s="3" t="s">
        <v>378</v>
      </c>
      <c r="J1205" s="3">
        <v>1</v>
      </c>
      <c r="K1205" s="3" t="s">
        <v>379</v>
      </c>
      <c r="L1205" s="3"/>
      <c r="M1205" s="3"/>
      <c r="N1205" s="3"/>
      <c r="O1205" s="3"/>
      <c r="P1205" s="3"/>
      <c r="Q1205" s="3" t="s">
        <v>380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255"/>
        <v>{"AtkPower":0.01,"BuffAtkPower":1}</v>
      </c>
      <c r="Z1205" s="11" t="s">
        <v>668</v>
      </c>
      <c r="AA1205" s="11" t="str">
        <f t="shared" si="264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669</v>
      </c>
      <c r="AK1205" s="11" t="str">
        <f>$B$6</f>
        <v>&lt;c=A6EC41&gt;</v>
      </c>
      <c r="AL1205" s="12">
        <v>1</v>
      </c>
      <c r="AM1205" s="11" t="s">
        <v>349</v>
      </c>
      <c r="AN1205" s="11" t="s">
        <v>670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349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257"/>
        <v>核心技能附带冻伤</v>
      </c>
      <c r="BQ1205" s="11" t="str">
        <f t="shared" si="261"/>
        <v>核心技能附带&lt;c=A6EC41&gt;1&lt;/c&gt;层冻伤效果，造成伤害增加&lt;q=attr_atk&gt;&lt;c=A6EC41&gt;1%&lt;/c&gt;</v>
      </c>
    </row>
    <row r="1206" spans="2:69" x14ac:dyDescent="0.15">
      <c r="B1206" s="1" t="str">
        <f t="shared" si="258"/>
        <v>SkillDescBrief4100604</v>
      </c>
      <c r="C1206" s="1" t="str">
        <f t="shared" si="259"/>
        <v>SkillDescDetail410060402</v>
      </c>
      <c r="D1206" s="3">
        <v>410060402</v>
      </c>
      <c r="E1206" s="3">
        <v>4100604</v>
      </c>
      <c r="F1206" s="3">
        <v>2</v>
      </c>
      <c r="G1206" s="3" t="s">
        <v>377</v>
      </c>
      <c r="H1206" s="3">
        <v>0.02</v>
      </c>
      <c r="I1206" s="3" t="s">
        <v>378</v>
      </c>
      <c r="J1206" s="3">
        <v>1</v>
      </c>
      <c r="K1206" s="3" t="s">
        <v>379</v>
      </c>
      <c r="L1206" s="3"/>
      <c r="M1206" s="3"/>
      <c r="N1206" s="3"/>
      <c r="O1206" s="3"/>
      <c r="P1206" s="3"/>
      <c r="Q1206" s="3" t="s">
        <v>380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255"/>
        <v>{"AtkPower":0.02,"BuffAtkPower":1}</v>
      </c>
      <c r="Z1206" s="11" t="s">
        <v>668</v>
      </c>
      <c r="AA1206" s="11" t="str">
        <f t="shared" si="264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386</v>
      </c>
      <c r="AG1206" s="11"/>
      <c r="AH1206" s="11"/>
      <c r="AI1206" s="11"/>
      <c r="AJ1206" s="11" t="s">
        <v>671</v>
      </c>
      <c r="AK1206" s="11" t="str">
        <f t="shared" ref="AK1206:AK1209" si="268">$B$8&amp;$B$6</f>
        <v>&lt;q=attr_atk&gt;&lt;c=A6EC41&gt;</v>
      </c>
      <c r="AL1206" s="11" t="str">
        <f t="shared" ref="AL1206:AL1209" si="269">ROUND($H1206*100,2)&amp;"%"</f>
        <v>2%</v>
      </c>
      <c r="AM1206" s="11" t="s">
        <v>349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257"/>
        <v>核心技能附带冻伤</v>
      </c>
      <c r="BQ1206" s="11" t="str">
        <f t="shared" si="261"/>
        <v>2级：造成伤害提升&lt;q=attr_atk&gt;&lt;c=A6EC41&gt;2%&lt;/c&gt;</v>
      </c>
    </row>
    <row r="1207" spans="2:69" x14ac:dyDescent="0.15">
      <c r="B1207" s="1" t="str">
        <f t="shared" si="258"/>
        <v>SkillDescBrief4100604</v>
      </c>
      <c r="C1207" s="1" t="str">
        <f t="shared" si="259"/>
        <v>SkillDescDetail410060403</v>
      </c>
      <c r="D1207" s="3">
        <v>410060403</v>
      </c>
      <c r="E1207" s="3">
        <v>4100604</v>
      </c>
      <c r="F1207" s="3">
        <v>3</v>
      </c>
      <c r="G1207" s="3" t="s">
        <v>377</v>
      </c>
      <c r="H1207" s="3">
        <v>0.03</v>
      </c>
      <c r="I1207" s="3" t="s">
        <v>378</v>
      </c>
      <c r="J1207" s="3">
        <v>1</v>
      </c>
      <c r="K1207" s="3" t="s">
        <v>379</v>
      </c>
      <c r="L1207" s="3"/>
      <c r="M1207" s="3"/>
      <c r="N1207" s="3"/>
      <c r="O1207" s="3"/>
      <c r="P1207" s="3"/>
      <c r="Q1207" s="3" t="s">
        <v>380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255"/>
        <v>{"AtkPower":0.03,"BuffAtkPower":1}</v>
      </c>
      <c r="Z1207" s="11" t="s">
        <v>668</v>
      </c>
      <c r="AA1207" s="11" t="str">
        <f t="shared" si="264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386</v>
      </c>
      <c r="AG1207" s="11"/>
      <c r="AH1207" s="11"/>
      <c r="AI1207" s="11"/>
      <c r="AJ1207" s="11" t="s">
        <v>671</v>
      </c>
      <c r="AK1207" s="11" t="str">
        <f t="shared" si="268"/>
        <v>&lt;q=attr_atk&gt;&lt;c=A6EC41&gt;</v>
      </c>
      <c r="AL1207" s="11" t="str">
        <f t="shared" si="269"/>
        <v>3%</v>
      </c>
      <c r="AM1207" s="11" t="s">
        <v>349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257"/>
        <v>核心技能附带冻伤</v>
      </c>
      <c r="BQ1207" s="11" t="str">
        <f t="shared" si="261"/>
        <v>3级：造成伤害提升&lt;q=attr_atk&gt;&lt;c=A6EC41&gt;3%&lt;/c&gt;</v>
      </c>
    </row>
    <row r="1208" spans="2:69" x14ac:dyDescent="0.15">
      <c r="B1208" s="1" t="str">
        <f t="shared" si="258"/>
        <v>SkillDescBrief4100604</v>
      </c>
      <c r="C1208" s="1" t="str">
        <f t="shared" si="259"/>
        <v>SkillDescDetail410060404</v>
      </c>
      <c r="D1208" s="3">
        <v>410060404</v>
      </c>
      <c r="E1208" s="3">
        <v>4100604</v>
      </c>
      <c r="F1208" s="3">
        <v>4</v>
      </c>
      <c r="G1208" s="3" t="s">
        <v>377</v>
      </c>
      <c r="H1208" s="3">
        <v>0.04</v>
      </c>
      <c r="I1208" s="3" t="s">
        <v>378</v>
      </c>
      <c r="J1208" s="3">
        <v>1</v>
      </c>
      <c r="K1208" s="3" t="s">
        <v>379</v>
      </c>
      <c r="L1208" s="3"/>
      <c r="M1208" s="3"/>
      <c r="N1208" s="3"/>
      <c r="O1208" s="3"/>
      <c r="P1208" s="3"/>
      <c r="Q1208" s="3" t="s">
        <v>380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255"/>
        <v>{"AtkPower":0.04,"BuffAtkPower":1}</v>
      </c>
      <c r="Z1208" s="11" t="s">
        <v>668</v>
      </c>
      <c r="AA1208" s="11" t="str">
        <f t="shared" si="264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386</v>
      </c>
      <c r="AG1208" s="11"/>
      <c r="AH1208" s="11"/>
      <c r="AI1208" s="11"/>
      <c r="AJ1208" s="11" t="s">
        <v>671</v>
      </c>
      <c r="AK1208" s="11" t="str">
        <f t="shared" si="268"/>
        <v>&lt;q=attr_atk&gt;&lt;c=A6EC41&gt;</v>
      </c>
      <c r="AL1208" s="11" t="str">
        <f t="shared" si="269"/>
        <v>4%</v>
      </c>
      <c r="AM1208" s="11" t="s">
        <v>349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257"/>
        <v>核心技能附带冻伤</v>
      </c>
      <c r="BQ1208" s="11" t="str">
        <f t="shared" si="261"/>
        <v>4级：造成伤害提升&lt;q=attr_atk&gt;&lt;c=A6EC41&gt;4%&lt;/c&gt;</v>
      </c>
    </row>
    <row r="1209" spans="2:69" x14ac:dyDescent="0.15">
      <c r="B1209" s="1" t="str">
        <f t="shared" si="258"/>
        <v>SkillDescBrief4100604</v>
      </c>
      <c r="C1209" s="1" t="str">
        <f t="shared" si="259"/>
        <v>SkillDescDetail410060405</v>
      </c>
      <c r="D1209" s="3">
        <v>410060405</v>
      </c>
      <c r="E1209" s="3">
        <v>4100604</v>
      </c>
      <c r="F1209" s="3">
        <v>5</v>
      </c>
      <c r="G1209" s="3" t="s">
        <v>377</v>
      </c>
      <c r="H1209" s="3">
        <v>0.05</v>
      </c>
      <c r="I1209" s="3" t="s">
        <v>378</v>
      </c>
      <c r="J1209" s="3">
        <v>1</v>
      </c>
      <c r="K1209" s="3" t="s">
        <v>379</v>
      </c>
      <c r="L1209" s="3"/>
      <c r="M1209" s="3"/>
      <c r="N1209" s="3"/>
      <c r="O1209" s="3"/>
      <c r="P1209" s="3"/>
      <c r="Q1209" s="3" t="s">
        <v>380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255"/>
        <v>{"AtkPower":0.05,"BuffAtkPower":1}</v>
      </c>
      <c r="Z1209" s="11" t="s">
        <v>668</v>
      </c>
      <c r="AA1209" s="11" t="str">
        <f t="shared" si="264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386</v>
      </c>
      <c r="AG1209" s="11"/>
      <c r="AH1209" s="11"/>
      <c r="AI1209" s="11"/>
      <c r="AJ1209" s="11" t="s">
        <v>671</v>
      </c>
      <c r="AK1209" s="11" t="str">
        <f t="shared" si="268"/>
        <v>&lt;q=attr_atk&gt;&lt;c=A6EC41&gt;</v>
      </c>
      <c r="AL1209" s="11" t="str">
        <f t="shared" si="269"/>
        <v>5%</v>
      </c>
      <c r="AM1209" s="11" t="s">
        <v>349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257"/>
        <v>核心技能附带冻伤</v>
      </c>
      <c r="BQ1209" s="11" t="str">
        <f t="shared" si="261"/>
        <v>5级：造成伤害提升&lt;q=attr_atk&gt;&lt;c=A6EC41&gt;5%&lt;/c&gt;</v>
      </c>
    </row>
    <row r="1210" spans="2:69" x14ac:dyDescent="0.15">
      <c r="B1210" s="1" t="str">
        <f t="shared" si="258"/>
        <v>SkillDescBrief// 战斗被动</v>
      </c>
      <c r="C1210" s="1" t="str">
        <f t="shared" si="259"/>
        <v>SkillDescDetail// 战斗被动2</v>
      </c>
      <c r="D1210" s="7" t="s">
        <v>47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255"/>
        <v/>
      </c>
      <c r="Z1210" s="10" t="s">
        <v>381</v>
      </c>
      <c r="AA1210" s="10" t="str">
        <f t="shared" si="264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257"/>
        <v/>
      </c>
      <c r="BQ1210" s="10" t="str">
        <f t="shared" si="261"/>
        <v/>
      </c>
    </row>
    <row r="1211" spans="2:69" x14ac:dyDescent="0.15">
      <c r="B1211" s="1" t="str">
        <f t="shared" si="258"/>
        <v>SkillDescBrief4100605</v>
      </c>
      <c r="C1211" s="1" t="str">
        <f t="shared" si="259"/>
        <v>SkillDescDetail410060501</v>
      </c>
      <c r="D1211" s="3">
        <v>410060501</v>
      </c>
      <c r="E1211" s="3">
        <v>4100605</v>
      </c>
      <c r="F1211" s="3">
        <v>1</v>
      </c>
      <c r="G1211" s="3" t="s">
        <v>377</v>
      </c>
      <c r="H1211" s="3"/>
      <c r="I1211" s="3" t="s">
        <v>378</v>
      </c>
      <c r="J1211" s="3"/>
      <c r="K1211" s="3" t="s">
        <v>379</v>
      </c>
      <c r="L1211" s="3"/>
      <c r="M1211" s="3"/>
      <c r="N1211" s="3"/>
      <c r="O1211" s="3"/>
      <c r="P1211" s="3"/>
      <c r="Q1211" s="3" t="s">
        <v>380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255"/>
        <v>{}</v>
      </c>
      <c r="Z1211" s="11" t="s">
        <v>381</v>
      </c>
      <c r="AA1211" s="11" t="str">
        <f t="shared" si="264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257"/>
        <v/>
      </c>
      <c r="BQ1211" s="11" t="str">
        <f t="shared" si="261"/>
        <v/>
      </c>
    </row>
    <row r="1212" spans="2:69" x14ac:dyDescent="0.15">
      <c r="B1212" s="1" t="str">
        <f t="shared" si="258"/>
        <v>SkillDescBrief4100605</v>
      </c>
      <c r="C1212" s="1" t="str">
        <f t="shared" si="259"/>
        <v>SkillDescDetail410060502</v>
      </c>
      <c r="D1212" s="3">
        <v>410060502</v>
      </c>
      <c r="E1212" s="3">
        <v>4100605</v>
      </c>
      <c r="F1212" s="3">
        <v>2</v>
      </c>
      <c r="G1212" s="3" t="s">
        <v>377</v>
      </c>
      <c r="H1212" s="3"/>
      <c r="I1212" s="3" t="s">
        <v>378</v>
      </c>
      <c r="J1212" s="3"/>
      <c r="K1212" s="3" t="s">
        <v>379</v>
      </c>
      <c r="L1212" s="3"/>
      <c r="M1212" s="3"/>
      <c r="N1212" s="3"/>
      <c r="O1212" s="3"/>
      <c r="P1212" s="3"/>
      <c r="Q1212" s="3" t="s">
        <v>380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255"/>
        <v>{}</v>
      </c>
      <c r="Z1212" s="11" t="s">
        <v>381</v>
      </c>
      <c r="AA1212" s="11" t="str">
        <f t="shared" si="264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257"/>
        <v/>
      </c>
      <c r="BQ1212" s="11" t="str">
        <f t="shared" si="261"/>
        <v/>
      </c>
    </row>
    <row r="1213" spans="2:69" x14ac:dyDescent="0.15">
      <c r="B1213" s="1" t="str">
        <f t="shared" si="258"/>
        <v>SkillDescBrief4100605</v>
      </c>
      <c r="C1213" s="1" t="str">
        <f t="shared" si="259"/>
        <v>SkillDescDetail410060503</v>
      </c>
      <c r="D1213" s="3">
        <v>410060503</v>
      </c>
      <c r="E1213" s="3">
        <v>4100605</v>
      </c>
      <c r="F1213" s="3">
        <v>3</v>
      </c>
      <c r="G1213" s="3" t="s">
        <v>377</v>
      </c>
      <c r="H1213" s="3"/>
      <c r="I1213" s="3" t="s">
        <v>378</v>
      </c>
      <c r="J1213" s="3"/>
      <c r="K1213" s="3" t="s">
        <v>379</v>
      </c>
      <c r="L1213" s="3"/>
      <c r="M1213" s="3"/>
      <c r="N1213" s="3"/>
      <c r="O1213" s="3"/>
      <c r="P1213" s="3"/>
      <c r="Q1213" s="3" t="s">
        <v>380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255"/>
        <v>{}</v>
      </c>
      <c r="Z1213" s="11" t="s">
        <v>381</v>
      </c>
      <c r="AA1213" s="11" t="str">
        <f t="shared" si="264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257"/>
        <v/>
      </c>
      <c r="BQ1213" s="11" t="str">
        <f t="shared" si="261"/>
        <v/>
      </c>
    </row>
    <row r="1214" spans="2:69" x14ac:dyDescent="0.15">
      <c r="B1214" s="1" t="str">
        <f t="shared" si="258"/>
        <v>SkillDescBrief4100605</v>
      </c>
      <c r="C1214" s="1" t="str">
        <f t="shared" si="259"/>
        <v>SkillDescDetail410060504</v>
      </c>
      <c r="D1214" s="3">
        <v>410060504</v>
      </c>
      <c r="E1214" s="3">
        <v>4100605</v>
      </c>
      <c r="F1214" s="3">
        <v>4</v>
      </c>
      <c r="G1214" s="3" t="s">
        <v>377</v>
      </c>
      <c r="H1214" s="3"/>
      <c r="I1214" s="3" t="s">
        <v>378</v>
      </c>
      <c r="J1214" s="3"/>
      <c r="K1214" s="3" t="s">
        <v>379</v>
      </c>
      <c r="L1214" s="3"/>
      <c r="M1214" s="3"/>
      <c r="N1214" s="3"/>
      <c r="O1214" s="3"/>
      <c r="P1214" s="3"/>
      <c r="Q1214" s="3" t="s">
        <v>380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255"/>
        <v>{}</v>
      </c>
      <c r="Z1214" s="11" t="s">
        <v>381</v>
      </c>
      <c r="AA1214" s="11" t="str">
        <f t="shared" si="264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257"/>
        <v/>
      </c>
      <c r="BQ1214" s="11" t="str">
        <f t="shared" si="261"/>
        <v/>
      </c>
    </row>
    <row r="1215" spans="2:69" x14ac:dyDescent="0.15">
      <c r="B1215" s="1" t="str">
        <f t="shared" si="258"/>
        <v>SkillDescBrief4100605</v>
      </c>
      <c r="C1215" s="1" t="str">
        <f t="shared" si="259"/>
        <v>SkillDescDetail410060505</v>
      </c>
      <c r="D1215" s="3">
        <v>410060505</v>
      </c>
      <c r="E1215" s="3">
        <v>4100605</v>
      </c>
      <c r="F1215" s="3">
        <v>5</v>
      </c>
      <c r="G1215" s="3" t="s">
        <v>377</v>
      </c>
      <c r="H1215" s="3"/>
      <c r="I1215" s="3" t="s">
        <v>378</v>
      </c>
      <c r="J1215" s="3"/>
      <c r="K1215" s="3" t="s">
        <v>379</v>
      </c>
      <c r="L1215" s="3"/>
      <c r="M1215" s="3"/>
      <c r="N1215" s="3"/>
      <c r="O1215" s="3"/>
      <c r="P1215" s="3"/>
      <c r="Q1215" s="3" t="s">
        <v>380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255"/>
        <v>{}</v>
      </c>
      <c r="Z1215" s="11" t="s">
        <v>381</v>
      </c>
      <c r="AA1215" s="11" t="str">
        <f t="shared" si="264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257"/>
        <v/>
      </c>
      <c r="BQ1215" s="11" t="str">
        <f t="shared" si="261"/>
        <v/>
      </c>
    </row>
    <row r="1216" spans="2:69" x14ac:dyDescent="0.15">
      <c r="B1216" s="1" t="str">
        <f t="shared" si="258"/>
        <v>SkillDescBrief// 战斗被动</v>
      </c>
      <c r="C1216" s="1" t="str">
        <f t="shared" si="259"/>
        <v>SkillDescDetail// 战斗被动3</v>
      </c>
      <c r="D1216" s="7" t="s">
        <v>48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255"/>
        <v/>
      </c>
      <c r="Z1216" s="10" t="s">
        <v>381</v>
      </c>
      <c r="AA1216" s="10" t="str">
        <f t="shared" si="264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257"/>
        <v/>
      </c>
      <c r="BQ1216" s="10" t="str">
        <f t="shared" si="261"/>
        <v/>
      </c>
    </row>
    <row r="1217" spans="2:69" x14ac:dyDescent="0.15">
      <c r="B1217" s="1" t="str">
        <f t="shared" si="258"/>
        <v>SkillDescBrief4100606</v>
      </c>
      <c r="C1217" s="1" t="str">
        <f t="shared" si="259"/>
        <v>SkillDescDetail410060601</v>
      </c>
      <c r="D1217" s="3">
        <v>410060601</v>
      </c>
      <c r="E1217" s="3">
        <v>4100606</v>
      </c>
      <c r="F1217" s="3">
        <v>1</v>
      </c>
      <c r="G1217" s="3" t="s">
        <v>377</v>
      </c>
      <c r="H1217" s="3"/>
      <c r="I1217" s="3" t="s">
        <v>378</v>
      </c>
      <c r="J1217" s="3"/>
      <c r="K1217" s="3" t="s">
        <v>379</v>
      </c>
      <c r="L1217" s="3"/>
      <c r="M1217" s="3"/>
      <c r="N1217" s="3"/>
      <c r="O1217" s="3"/>
      <c r="P1217" s="3"/>
      <c r="Q1217" s="3" t="s">
        <v>380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255"/>
        <v>{}</v>
      </c>
      <c r="Z1217" s="11" t="s">
        <v>381</v>
      </c>
      <c r="AA1217" s="11" t="str">
        <f t="shared" si="264"/>
        <v/>
      </c>
      <c r="AB1217" s="11"/>
      <c r="AC1217" s="11"/>
      <c r="AD1217" s="11"/>
      <c r="AE1217" s="11"/>
      <c r="AF1217" s="11"/>
      <c r="AG1217" s="11"/>
      <c r="AH1217" s="11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257"/>
        <v/>
      </c>
      <c r="BQ1217" s="11" t="str">
        <f t="shared" si="261"/>
        <v/>
      </c>
    </row>
    <row r="1218" spans="2:69" x14ac:dyDescent="0.15">
      <c r="B1218" s="1" t="str">
        <f t="shared" si="258"/>
        <v>SkillDescBrief4100606</v>
      </c>
      <c r="C1218" s="1" t="str">
        <f t="shared" si="259"/>
        <v>SkillDescDetail410060602</v>
      </c>
      <c r="D1218" s="3">
        <v>410060602</v>
      </c>
      <c r="E1218" s="3">
        <v>4100606</v>
      </c>
      <c r="F1218" s="3">
        <v>2</v>
      </c>
      <c r="G1218" s="3" t="s">
        <v>377</v>
      </c>
      <c r="H1218" s="3"/>
      <c r="I1218" s="3" t="s">
        <v>378</v>
      </c>
      <c r="J1218" s="3"/>
      <c r="K1218" s="3" t="s">
        <v>379</v>
      </c>
      <c r="L1218" s="3"/>
      <c r="M1218" s="3"/>
      <c r="N1218" s="3"/>
      <c r="O1218" s="3"/>
      <c r="P1218" s="3"/>
      <c r="Q1218" s="3" t="s">
        <v>380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255"/>
        <v>{}</v>
      </c>
      <c r="Z1218" s="11" t="s">
        <v>381</v>
      </c>
      <c r="AA1218" s="11" t="str">
        <f t="shared" si="264"/>
        <v/>
      </c>
      <c r="AB1218" s="11"/>
      <c r="AC1218" s="11"/>
      <c r="AD1218" s="11"/>
      <c r="AE1218" s="11"/>
      <c r="AF1218" s="11"/>
      <c r="AG1218" s="11"/>
      <c r="AH1218" s="11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257"/>
        <v/>
      </c>
      <c r="BQ1218" s="11" t="str">
        <f t="shared" si="261"/>
        <v/>
      </c>
    </row>
    <row r="1219" spans="2:69" x14ac:dyDescent="0.15">
      <c r="B1219" s="1" t="str">
        <f t="shared" si="258"/>
        <v>SkillDescBrief4100606</v>
      </c>
      <c r="C1219" s="1" t="str">
        <f t="shared" si="259"/>
        <v>SkillDescDetail410060603</v>
      </c>
      <c r="D1219" s="3">
        <v>410060603</v>
      </c>
      <c r="E1219" s="3">
        <v>4100606</v>
      </c>
      <c r="F1219" s="3">
        <v>3</v>
      </c>
      <c r="G1219" s="3" t="s">
        <v>377</v>
      </c>
      <c r="H1219" s="3"/>
      <c r="I1219" s="3" t="s">
        <v>378</v>
      </c>
      <c r="J1219" s="3"/>
      <c r="K1219" s="3" t="s">
        <v>379</v>
      </c>
      <c r="L1219" s="3"/>
      <c r="M1219" s="3"/>
      <c r="N1219" s="3"/>
      <c r="O1219" s="3"/>
      <c r="P1219" s="3"/>
      <c r="Q1219" s="3" t="s">
        <v>380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255"/>
        <v>{}</v>
      </c>
      <c r="Z1219" s="11" t="s">
        <v>381</v>
      </c>
      <c r="AA1219" s="11" t="str">
        <f t="shared" si="264"/>
        <v/>
      </c>
      <c r="AB1219" s="11"/>
      <c r="AC1219" s="11"/>
      <c r="AD1219" s="11"/>
      <c r="AE1219" s="11"/>
      <c r="AF1219" s="11"/>
      <c r="AG1219" s="11"/>
      <c r="AH1219" s="11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257"/>
        <v/>
      </c>
      <c r="BQ1219" s="11" t="str">
        <f t="shared" si="261"/>
        <v/>
      </c>
    </row>
    <row r="1220" spans="2:69" x14ac:dyDescent="0.15">
      <c r="B1220" s="1" t="str">
        <f t="shared" si="258"/>
        <v>SkillDescBrief4100606</v>
      </c>
      <c r="C1220" s="1" t="str">
        <f t="shared" si="259"/>
        <v>SkillDescDetail410060604</v>
      </c>
      <c r="D1220" s="3">
        <v>410060604</v>
      </c>
      <c r="E1220" s="3">
        <v>4100606</v>
      </c>
      <c r="F1220" s="3">
        <v>4</v>
      </c>
      <c r="G1220" s="3" t="s">
        <v>377</v>
      </c>
      <c r="H1220" s="3"/>
      <c r="I1220" s="3" t="s">
        <v>378</v>
      </c>
      <c r="J1220" s="3"/>
      <c r="K1220" s="3" t="s">
        <v>379</v>
      </c>
      <c r="L1220" s="3"/>
      <c r="M1220" s="3"/>
      <c r="N1220" s="3"/>
      <c r="O1220" s="3"/>
      <c r="P1220" s="3"/>
      <c r="Q1220" s="3" t="s">
        <v>380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255"/>
        <v>{}</v>
      </c>
      <c r="Z1220" s="11" t="s">
        <v>381</v>
      </c>
      <c r="AA1220" s="11" t="str">
        <f t="shared" si="264"/>
        <v/>
      </c>
      <c r="AB1220" s="11"/>
      <c r="AC1220" s="11"/>
      <c r="AD1220" s="11"/>
      <c r="AE1220" s="11"/>
      <c r="AF1220" s="11"/>
      <c r="AG1220" s="11"/>
      <c r="AH1220" s="11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257"/>
        <v/>
      </c>
      <c r="BQ1220" s="11" t="str">
        <f t="shared" si="261"/>
        <v/>
      </c>
    </row>
    <row r="1221" spans="2:69" x14ac:dyDescent="0.15">
      <c r="B1221" s="1" t="str">
        <f t="shared" si="258"/>
        <v>SkillDescBrief4100606</v>
      </c>
      <c r="C1221" s="1" t="str">
        <f t="shared" si="259"/>
        <v>SkillDescDetail410060605</v>
      </c>
      <c r="D1221" s="3">
        <v>410060605</v>
      </c>
      <c r="E1221" s="3">
        <v>4100606</v>
      </c>
      <c r="F1221" s="3">
        <v>5</v>
      </c>
      <c r="G1221" s="3" t="s">
        <v>377</v>
      </c>
      <c r="H1221" s="3"/>
      <c r="I1221" s="3" t="s">
        <v>378</v>
      </c>
      <c r="J1221" s="3"/>
      <c r="K1221" s="3" t="s">
        <v>379</v>
      </c>
      <c r="L1221" s="3"/>
      <c r="M1221" s="3"/>
      <c r="N1221" s="3"/>
      <c r="O1221" s="3"/>
      <c r="P1221" s="3"/>
      <c r="Q1221" s="3" t="s">
        <v>380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255"/>
        <v>{}</v>
      </c>
      <c r="Z1221" s="11" t="s">
        <v>381</v>
      </c>
      <c r="AA1221" s="11" t="str">
        <f t="shared" si="264"/>
        <v/>
      </c>
      <c r="AB1221" s="11"/>
      <c r="AC1221" s="11"/>
      <c r="AD1221" s="11"/>
      <c r="AE1221" s="11"/>
      <c r="AF1221" s="11"/>
      <c r="AG1221" s="11"/>
      <c r="AH1221" s="11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257"/>
        <v/>
      </c>
      <c r="BQ1221" s="11" t="str">
        <f t="shared" si="261"/>
        <v/>
      </c>
    </row>
    <row r="1222" spans="2:69" x14ac:dyDescent="0.15">
      <c r="B1222" s="1" t="str">
        <f t="shared" si="258"/>
        <v>SkillDescBrief// 战斗被动</v>
      </c>
      <c r="C1222" s="1" t="str">
        <f t="shared" si="259"/>
        <v>SkillDescDetail// 战斗被动4</v>
      </c>
      <c r="D1222" s="7" t="s">
        <v>49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255"/>
        <v/>
      </c>
      <c r="Z1222" s="10" t="s">
        <v>381</v>
      </c>
      <c r="AA1222" s="10" t="str">
        <f t="shared" si="264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257"/>
        <v/>
      </c>
      <c r="BQ1222" s="10" t="str">
        <f t="shared" si="261"/>
        <v/>
      </c>
    </row>
    <row r="1223" spans="2:69" x14ac:dyDescent="0.15">
      <c r="B1223" s="1" t="str">
        <f t="shared" si="258"/>
        <v>SkillDescBrief4100607</v>
      </c>
      <c r="C1223" s="1" t="str">
        <f t="shared" si="259"/>
        <v>SkillDescDetail410060701</v>
      </c>
      <c r="D1223" s="3">
        <v>410060701</v>
      </c>
      <c r="E1223" s="3">
        <v>4100607</v>
      </c>
      <c r="F1223" s="3">
        <v>1</v>
      </c>
      <c r="G1223" s="3" t="s">
        <v>377</v>
      </c>
      <c r="H1223" s="3"/>
      <c r="I1223" s="3" t="s">
        <v>378</v>
      </c>
      <c r="J1223" s="3"/>
      <c r="K1223" s="3" t="s">
        <v>379</v>
      </c>
      <c r="L1223" s="3"/>
      <c r="M1223" s="3"/>
      <c r="N1223" s="3"/>
      <c r="O1223" s="3"/>
      <c r="P1223" s="3"/>
      <c r="Q1223" s="3" t="s">
        <v>380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255"/>
        <v>{}</v>
      </c>
      <c r="Z1223" s="11" t="s">
        <v>672</v>
      </c>
      <c r="AA1223" s="11" t="str">
        <f t="shared" si="264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673</v>
      </c>
      <c r="AK1223" s="11" t="str">
        <f>$B$6</f>
        <v>&lt;c=A6EC41&gt;</v>
      </c>
      <c r="AL1223" s="12">
        <v>1</v>
      </c>
      <c r="AM1223" s="11" t="s">
        <v>349</v>
      </c>
      <c r="AN1223" s="11" t="s">
        <v>674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257"/>
        <v>反弹受到首个控制效果</v>
      </c>
      <c r="BQ1223" s="11" t="str">
        <f t="shared" si="261"/>
        <v>反弹受到的第&lt;c=A6EC41&gt;1&lt;/c&gt;个控制效果</v>
      </c>
    </row>
    <row r="1224" spans="2:69" x14ac:dyDescent="0.15">
      <c r="B1224" s="1" t="str">
        <f t="shared" si="258"/>
        <v>SkillDescBrief4100607</v>
      </c>
      <c r="C1224" s="1" t="str">
        <f t="shared" si="259"/>
        <v>SkillDescDetail410060702</v>
      </c>
      <c r="D1224" s="3">
        <v>410060702</v>
      </c>
      <c r="E1224" s="3">
        <v>4100607</v>
      </c>
      <c r="F1224" s="3">
        <v>2</v>
      </c>
      <c r="G1224" s="3" t="s">
        <v>377</v>
      </c>
      <c r="H1224" s="3"/>
      <c r="I1224" s="3" t="s">
        <v>378</v>
      </c>
      <c r="J1224" s="3"/>
      <c r="K1224" s="3" t="s">
        <v>379</v>
      </c>
      <c r="L1224" s="3"/>
      <c r="M1224" s="3"/>
      <c r="N1224" s="3"/>
      <c r="O1224" s="3"/>
      <c r="P1224" s="3"/>
      <c r="Q1224" s="3" t="s">
        <v>380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255"/>
        <v>{}</v>
      </c>
      <c r="Z1224" s="11" t="s">
        <v>381</v>
      </c>
      <c r="AA1224" s="11" t="str">
        <f t="shared" si="264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257"/>
        <v/>
      </c>
      <c r="BQ1224" s="11" t="str">
        <f t="shared" si="261"/>
        <v/>
      </c>
    </row>
    <row r="1225" spans="2:69" x14ac:dyDescent="0.15">
      <c r="B1225" s="1" t="str">
        <f t="shared" si="258"/>
        <v>SkillDescBrief4100607</v>
      </c>
      <c r="C1225" s="1" t="str">
        <f t="shared" si="259"/>
        <v>SkillDescDetail410060703</v>
      </c>
      <c r="D1225" s="3">
        <v>410060703</v>
      </c>
      <c r="E1225" s="3">
        <v>4100607</v>
      </c>
      <c r="F1225" s="3">
        <v>3</v>
      </c>
      <c r="G1225" s="3" t="s">
        <v>377</v>
      </c>
      <c r="H1225" s="3"/>
      <c r="I1225" s="3" t="s">
        <v>378</v>
      </c>
      <c r="J1225" s="3"/>
      <c r="K1225" s="3" t="s">
        <v>379</v>
      </c>
      <c r="L1225" s="3"/>
      <c r="M1225" s="3"/>
      <c r="N1225" s="3"/>
      <c r="O1225" s="3"/>
      <c r="P1225" s="3"/>
      <c r="Q1225" s="3" t="s">
        <v>380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255"/>
        <v>{}</v>
      </c>
      <c r="Z1225" s="11" t="s">
        <v>381</v>
      </c>
      <c r="AA1225" s="11" t="str">
        <f t="shared" si="264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257"/>
        <v/>
      </c>
      <c r="BQ1225" s="11" t="str">
        <f t="shared" si="261"/>
        <v/>
      </c>
    </row>
    <row r="1226" spans="2:69" x14ac:dyDescent="0.15">
      <c r="B1226" s="1" t="str">
        <f t="shared" si="258"/>
        <v>SkillDescBrief4100607</v>
      </c>
      <c r="C1226" s="1" t="str">
        <f t="shared" si="259"/>
        <v>SkillDescDetail410060704</v>
      </c>
      <c r="D1226" s="3">
        <v>410060704</v>
      </c>
      <c r="E1226" s="3">
        <v>4100607</v>
      </c>
      <c r="F1226" s="3">
        <v>4</v>
      </c>
      <c r="G1226" s="3" t="s">
        <v>377</v>
      </c>
      <c r="H1226" s="3"/>
      <c r="I1226" s="3" t="s">
        <v>378</v>
      </c>
      <c r="J1226" s="3"/>
      <c r="K1226" s="3" t="s">
        <v>379</v>
      </c>
      <c r="L1226" s="3"/>
      <c r="M1226" s="3"/>
      <c r="N1226" s="3"/>
      <c r="O1226" s="3"/>
      <c r="P1226" s="3"/>
      <c r="Q1226" s="3" t="s">
        <v>380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270">IF(E1226="","",$A$3&amp;_xlfn.TEXTJOIN($C$1,1,S1226:X1226)&amp;$A$4)</f>
        <v>{}</v>
      </c>
      <c r="Z1226" s="11" t="s">
        <v>381</v>
      </c>
      <c r="AA1226" s="11" t="str">
        <f t="shared" si="264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271">Z1226</f>
        <v/>
      </c>
      <c r="BQ1226" s="11" t="str">
        <f t="shared" si="261"/>
        <v/>
      </c>
    </row>
    <row r="1227" spans="2:69" x14ac:dyDescent="0.15">
      <c r="B1227" s="1" t="str">
        <f t="shared" ref="B1227:B1290" si="272">$C$3&amp;LEFT($D1227,7)</f>
        <v>SkillDescBrief4100607</v>
      </c>
      <c r="C1227" s="1" t="str">
        <f t="shared" ref="C1227:C1290" si="273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377</v>
      </c>
      <c r="H1227" s="3"/>
      <c r="I1227" s="3" t="s">
        <v>378</v>
      </c>
      <c r="J1227" s="3"/>
      <c r="K1227" s="3" t="s">
        <v>379</v>
      </c>
      <c r="L1227" s="3"/>
      <c r="M1227" s="3"/>
      <c r="N1227" s="3"/>
      <c r="O1227" s="3"/>
      <c r="P1227" s="3"/>
      <c r="Q1227" s="3" t="s">
        <v>380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270"/>
        <v>{}</v>
      </c>
      <c r="Z1227" s="11" t="s">
        <v>381</v>
      </c>
      <c r="AA1227" s="11" t="str">
        <f t="shared" si="264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271"/>
        <v/>
      </c>
      <c r="BQ1227" s="11" t="str">
        <f t="shared" si="261"/>
        <v/>
      </c>
    </row>
    <row r="1228" spans="2:69" x14ac:dyDescent="0.15">
      <c r="B1228" s="1" t="str">
        <f t="shared" si="272"/>
        <v>SkillDescBrief// 燃烧手雷</v>
      </c>
      <c r="C1228" s="1" t="str">
        <f t="shared" si="273"/>
        <v>SkillDescDetail// 燃烧手雷</v>
      </c>
      <c r="D1228" s="7" t="s">
        <v>140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270"/>
        <v/>
      </c>
      <c r="Z1228" s="10" t="s">
        <v>381</v>
      </c>
      <c r="AA1228" s="10" t="str">
        <f t="shared" si="264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271"/>
        <v/>
      </c>
      <c r="BQ1228" s="10" t="str">
        <f t="shared" si="261"/>
        <v/>
      </c>
    </row>
    <row r="1229" spans="2:69" x14ac:dyDescent="0.15">
      <c r="B1229" s="1" t="str">
        <f t="shared" si="272"/>
        <v>SkillDescBrief// 普攻</v>
      </c>
      <c r="C1229" s="1" t="str">
        <f t="shared" si="273"/>
        <v>SkillDescDetail// 普攻</v>
      </c>
      <c r="D1229" s="7" t="s">
        <v>33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270"/>
        <v/>
      </c>
      <c r="Z1229" s="10" t="s">
        <v>381</v>
      </c>
      <c r="AA1229" s="10" t="str">
        <f t="shared" si="264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271"/>
        <v/>
      </c>
      <c r="BQ1229" s="10" t="str">
        <f t="shared" si="261"/>
        <v/>
      </c>
    </row>
    <row r="1230" spans="2:69" x14ac:dyDescent="0.15">
      <c r="B1230" s="1" t="str">
        <f t="shared" si="272"/>
        <v>SkillDescBrief4100701</v>
      </c>
      <c r="C1230" s="1" t="str">
        <f t="shared" si="273"/>
        <v>SkillDescDetail410070101</v>
      </c>
      <c r="D1230" s="3">
        <v>410070101</v>
      </c>
      <c r="E1230" s="3">
        <v>4100701</v>
      </c>
      <c r="F1230" s="3">
        <v>1</v>
      </c>
      <c r="G1230" s="3" t="s">
        <v>377</v>
      </c>
      <c r="H1230" s="3">
        <f ca="1">ROUND(_xlfn.XLOOKUP($F1230,$D$1:$D$5,$E$1:$E$5)*OFFSET(H1230,5-F1230,0)/0.05,0)*0.05</f>
        <v>1.4500000000000002</v>
      </c>
      <c r="I1230" s="3" t="s">
        <v>378</v>
      </c>
      <c r="J1230" s="3"/>
      <c r="K1230" s="3" t="s">
        <v>379</v>
      </c>
      <c r="L1230" s="3"/>
      <c r="M1230" s="3"/>
      <c r="N1230" s="3"/>
      <c r="O1230" s="3"/>
      <c r="P1230" s="3"/>
      <c r="Q1230" s="3" t="s">
        <v>380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t="shared" ca="1" si="270"/>
        <v>{"AtkPower":1.45}</v>
      </c>
      <c r="Z1230" s="11" t="s">
        <v>675</v>
      </c>
      <c r="AA1230" s="11" t="str">
        <f t="shared" ca="1" si="264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676</v>
      </c>
      <c r="AK1230" s="11" t="str">
        <f>$B$6</f>
        <v>&lt;c=A6EC41&gt;</v>
      </c>
      <c r="AL1230" s="12">
        <v>1</v>
      </c>
      <c r="AM1230" s="11" t="s">
        <v>349</v>
      </c>
      <c r="AN1230" s="11" t="s">
        <v>629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349</v>
      </c>
      <c r="AR1230" s="11" t="s">
        <v>385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271"/>
        <v>投掷燃烧弹</v>
      </c>
      <c r="BQ1230" s="11" t="str">
        <f t="shared" ca="1" si="261"/>
        <v>投掷燃烧弹，随机对&lt;c=A6EC41&gt;1&lt;/c&gt;个敌人造成额外&lt;q=attr_atk&gt;&lt;c=A6EC41&gt;145%&lt;/c&gt;伤害</v>
      </c>
    </row>
    <row r="1231" spans="2:69" x14ac:dyDescent="0.15">
      <c r="B1231" s="1" t="str">
        <f t="shared" si="272"/>
        <v>SkillDescBrief4100701</v>
      </c>
      <c r="C1231" s="1" t="str">
        <f t="shared" si="273"/>
        <v>SkillDescDetail410070102</v>
      </c>
      <c r="D1231" s="3">
        <v>410070102</v>
      </c>
      <c r="E1231" s="3">
        <v>4100701</v>
      </c>
      <c r="F1231" s="3">
        <v>2</v>
      </c>
      <c r="G1231" s="3" t="s">
        <v>377</v>
      </c>
      <c r="H1231" s="3">
        <f ca="1">ROUND(_xlfn.XLOOKUP($F1231,$D$1:$D$5,$E$1:$E$5)*OFFSET(H1231,5-F1231,0)/0.05,0)*0.05</f>
        <v>1.6</v>
      </c>
      <c r="I1231" s="3" t="s">
        <v>378</v>
      </c>
      <c r="J1231" s="3"/>
      <c r="K1231" s="3" t="s">
        <v>379</v>
      </c>
      <c r="L1231" s="3"/>
      <c r="M1231" s="3"/>
      <c r="N1231" s="3"/>
      <c r="O1231" s="3"/>
      <c r="P1231" s="3"/>
      <c r="Q1231" s="3" t="s">
        <v>380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t="shared" ca="1" si="270"/>
        <v>{"AtkPower":1.6}</v>
      </c>
      <c r="Z1231" s="11" t="s">
        <v>675</v>
      </c>
      <c r="AA1231" s="11" t="str">
        <f t="shared" ca="1" si="264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386</v>
      </c>
      <c r="AG1231" s="11"/>
      <c r="AH1231" s="11"/>
      <c r="AI1231" s="11"/>
      <c r="AJ1231" s="11" t="s">
        <v>671</v>
      </c>
      <c r="AK1231" s="11" t="str">
        <f t="shared" ref="AK1231:AK1234" si="274">$B$8&amp;$B$6</f>
        <v>&lt;q=attr_atk&gt;&lt;c=A6EC41&gt;</v>
      </c>
      <c r="AL1231" s="11" t="str">
        <f t="shared" ref="AL1231:AL1234" ca="1" si="275">ROUND($H1231*100,2)&amp;"%"</f>
        <v>160%</v>
      </c>
      <c r="AM1231" s="11" t="s">
        <v>349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271"/>
        <v>投掷燃烧弹</v>
      </c>
      <c r="BQ1231" s="11" t="str">
        <f t="shared" ca="1" si="261"/>
        <v>2级：造成伤害提升&lt;q=attr_atk&gt;&lt;c=A6EC41&gt;160%&lt;/c&gt;</v>
      </c>
    </row>
    <row r="1232" spans="2:69" x14ac:dyDescent="0.15">
      <c r="B1232" s="1" t="str">
        <f t="shared" si="272"/>
        <v>SkillDescBrief4100701</v>
      </c>
      <c r="C1232" s="1" t="str">
        <f t="shared" si="273"/>
        <v>SkillDescDetail410070103</v>
      </c>
      <c r="D1232" s="3">
        <v>410070103</v>
      </c>
      <c r="E1232" s="3">
        <v>4100701</v>
      </c>
      <c r="F1232" s="3">
        <v>3</v>
      </c>
      <c r="G1232" s="3" t="s">
        <v>377</v>
      </c>
      <c r="H1232" s="3">
        <f ca="1">ROUND(_xlfn.XLOOKUP($F1232,$D$1:$D$5,$E$1:$E$5)*OFFSET(H1232,5-F1232,0)/0.05,0)*0.05</f>
        <v>1.7000000000000002</v>
      </c>
      <c r="I1232" s="3" t="s">
        <v>378</v>
      </c>
      <c r="J1232" s="3"/>
      <c r="K1232" s="3" t="s">
        <v>379</v>
      </c>
      <c r="L1232" s="3"/>
      <c r="M1232" s="3"/>
      <c r="N1232" s="3"/>
      <c r="O1232" s="3"/>
      <c r="P1232" s="3"/>
      <c r="Q1232" s="3" t="s">
        <v>380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t="shared" ca="1" si="270"/>
        <v>{"AtkPower":1.7}</v>
      </c>
      <c r="Z1232" s="11" t="s">
        <v>675</v>
      </c>
      <c r="AA1232" s="11" t="str">
        <f t="shared" ca="1" si="264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386</v>
      </c>
      <c r="AG1232" s="11"/>
      <c r="AH1232" s="11"/>
      <c r="AI1232" s="11"/>
      <c r="AJ1232" s="11" t="s">
        <v>671</v>
      </c>
      <c r="AK1232" s="11" t="str">
        <f t="shared" si="274"/>
        <v>&lt;q=attr_atk&gt;&lt;c=A6EC41&gt;</v>
      </c>
      <c r="AL1232" s="11" t="str">
        <f t="shared" ca="1" si="275"/>
        <v>170%</v>
      </c>
      <c r="AM1232" s="11" t="s">
        <v>349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271"/>
        <v>投掷燃烧弹</v>
      </c>
      <c r="BQ1232" s="11" t="str">
        <f t="shared" ca="1" si="261"/>
        <v>3级：造成伤害提升&lt;q=attr_atk&gt;&lt;c=A6EC41&gt;170%&lt;/c&gt;</v>
      </c>
    </row>
    <row r="1233" spans="2:69" x14ac:dyDescent="0.15">
      <c r="B1233" s="1" t="str">
        <f t="shared" si="272"/>
        <v>SkillDescBrief4100701</v>
      </c>
      <c r="C1233" s="1" t="str">
        <f t="shared" si="273"/>
        <v>SkillDescDetail410070104</v>
      </c>
      <c r="D1233" s="3">
        <v>410070104</v>
      </c>
      <c r="E1233" s="3">
        <v>4100701</v>
      </c>
      <c r="F1233" s="3">
        <v>4</v>
      </c>
      <c r="G1233" s="3" t="s">
        <v>377</v>
      </c>
      <c r="H1233" s="3">
        <f ca="1">ROUND(_xlfn.XLOOKUP($F1233,$D$1:$D$5,$E$1:$E$5)*OFFSET(H1233,5-F1233,0)/0.05,0)*0.05</f>
        <v>1.9000000000000001</v>
      </c>
      <c r="I1233" s="3" t="s">
        <v>378</v>
      </c>
      <c r="J1233" s="3"/>
      <c r="K1233" s="3" t="s">
        <v>379</v>
      </c>
      <c r="L1233" s="3"/>
      <c r="M1233" s="3"/>
      <c r="N1233" s="3"/>
      <c r="O1233" s="3"/>
      <c r="P1233" s="3"/>
      <c r="Q1233" s="3" t="s">
        <v>380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t="shared" ca="1" si="270"/>
        <v>{"AtkPower":1.9}</v>
      </c>
      <c r="Z1233" s="11" t="s">
        <v>675</v>
      </c>
      <c r="AA1233" s="11" t="str">
        <f t="shared" ca="1" si="264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386</v>
      </c>
      <c r="AG1233" s="11"/>
      <c r="AH1233" s="11"/>
      <c r="AI1233" s="11"/>
      <c r="AJ1233" s="11" t="s">
        <v>671</v>
      </c>
      <c r="AK1233" s="11" t="str">
        <f t="shared" si="274"/>
        <v>&lt;q=attr_atk&gt;&lt;c=A6EC41&gt;</v>
      </c>
      <c r="AL1233" s="11" t="str">
        <f t="shared" ca="1" si="275"/>
        <v>190%</v>
      </c>
      <c r="AM1233" s="11" t="s">
        <v>349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271"/>
        <v>投掷燃烧弹</v>
      </c>
      <c r="BQ1233" s="11" t="str">
        <f t="shared" ca="1" si="261"/>
        <v>4级：造成伤害提升&lt;q=attr_atk&gt;&lt;c=A6EC41&gt;190%&lt;/c&gt;</v>
      </c>
    </row>
    <row r="1234" spans="2:69" x14ac:dyDescent="0.15">
      <c r="B1234" s="1" t="str">
        <f t="shared" si="272"/>
        <v>SkillDescBrief4100701</v>
      </c>
      <c r="C1234" s="1" t="str">
        <f t="shared" si="273"/>
        <v>SkillDescDetail410070105</v>
      </c>
      <c r="D1234" s="3">
        <v>410070105</v>
      </c>
      <c r="E1234" s="3">
        <v>4100701</v>
      </c>
      <c r="F1234" s="3">
        <v>5</v>
      </c>
      <c r="G1234" s="3" t="s">
        <v>377</v>
      </c>
      <c r="H1234" s="3">
        <v>2.1</v>
      </c>
      <c r="I1234" s="3" t="s">
        <v>378</v>
      </c>
      <c r="J1234" s="3"/>
      <c r="K1234" s="3" t="s">
        <v>379</v>
      </c>
      <c r="L1234" s="3"/>
      <c r="M1234" s="3"/>
      <c r="N1234" s="3"/>
      <c r="O1234" s="3"/>
      <c r="P1234" s="3"/>
      <c r="Q1234" s="3" t="s">
        <v>380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270"/>
        <v>{"AtkPower":2.1}</v>
      </c>
      <c r="Z1234" s="11" t="s">
        <v>675</v>
      </c>
      <c r="AA1234" s="11" t="str">
        <f t="shared" si="264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386</v>
      </c>
      <c r="AG1234" s="11"/>
      <c r="AH1234" s="11"/>
      <c r="AI1234" s="11"/>
      <c r="AJ1234" s="11" t="s">
        <v>671</v>
      </c>
      <c r="AK1234" s="11" t="str">
        <f t="shared" si="274"/>
        <v>&lt;q=attr_atk&gt;&lt;c=A6EC41&gt;</v>
      </c>
      <c r="AL1234" s="11" t="str">
        <f t="shared" si="275"/>
        <v>210%</v>
      </c>
      <c r="AM1234" s="11" t="s">
        <v>349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271"/>
        <v>投掷燃烧弹</v>
      </c>
      <c r="BQ1234" s="11" t="str">
        <f t="shared" si="261"/>
        <v>5级：造成伤害提升&lt;q=attr_atk&gt;&lt;c=A6EC41&gt;210%&lt;/c&gt;</v>
      </c>
    </row>
    <row r="1235" spans="2:69" x14ac:dyDescent="0.15">
      <c r="B1235" s="1" t="str">
        <f t="shared" si="272"/>
        <v>SkillDescBrief// 大招</v>
      </c>
      <c r="C1235" s="1" t="str">
        <f t="shared" si="273"/>
        <v>SkillDescDetail// 大招</v>
      </c>
      <c r="D1235" s="7" t="s">
        <v>40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270"/>
        <v/>
      </c>
      <c r="Z1235" s="10" t="s">
        <v>381</v>
      </c>
      <c r="AA1235" s="10" t="str">
        <f t="shared" si="264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271"/>
        <v/>
      </c>
      <c r="BQ1235" s="10" t="str">
        <f t="shared" si="261"/>
        <v/>
      </c>
    </row>
    <row r="1236" spans="2:69" x14ac:dyDescent="0.15">
      <c r="B1236" s="1" t="str">
        <f t="shared" si="272"/>
        <v>SkillDescBrief4100702</v>
      </c>
      <c r="C1236" s="1" t="str">
        <f t="shared" si="273"/>
        <v>SkillDescDetail410070201</v>
      </c>
      <c r="D1236" s="3">
        <v>410070201</v>
      </c>
      <c r="E1236" s="3">
        <v>4100702</v>
      </c>
      <c r="F1236" s="3">
        <v>1</v>
      </c>
      <c r="G1236" s="3" t="s">
        <v>377</v>
      </c>
      <c r="H1236" s="3">
        <f ca="1">ROUND(_xlfn.XLOOKUP($F1236,$D$1:$D$5,$E$1:$E$5)*OFFSET(H1236,5-F1236,0)/0.05,0)*0.05</f>
        <v>3.2</v>
      </c>
      <c r="I1236" s="3" t="s">
        <v>378</v>
      </c>
      <c r="J1236" s="3">
        <v>1</v>
      </c>
      <c r="K1236" s="3" t="s">
        <v>379</v>
      </c>
      <c r="L1236" s="3"/>
      <c r="M1236" s="3"/>
      <c r="N1236" s="3"/>
      <c r="O1236" s="3"/>
      <c r="P1236" s="3"/>
      <c r="Q1236" s="3" t="s">
        <v>380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t="shared" ca="1" si="270"/>
        <v>{"AtkPower":3.2,"BuffAtkPower":1}</v>
      </c>
      <c r="Z1236" s="11" t="s">
        <v>677</v>
      </c>
      <c r="AA1236" s="11" t="str">
        <f t="shared" ca="1" si="264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678</v>
      </c>
      <c r="AK1236" s="11" t="str">
        <f t="shared" ref="AK1236:AK1240" si="276">$B$8&amp;$B$6</f>
        <v>&lt;q=attr_atk&gt;&lt;c=A6EC41&gt;</v>
      </c>
      <c r="AL1236" s="11" t="str">
        <f t="shared" ref="AL1236:AL1240" ca="1" si="277">ROUND($H1236*100,2)&amp;"%"</f>
        <v>320%</v>
      </c>
      <c r="AM1236" s="11" t="s">
        <v>349</v>
      </c>
      <c r="AN1236" s="11" t="s">
        <v>679</v>
      </c>
      <c r="AO1236" s="11" t="str">
        <f>$B$6</f>
        <v>&lt;c=A6EC41&gt;</v>
      </c>
      <c r="AP1236" s="12">
        <v>1</v>
      </c>
      <c r="AQ1236" s="11" t="s">
        <v>349</v>
      </c>
      <c r="AR1236" s="11" t="s">
        <v>680</v>
      </c>
      <c r="AS1236" s="11" t="str">
        <f>$B$6</f>
        <v>&lt;c=A6EC41&gt;</v>
      </c>
      <c r="AT1236" s="12">
        <v>5</v>
      </c>
      <c r="AU1236" s="11" t="s">
        <v>349</v>
      </c>
      <c r="AV1236" s="11" t="s">
        <v>433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271"/>
        <v>投掷铝热剂，附带燃烧效果</v>
      </c>
      <c r="BQ1236" s="11" t="str">
        <f t="shared" ca="1" si="261"/>
        <v>投掷铝热剂，对所有敌人持续造成&lt;q=attr_atk&gt;&lt;c=A6EC41&gt;320%&lt;/c&gt;伤害，并为其挂上&lt;c=A6EC41&gt;1&lt;/c&gt;层燃烧效果，持续&lt;c=A6EC41&gt;5&lt;/c&gt;秒</v>
      </c>
    </row>
    <row r="1237" spans="2:69" x14ac:dyDescent="0.15">
      <c r="B1237" s="1" t="str">
        <f t="shared" si="272"/>
        <v>SkillDescBrief4100702</v>
      </c>
      <c r="C1237" s="1" t="str">
        <f t="shared" si="273"/>
        <v>SkillDescDetail410070202</v>
      </c>
      <c r="D1237" s="3">
        <v>410070202</v>
      </c>
      <c r="E1237" s="3">
        <v>4100702</v>
      </c>
      <c r="F1237" s="3">
        <v>2</v>
      </c>
      <c r="G1237" s="3" t="s">
        <v>377</v>
      </c>
      <c r="H1237" s="3">
        <f ca="1">ROUND(_xlfn.XLOOKUP($F1237,$D$1:$D$5,$E$1:$E$5)*OFFSET(H1237,5-F1237,0)/0.05,0)*0.05</f>
        <v>3.45</v>
      </c>
      <c r="I1237" s="3" t="s">
        <v>378</v>
      </c>
      <c r="J1237" s="3">
        <v>1</v>
      </c>
      <c r="K1237" s="3" t="s">
        <v>379</v>
      </c>
      <c r="L1237" s="3"/>
      <c r="M1237" s="3"/>
      <c r="N1237" s="3"/>
      <c r="O1237" s="3"/>
      <c r="P1237" s="3"/>
      <c r="Q1237" s="3" t="s">
        <v>380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t="shared" ca="1" si="270"/>
        <v>{"AtkPower":3.45,"BuffAtkPower":1}</v>
      </c>
      <c r="Z1237" s="11" t="s">
        <v>677</v>
      </c>
      <c r="AA1237" s="11" t="str">
        <f t="shared" ca="1" si="264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386</v>
      </c>
      <c r="AG1237" s="11"/>
      <c r="AH1237" s="11"/>
      <c r="AI1237" s="11"/>
      <c r="AJ1237" s="11" t="s">
        <v>671</v>
      </c>
      <c r="AK1237" s="11" t="str">
        <f t="shared" si="276"/>
        <v>&lt;q=attr_atk&gt;&lt;c=A6EC41&gt;</v>
      </c>
      <c r="AL1237" s="11" t="str">
        <f t="shared" ca="1" si="277"/>
        <v>345%</v>
      </c>
      <c r="AM1237" s="11" t="s">
        <v>349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271"/>
        <v>投掷铝热剂，附带燃烧效果</v>
      </c>
      <c r="BQ1237" s="11" t="str">
        <f t="shared" ca="1" si="261"/>
        <v>2级：造成伤害提升&lt;q=attr_atk&gt;&lt;c=A6EC41&gt;345%&lt;/c&gt;</v>
      </c>
    </row>
    <row r="1238" spans="2:69" x14ac:dyDescent="0.15">
      <c r="B1238" s="1" t="str">
        <f t="shared" si="272"/>
        <v>SkillDescBrief4100702</v>
      </c>
      <c r="C1238" s="1" t="str">
        <f t="shared" si="273"/>
        <v>SkillDescDetail410070203</v>
      </c>
      <c r="D1238" s="3">
        <v>410070203</v>
      </c>
      <c r="E1238" s="3">
        <v>4100702</v>
      </c>
      <c r="F1238" s="3">
        <v>3</v>
      </c>
      <c r="G1238" s="3" t="s">
        <v>377</v>
      </c>
      <c r="H1238" s="3">
        <f ca="1">ROUND(_xlfn.XLOOKUP($F1238,$D$1:$D$5,$E$1:$E$5)*OFFSET(H1238,5-F1238,0)/0.05,0)*0.05</f>
        <v>3.7</v>
      </c>
      <c r="I1238" s="3" t="s">
        <v>378</v>
      </c>
      <c r="J1238" s="3">
        <v>1</v>
      </c>
      <c r="K1238" s="3" t="s">
        <v>379</v>
      </c>
      <c r="L1238" s="3"/>
      <c r="M1238" s="3"/>
      <c r="N1238" s="3"/>
      <c r="O1238" s="3"/>
      <c r="P1238" s="3"/>
      <c r="Q1238" s="3" t="s">
        <v>380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t="shared" ca="1" si="270"/>
        <v>{"AtkPower":3.7,"BuffAtkPower":1}</v>
      </c>
      <c r="Z1238" s="11" t="s">
        <v>677</v>
      </c>
      <c r="AA1238" s="11" t="str">
        <f t="shared" ca="1" si="264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386</v>
      </c>
      <c r="AG1238" s="11"/>
      <c r="AH1238" s="11"/>
      <c r="AI1238" s="11"/>
      <c r="AJ1238" s="11" t="s">
        <v>671</v>
      </c>
      <c r="AK1238" s="11" t="str">
        <f t="shared" si="276"/>
        <v>&lt;q=attr_atk&gt;&lt;c=A6EC41&gt;</v>
      </c>
      <c r="AL1238" s="11" t="str">
        <f t="shared" ca="1" si="277"/>
        <v>370%</v>
      </c>
      <c r="AM1238" s="11" t="s">
        <v>349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271"/>
        <v>投掷铝热剂，附带燃烧效果</v>
      </c>
      <c r="BQ1238" s="11" t="str">
        <f t="shared" ca="1" si="261"/>
        <v>3级：造成伤害提升&lt;q=attr_atk&gt;&lt;c=A6EC41&gt;370%&lt;/c&gt;</v>
      </c>
    </row>
    <row r="1239" spans="2:69" x14ac:dyDescent="0.15">
      <c r="B1239" s="1" t="str">
        <f t="shared" si="272"/>
        <v>SkillDescBrief4100702</v>
      </c>
      <c r="C1239" s="1" t="str">
        <f t="shared" si="273"/>
        <v>SkillDescDetail410070204</v>
      </c>
      <c r="D1239" s="3">
        <v>410070204</v>
      </c>
      <c r="E1239" s="3">
        <v>4100702</v>
      </c>
      <c r="F1239" s="3">
        <v>4</v>
      </c>
      <c r="G1239" s="3" t="s">
        <v>377</v>
      </c>
      <c r="H1239" s="3">
        <f ca="1">ROUND(_xlfn.XLOOKUP($F1239,$D$1:$D$5,$E$1:$E$5)*OFFSET(H1239,5-F1239,0)/0.05,0)*0.05</f>
        <v>4.1500000000000004</v>
      </c>
      <c r="I1239" s="3" t="s">
        <v>378</v>
      </c>
      <c r="J1239" s="3">
        <v>1</v>
      </c>
      <c r="K1239" s="3" t="s">
        <v>379</v>
      </c>
      <c r="L1239" s="3"/>
      <c r="M1239" s="3"/>
      <c r="N1239" s="3"/>
      <c r="O1239" s="3"/>
      <c r="P1239" s="3"/>
      <c r="Q1239" s="3" t="s">
        <v>380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t="shared" ca="1" si="270"/>
        <v>{"AtkPower":4.15,"BuffAtkPower":1}</v>
      </c>
      <c r="Z1239" s="11" t="s">
        <v>677</v>
      </c>
      <c r="AA1239" s="11" t="str">
        <f t="shared" ca="1" si="264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386</v>
      </c>
      <c r="AG1239" s="11"/>
      <c r="AH1239" s="11"/>
      <c r="AI1239" s="11"/>
      <c r="AJ1239" s="11" t="s">
        <v>671</v>
      </c>
      <c r="AK1239" s="11" t="str">
        <f t="shared" si="276"/>
        <v>&lt;q=attr_atk&gt;&lt;c=A6EC41&gt;</v>
      </c>
      <c r="AL1239" s="11" t="str">
        <f t="shared" ca="1" si="277"/>
        <v>415%</v>
      </c>
      <c r="AM1239" s="11" t="s">
        <v>349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271"/>
        <v>投掷铝热剂，附带燃烧效果</v>
      </c>
      <c r="BQ1239" s="11" t="str">
        <f t="shared" ca="1" si="261"/>
        <v>4级：造成伤害提升&lt;q=attr_atk&gt;&lt;c=A6EC41&gt;415%&lt;/c&gt;</v>
      </c>
    </row>
    <row r="1240" spans="2:69" x14ac:dyDescent="0.15">
      <c r="B1240" s="1" t="str">
        <f t="shared" si="272"/>
        <v>SkillDescBrief4100702</v>
      </c>
      <c r="C1240" s="1" t="str">
        <f t="shared" si="273"/>
        <v>SkillDescDetail410070205</v>
      </c>
      <c r="D1240" s="3">
        <v>410070205</v>
      </c>
      <c r="E1240" s="3">
        <v>4100702</v>
      </c>
      <c r="F1240" s="3">
        <v>5</v>
      </c>
      <c r="G1240" s="3" t="s">
        <v>377</v>
      </c>
      <c r="H1240" s="3">
        <v>4.5999999999999996</v>
      </c>
      <c r="I1240" s="3" t="s">
        <v>378</v>
      </c>
      <c r="J1240" s="3">
        <v>1</v>
      </c>
      <c r="K1240" s="3" t="s">
        <v>379</v>
      </c>
      <c r="L1240" s="3"/>
      <c r="M1240" s="3"/>
      <c r="N1240" s="3"/>
      <c r="O1240" s="3"/>
      <c r="P1240" s="3"/>
      <c r="Q1240" s="3" t="s">
        <v>380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270"/>
        <v>{"AtkPower":4.6,"BuffAtkPower":1}</v>
      </c>
      <c r="Z1240" s="11" t="s">
        <v>677</v>
      </c>
      <c r="AA1240" s="11" t="str">
        <f t="shared" si="264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386</v>
      </c>
      <c r="AG1240" s="11"/>
      <c r="AH1240" s="11"/>
      <c r="AI1240" s="11"/>
      <c r="AJ1240" s="11" t="s">
        <v>671</v>
      </c>
      <c r="AK1240" s="11" t="str">
        <f t="shared" si="276"/>
        <v>&lt;q=attr_atk&gt;&lt;c=A6EC41&gt;</v>
      </c>
      <c r="AL1240" s="11" t="str">
        <f t="shared" si="277"/>
        <v>460%</v>
      </c>
      <c r="AM1240" s="11" t="s">
        <v>349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271"/>
        <v>投掷铝热剂，附带燃烧效果</v>
      </c>
      <c r="BQ1240" s="11" t="str">
        <f t="shared" si="261"/>
        <v>5级：造成伤害提升&lt;q=attr_atk&gt;&lt;c=A6EC41&gt;460%&lt;/c&gt;</v>
      </c>
    </row>
    <row r="1241" spans="2:69" x14ac:dyDescent="0.15">
      <c r="B1241" s="1" t="str">
        <f t="shared" si="272"/>
        <v>SkillDescBrief// 经营被动</v>
      </c>
      <c r="C1241" s="1" t="str">
        <f t="shared" si="273"/>
        <v>SkillDescDetail// 经营被动</v>
      </c>
      <c r="D1241" s="7" t="s">
        <v>45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270"/>
        <v/>
      </c>
      <c r="Z1241" s="10" t="s">
        <v>381</v>
      </c>
      <c r="AA1241" s="10" t="str">
        <f t="shared" si="264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271"/>
        <v/>
      </c>
      <c r="BQ1241" s="10" t="str">
        <f t="shared" si="261"/>
        <v/>
      </c>
    </row>
    <row r="1242" spans="2:69" x14ac:dyDescent="0.15">
      <c r="B1242" s="1" t="str">
        <f t="shared" si="272"/>
        <v>SkillDescBrief4100703</v>
      </c>
      <c r="C1242" s="1" t="str">
        <f t="shared" si="273"/>
        <v>SkillDescDetail410070301</v>
      </c>
      <c r="D1242" s="3">
        <v>410070301</v>
      </c>
      <c r="E1242" s="3">
        <v>4100703</v>
      </c>
      <c r="F1242" s="3">
        <v>1</v>
      </c>
      <c r="G1242" s="3" t="s">
        <v>377</v>
      </c>
      <c r="H1242" s="3"/>
      <c r="I1242" s="3" t="s">
        <v>378</v>
      </c>
      <c r="J1242" s="3"/>
      <c r="K1242" s="3" t="s">
        <v>379</v>
      </c>
      <c r="L1242" s="3"/>
      <c r="M1242" s="3"/>
      <c r="N1242" s="3"/>
      <c r="O1242" s="3"/>
      <c r="P1242" s="3"/>
      <c r="Q1242" s="3" t="s">
        <v>380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270"/>
        <v>{}</v>
      </c>
      <c r="Z1242" s="11" t="s">
        <v>396</v>
      </c>
      <c r="AA1242" s="11" t="str">
        <f t="shared" si="264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397</v>
      </c>
      <c r="AK1242" s="11" t="str">
        <f t="shared" ref="AK1242:AK1246" si="278">$B$6</f>
        <v>&lt;c=A6EC41&gt;</v>
      </c>
      <c r="AL1242" s="11">
        <v>2</v>
      </c>
      <c r="AM1242" s="11" t="s">
        <v>349</v>
      </c>
      <c r="AN1242" s="11" t="s">
        <v>398</v>
      </c>
      <c r="AO1242" s="11" t="s">
        <v>355</v>
      </c>
      <c r="AP1242" s="11">
        <v>2</v>
      </c>
      <c r="AQ1242" s="11" t="s">
        <v>349</v>
      </c>
      <c r="AR1242" s="11" t="s">
        <v>399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271"/>
        <v>使产业收入提高，升级消耗减少</v>
      </c>
      <c r="BQ1242" s="11" t="str">
        <f t="shared" si="261"/>
        <v>放置在产业中时，产业收入提高&lt;c=A6EC41&gt;2&lt;/c&gt;倍，产业升级消耗减少&lt;c=A6EC41&gt;2&lt;/c&gt;倍</v>
      </c>
    </row>
    <row r="1243" spans="2:69" x14ac:dyDescent="0.15">
      <c r="B1243" s="1" t="str">
        <f t="shared" si="272"/>
        <v>SkillDescBrief4100703</v>
      </c>
      <c r="C1243" s="1" t="str">
        <f t="shared" si="273"/>
        <v>SkillDescDetail410070302</v>
      </c>
      <c r="D1243" s="3">
        <v>410070302</v>
      </c>
      <c r="E1243" s="3">
        <v>4100703</v>
      </c>
      <c r="F1243" s="3">
        <v>2</v>
      </c>
      <c r="G1243" s="3" t="s">
        <v>377</v>
      </c>
      <c r="H1243" s="3"/>
      <c r="I1243" s="3" t="s">
        <v>378</v>
      </c>
      <c r="J1243" s="3"/>
      <c r="K1243" s="3" t="s">
        <v>379</v>
      </c>
      <c r="L1243" s="3"/>
      <c r="M1243" s="3"/>
      <c r="N1243" s="3"/>
      <c r="O1243" s="3"/>
      <c r="P1243" s="3"/>
      <c r="Q1243" s="3" t="s">
        <v>380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270"/>
        <v>{}</v>
      </c>
      <c r="Z1243" s="11" t="s">
        <v>396</v>
      </c>
      <c r="AA1243" s="11" t="str">
        <f t="shared" si="264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386</v>
      </c>
      <c r="AG1243" s="11"/>
      <c r="AH1243" s="11"/>
      <c r="AI1243" s="11"/>
      <c r="AJ1243" s="11" t="s">
        <v>397</v>
      </c>
      <c r="AK1243" s="11" t="str">
        <f t="shared" si="278"/>
        <v>&lt;c=A6EC41&gt;</v>
      </c>
      <c r="AL1243" s="11">
        <f>AL1242*4</f>
        <v>8</v>
      </c>
      <c r="AM1243" s="11" t="s">
        <v>349</v>
      </c>
      <c r="AN1243" s="11" t="s">
        <v>398</v>
      </c>
      <c r="AO1243" s="11" t="s">
        <v>355</v>
      </c>
      <c r="AP1243" s="11">
        <f>AP1242*4</f>
        <v>8</v>
      </c>
      <c r="AQ1243" s="11" t="s">
        <v>349</v>
      </c>
      <c r="AR1243" s="11" t="s">
        <v>399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271"/>
        <v>使产业收入提高，升级消耗减少</v>
      </c>
      <c r="BQ1243" s="11" t="str">
        <f t="shared" si="261"/>
        <v>2级：放置在产业中时，产业收入提高&lt;c=A6EC41&gt;8&lt;/c&gt;倍，产业升级消耗减少&lt;c=A6EC41&gt;8&lt;/c&gt;倍</v>
      </c>
    </row>
    <row r="1244" spans="2:69" x14ac:dyDescent="0.15">
      <c r="B1244" s="1" t="str">
        <f t="shared" si="272"/>
        <v>SkillDescBrief4100703</v>
      </c>
      <c r="C1244" s="1" t="str">
        <f t="shared" si="273"/>
        <v>SkillDescDetail410070303</v>
      </c>
      <c r="D1244" s="3">
        <v>410070303</v>
      </c>
      <c r="E1244" s="3">
        <v>4100703</v>
      </c>
      <c r="F1244" s="3">
        <v>3</v>
      </c>
      <c r="G1244" s="3" t="s">
        <v>377</v>
      </c>
      <c r="H1244" s="3"/>
      <c r="I1244" s="3" t="s">
        <v>378</v>
      </c>
      <c r="J1244" s="3"/>
      <c r="K1244" s="3" t="s">
        <v>379</v>
      </c>
      <c r="L1244" s="3"/>
      <c r="M1244" s="3"/>
      <c r="N1244" s="3"/>
      <c r="O1244" s="3"/>
      <c r="P1244" s="3"/>
      <c r="Q1244" s="3" t="s">
        <v>380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270"/>
        <v>{}</v>
      </c>
      <c r="Z1244" s="11" t="s">
        <v>396</v>
      </c>
      <c r="AA1244" s="11" t="str">
        <f t="shared" si="264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386</v>
      </c>
      <c r="AG1244" s="11"/>
      <c r="AH1244" s="11"/>
      <c r="AI1244" s="11"/>
      <c r="AJ1244" s="11" t="s">
        <v>397</v>
      </c>
      <c r="AK1244" s="11" t="str">
        <f t="shared" si="278"/>
        <v>&lt;c=A6EC41&gt;</v>
      </c>
      <c r="AL1244" s="11">
        <f>AL1243*4</f>
        <v>32</v>
      </c>
      <c r="AM1244" s="11" t="s">
        <v>349</v>
      </c>
      <c r="AN1244" s="11" t="s">
        <v>398</v>
      </c>
      <c r="AO1244" s="11" t="s">
        <v>355</v>
      </c>
      <c r="AP1244" s="11">
        <f>AP1243*4</f>
        <v>32</v>
      </c>
      <c r="AQ1244" s="11" t="s">
        <v>349</v>
      </c>
      <c r="AR1244" s="11" t="s">
        <v>399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271"/>
        <v>使产业收入提高，升级消耗减少</v>
      </c>
      <c r="BQ1244" s="11" t="str">
        <f t="shared" si="261"/>
        <v>3级：放置在产业中时，产业收入提高&lt;c=A6EC41&gt;32&lt;/c&gt;倍，产业升级消耗减少&lt;c=A6EC41&gt;32&lt;/c&gt;倍</v>
      </c>
    </row>
    <row r="1245" spans="2:69" x14ac:dyDescent="0.15">
      <c r="B1245" s="1" t="str">
        <f t="shared" si="272"/>
        <v>SkillDescBrief4100703</v>
      </c>
      <c r="C1245" s="1" t="str">
        <f t="shared" si="273"/>
        <v>SkillDescDetail410070304</v>
      </c>
      <c r="D1245" s="3">
        <v>410070304</v>
      </c>
      <c r="E1245" s="3">
        <v>4100703</v>
      </c>
      <c r="F1245" s="3">
        <v>4</v>
      </c>
      <c r="G1245" s="3" t="s">
        <v>377</v>
      </c>
      <c r="H1245" s="3"/>
      <c r="I1245" s="3" t="s">
        <v>378</v>
      </c>
      <c r="J1245" s="3"/>
      <c r="K1245" s="3" t="s">
        <v>379</v>
      </c>
      <c r="L1245" s="3"/>
      <c r="M1245" s="3"/>
      <c r="N1245" s="3"/>
      <c r="O1245" s="3"/>
      <c r="P1245" s="3"/>
      <c r="Q1245" s="3" t="s">
        <v>380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270"/>
        <v>{}</v>
      </c>
      <c r="Z1245" s="11" t="s">
        <v>396</v>
      </c>
      <c r="AA1245" s="11" t="str">
        <f t="shared" si="264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386</v>
      </c>
      <c r="AG1245" s="11"/>
      <c r="AH1245" s="11"/>
      <c r="AI1245" s="11"/>
      <c r="AJ1245" s="11" t="s">
        <v>397</v>
      </c>
      <c r="AK1245" s="11" t="str">
        <f t="shared" si="278"/>
        <v>&lt;c=A6EC41&gt;</v>
      </c>
      <c r="AL1245" s="11">
        <v>64</v>
      </c>
      <c r="AM1245" s="11" t="s">
        <v>349</v>
      </c>
      <c r="AN1245" s="11" t="s">
        <v>398</v>
      </c>
      <c r="AO1245" s="11" t="s">
        <v>355</v>
      </c>
      <c r="AP1245" s="11">
        <v>64</v>
      </c>
      <c r="AQ1245" s="11" t="s">
        <v>349</v>
      </c>
      <c r="AR1245" s="11" t="s">
        <v>399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271"/>
        <v>使产业收入提高，升级消耗减少</v>
      </c>
      <c r="BQ1245" s="11" t="str">
        <f t="shared" si="261"/>
        <v>4级：放置在产业中时，产业收入提高&lt;c=A6EC41&gt;64&lt;/c&gt;倍，产业升级消耗减少&lt;c=A6EC41&gt;64&lt;/c&gt;倍</v>
      </c>
    </row>
    <row r="1246" spans="2:69" x14ac:dyDescent="0.15">
      <c r="B1246" s="1" t="str">
        <f t="shared" si="272"/>
        <v>SkillDescBrief4100703</v>
      </c>
      <c r="C1246" s="1" t="str">
        <f t="shared" si="273"/>
        <v>SkillDescDetail410070305</v>
      </c>
      <c r="D1246" s="3">
        <v>410070305</v>
      </c>
      <c r="E1246" s="3">
        <v>4100703</v>
      </c>
      <c r="F1246" s="3">
        <v>5</v>
      </c>
      <c r="G1246" s="3" t="s">
        <v>377</v>
      </c>
      <c r="H1246" s="3"/>
      <c r="I1246" s="3" t="s">
        <v>378</v>
      </c>
      <c r="J1246" s="3"/>
      <c r="K1246" s="3" t="s">
        <v>379</v>
      </c>
      <c r="L1246" s="3"/>
      <c r="M1246" s="3"/>
      <c r="N1246" s="3"/>
      <c r="O1246" s="3"/>
      <c r="P1246" s="3"/>
      <c r="Q1246" s="3" t="s">
        <v>380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270"/>
        <v>{}</v>
      </c>
      <c r="Z1246" s="11" t="s">
        <v>396</v>
      </c>
      <c r="AA1246" s="11" t="str">
        <f t="shared" si="264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386</v>
      </c>
      <c r="AG1246" s="11"/>
      <c r="AH1246" s="11"/>
      <c r="AI1246" s="11"/>
      <c r="AJ1246" s="11" t="s">
        <v>397</v>
      </c>
      <c r="AK1246" s="11" t="str">
        <f t="shared" si="278"/>
        <v>&lt;c=A6EC41&gt;</v>
      </c>
      <c r="AL1246" s="11">
        <v>128</v>
      </c>
      <c r="AM1246" s="11" t="s">
        <v>349</v>
      </c>
      <c r="AN1246" s="11" t="s">
        <v>398</v>
      </c>
      <c r="AO1246" s="11" t="s">
        <v>355</v>
      </c>
      <c r="AP1246" s="11">
        <v>128</v>
      </c>
      <c r="AQ1246" s="11" t="s">
        <v>349</v>
      </c>
      <c r="AR1246" s="11" t="s">
        <v>399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271"/>
        <v>使产业收入提高，升级消耗减少</v>
      </c>
      <c r="BQ1246" s="11" t="str">
        <f t="shared" si="261"/>
        <v>5级：放置在产业中时，产业收入提高&lt;c=A6EC41&gt;128&lt;/c&gt;倍，产业升级消耗减少&lt;c=A6EC41&gt;128&lt;/c&gt;倍</v>
      </c>
    </row>
    <row r="1247" spans="2:69" x14ac:dyDescent="0.15">
      <c r="B1247" s="1" t="str">
        <f t="shared" si="272"/>
        <v>SkillDescBrief// 战斗被动</v>
      </c>
      <c r="C1247" s="1" t="str">
        <f t="shared" si="273"/>
        <v>SkillDescDetail// 战斗被动1</v>
      </c>
      <c r="D1247" s="7" t="s">
        <v>46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270"/>
        <v/>
      </c>
      <c r="Z1247" s="10" t="s">
        <v>381</v>
      </c>
      <c r="AA1247" s="10" t="str">
        <f t="shared" si="264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271"/>
        <v/>
      </c>
      <c r="BQ1247" s="10" t="str">
        <f t="shared" si="261"/>
        <v/>
      </c>
    </row>
    <row r="1248" spans="2:69" x14ac:dyDescent="0.15">
      <c r="B1248" s="1" t="str">
        <f t="shared" si="272"/>
        <v>SkillDescBrief4100704</v>
      </c>
      <c r="C1248" s="1" t="str">
        <f t="shared" si="273"/>
        <v>SkillDescDetail410070401</v>
      </c>
      <c r="D1248" s="3">
        <v>410070401</v>
      </c>
      <c r="E1248" s="3">
        <v>4100704</v>
      </c>
      <c r="F1248" s="3">
        <v>1</v>
      </c>
      <c r="G1248" s="3" t="s">
        <v>377</v>
      </c>
      <c r="H1248" s="3">
        <v>0.03</v>
      </c>
      <c r="I1248" s="3" t="s">
        <v>378</v>
      </c>
      <c r="J1248" s="3">
        <v>1</v>
      </c>
      <c r="K1248" s="3" t="s">
        <v>379</v>
      </c>
      <c r="L1248" s="3">
        <v>1</v>
      </c>
      <c r="M1248" s="3"/>
      <c r="N1248" s="3"/>
      <c r="O1248" s="3"/>
      <c r="P1248" s="3"/>
      <c r="Q1248" s="3" t="s">
        <v>380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270"/>
        <v>{"AtkPower":0.03,"BuffAtkPower":1,"BuffPower":1}</v>
      </c>
      <c r="Z1248" s="11" t="s">
        <v>681</v>
      </c>
      <c r="AA1248" s="11" t="str">
        <f t="shared" si="264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682</v>
      </c>
      <c r="AK1248" s="11" t="str">
        <f t="shared" ref="AK1248:AK1252" si="279">$B$6</f>
        <v>&lt;c=A6EC41&gt;</v>
      </c>
      <c r="AL1248" s="11" t="str">
        <f t="shared" ref="AL1248:AL1252" si="280">ROUND($H1248*100,2)&amp;"%"</f>
        <v>3%</v>
      </c>
      <c r="AM1248" s="11" t="s">
        <v>349</v>
      </c>
      <c r="AN1248" s="11" t="s">
        <v>683</v>
      </c>
      <c r="AO1248" s="11" t="str">
        <f>$B$6</f>
        <v>&lt;c=A6EC41&gt;</v>
      </c>
      <c r="AP1248" s="12">
        <v>1</v>
      </c>
      <c r="AQ1248" s="11" t="s">
        <v>349</v>
      </c>
      <c r="AR1248" s="11" t="s">
        <v>428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271"/>
        <v>暴击率提高，使核心技能附带燃烧效果</v>
      </c>
      <c r="BQ1248" s="11" t="str">
        <f t="shared" si="261"/>
        <v>暴击率提高&lt;c=A6EC41&gt;3%&lt;/c&gt;，并使核心技能附带&lt;c=A6EC41&gt;1&lt;/c&gt;层燃烧效果</v>
      </c>
    </row>
    <row r="1249" spans="2:69" x14ac:dyDescent="0.15">
      <c r="B1249" s="1" t="str">
        <f t="shared" si="272"/>
        <v>SkillDescBrief4100704</v>
      </c>
      <c r="C1249" s="1" t="str">
        <f t="shared" si="273"/>
        <v>SkillDescDetail410070402</v>
      </c>
      <c r="D1249" s="3">
        <v>410070402</v>
      </c>
      <c r="E1249" s="3">
        <v>4100704</v>
      </c>
      <c r="F1249" s="3">
        <v>2</v>
      </c>
      <c r="G1249" s="3" t="s">
        <v>377</v>
      </c>
      <c r="H1249" s="3">
        <v>0.04</v>
      </c>
      <c r="I1249" s="3" t="s">
        <v>378</v>
      </c>
      <c r="J1249" s="3">
        <v>1</v>
      </c>
      <c r="K1249" s="3" t="s">
        <v>379</v>
      </c>
      <c r="L1249" s="3">
        <v>1</v>
      </c>
      <c r="M1249" s="3"/>
      <c r="N1249" s="3"/>
      <c r="O1249" s="3"/>
      <c r="P1249" s="3"/>
      <c r="Q1249" s="3" t="s">
        <v>380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270"/>
        <v>{"AtkPower":0.04,"BuffAtkPower":1,"BuffPower":1}</v>
      </c>
      <c r="Z1249" s="11" t="s">
        <v>681</v>
      </c>
      <c r="AA1249" s="11" t="str">
        <f t="shared" si="264"/>
        <v>2级：暴击率提高&lt;c=A6EC41&gt;4%&lt;/c&gt;</v>
      </c>
      <c r="AB1249" s="11"/>
      <c r="AC1249" s="11"/>
      <c r="AD1249" s="11">
        <v>2</v>
      </c>
      <c r="AE1249" s="11"/>
      <c r="AF1249" s="11" t="s">
        <v>386</v>
      </c>
      <c r="AG1249" s="11"/>
      <c r="AH1249" s="11"/>
      <c r="AI1249" s="11"/>
      <c r="AJ1249" s="11" t="s">
        <v>682</v>
      </c>
      <c r="AK1249" s="11" t="str">
        <f t="shared" si="279"/>
        <v>&lt;c=A6EC41&gt;</v>
      </c>
      <c r="AL1249" s="11" t="str">
        <f t="shared" si="280"/>
        <v>4%</v>
      </c>
      <c r="AM1249" s="11" t="s">
        <v>349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271"/>
        <v>暴击率提高，使核心技能附带燃烧效果</v>
      </c>
      <c r="BQ1249" s="11" t="str">
        <f t="shared" ref="BQ1249:BQ1312" si="281">AA1249</f>
        <v>2级：暴击率提高&lt;c=A6EC41&gt;4%&lt;/c&gt;</v>
      </c>
    </row>
    <row r="1250" spans="2:69" x14ac:dyDescent="0.15">
      <c r="B1250" s="1" t="str">
        <f t="shared" si="272"/>
        <v>SkillDescBrief4100704</v>
      </c>
      <c r="C1250" s="1" t="str">
        <f t="shared" si="273"/>
        <v>SkillDescDetail410070403</v>
      </c>
      <c r="D1250" s="3">
        <v>410070403</v>
      </c>
      <c r="E1250" s="3">
        <v>4100704</v>
      </c>
      <c r="F1250" s="3">
        <v>3</v>
      </c>
      <c r="G1250" s="3" t="s">
        <v>377</v>
      </c>
      <c r="H1250" s="3">
        <v>0.05</v>
      </c>
      <c r="I1250" s="3" t="s">
        <v>378</v>
      </c>
      <c r="J1250" s="3">
        <v>1</v>
      </c>
      <c r="K1250" s="3" t="s">
        <v>379</v>
      </c>
      <c r="L1250" s="3">
        <v>1</v>
      </c>
      <c r="M1250" s="3"/>
      <c r="N1250" s="3"/>
      <c r="O1250" s="3"/>
      <c r="P1250" s="3"/>
      <c r="Q1250" s="3" t="s">
        <v>380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270"/>
        <v>{"AtkPower":0.05,"BuffAtkPower":1,"BuffPower":1}</v>
      </c>
      <c r="Z1250" s="11" t="s">
        <v>681</v>
      </c>
      <c r="AA1250" s="11" t="str">
        <f t="shared" si="264"/>
        <v>3级：暴击率提高&lt;c=A6EC41&gt;5%&lt;/c&gt;</v>
      </c>
      <c r="AB1250" s="11"/>
      <c r="AC1250" s="11"/>
      <c r="AD1250" s="11">
        <v>3</v>
      </c>
      <c r="AE1250" s="11"/>
      <c r="AF1250" s="11" t="s">
        <v>386</v>
      </c>
      <c r="AG1250" s="11"/>
      <c r="AH1250" s="11"/>
      <c r="AI1250" s="11"/>
      <c r="AJ1250" s="11" t="s">
        <v>682</v>
      </c>
      <c r="AK1250" s="11" t="str">
        <f t="shared" si="279"/>
        <v>&lt;c=A6EC41&gt;</v>
      </c>
      <c r="AL1250" s="11" t="str">
        <f t="shared" si="280"/>
        <v>5%</v>
      </c>
      <c r="AM1250" s="11" t="s">
        <v>349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271"/>
        <v>暴击率提高，使核心技能附带燃烧效果</v>
      </c>
      <c r="BQ1250" s="11" t="str">
        <f t="shared" si="281"/>
        <v>3级：暴击率提高&lt;c=A6EC41&gt;5%&lt;/c&gt;</v>
      </c>
    </row>
    <row r="1251" spans="2:69" x14ac:dyDescent="0.15">
      <c r="B1251" s="1" t="str">
        <f t="shared" si="272"/>
        <v>SkillDescBrief4100704</v>
      </c>
      <c r="C1251" s="1" t="str">
        <f t="shared" si="273"/>
        <v>SkillDescDetail410070404</v>
      </c>
      <c r="D1251" s="3">
        <v>410070404</v>
      </c>
      <c r="E1251" s="3">
        <v>4100704</v>
      </c>
      <c r="F1251" s="3">
        <v>4</v>
      </c>
      <c r="G1251" s="3" t="s">
        <v>377</v>
      </c>
      <c r="H1251" s="3">
        <v>0.06</v>
      </c>
      <c r="I1251" s="3" t="s">
        <v>378</v>
      </c>
      <c r="J1251" s="3">
        <v>1</v>
      </c>
      <c r="K1251" s="3" t="s">
        <v>379</v>
      </c>
      <c r="L1251" s="3">
        <v>1</v>
      </c>
      <c r="M1251" s="3"/>
      <c r="N1251" s="3"/>
      <c r="O1251" s="3"/>
      <c r="P1251" s="3"/>
      <c r="Q1251" s="3" t="s">
        <v>380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270"/>
        <v>{"AtkPower":0.06,"BuffAtkPower":1,"BuffPower":1}</v>
      </c>
      <c r="Z1251" s="11" t="s">
        <v>681</v>
      </c>
      <c r="AA1251" s="11" t="str">
        <f t="shared" si="264"/>
        <v>4级：暴击率提高&lt;c=A6EC41&gt;6%&lt;/c&gt;</v>
      </c>
      <c r="AB1251" s="11"/>
      <c r="AC1251" s="11"/>
      <c r="AD1251" s="11">
        <v>4</v>
      </c>
      <c r="AE1251" s="11"/>
      <c r="AF1251" s="11" t="s">
        <v>386</v>
      </c>
      <c r="AG1251" s="11"/>
      <c r="AH1251" s="11"/>
      <c r="AI1251" s="11"/>
      <c r="AJ1251" s="11" t="s">
        <v>682</v>
      </c>
      <c r="AK1251" s="11" t="str">
        <f t="shared" si="279"/>
        <v>&lt;c=A6EC41&gt;</v>
      </c>
      <c r="AL1251" s="11" t="str">
        <f t="shared" si="280"/>
        <v>6%</v>
      </c>
      <c r="AM1251" s="11" t="s">
        <v>349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271"/>
        <v>暴击率提高，使核心技能附带燃烧效果</v>
      </c>
      <c r="BQ1251" s="11" t="str">
        <f t="shared" si="281"/>
        <v>4级：暴击率提高&lt;c=A6EC41&gt;6%&lt;/c&gt;</v>
      </c>
    </row>
    <row r="1252" spans="2:69" x14ac:dyDescent="0.15">
      <c r="B1252" s="1" t="str">
        <f t="shared" si="272"/>
        <v>SkillDescBrief4100704</v>
      </c>
      <c r="C1252" s="1" t="str">
        <f t="shared" si="273"/>
        <v>SkillDescDetail410070405</v>
      </c>
      <c r="D1252" s="3">
        <v>410070405</v>
      </c>
      <c r="E1252" s="3">
        <v>4100704</v>
      </c>
      <c r="F1252" s="3">
        <v>5</v>
      </c>
      <c r="G1252" s="3" t="s">
        <v>377</v>
      </c>
      <c r="H1252" s="3">
        <v>7.0000000000000007E-2</v>
      </c>
      <c r="I1252" s="3" t="s">
        <v>378</v>
      </c>
      <c r="J1252" s="3">
        <v>1</v>
      </c>
      <c r="K1252" s="3" t="s">
        <v>379</v>
      </c>
      <c r="L1252" s="3">
        <v>1</v>
      </c>
      <c r="M1252" s="3"/>
      <c r="N1252" s="3"/>
      <c r="O1252" s="3"/>
      <c r="P1252" s="3"/>
      <c r="Q1252" s="3" t="s">
        <v>380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270"/>
        <v>{"AtkPower":0.07,"BuffAtkPower":1,"BuffPower":1}</v>
      </c>
      <c r="Z1252" s="11" t="s">
        <v>681</v>
      </c>
      <c r="AA1252" s="11" t="str">
        <f t="shared" si="264"/>
        <v>5级：暴击率提高&lt;c=A6EC41&gt;7%&lt;/c&gt;</v>
      </c>
      <c r="AB1252" s="11"/>
      <c r="AC1252" s="11"/>
      <c r="AD1252" s="11">
        <v>5</v>
      </c>
      <c r="AE1252" s="11"/>
      <c r="AF1252" s="11" t="s">
        <v>386</v>
      </c>
      <c r="AG1252" s="11"/>
      <c r="AH1252" s="11"/>
      <c r="AI1252" s="11"/>
      <c r="AJ1252" s="11" t="s">
        <v>682</v>
      </c>
      <c r="AK1252" s="11" t="str">
        <f t="shared" si="279"/>
        <v>&lt;c=A6EC41&gt;</v>
      </c>
      <c r="AL1252" s="11" t="str">
        <f t="shared" si="280"/>
        <v>7%</v>
      </c>
      <c r="AM1252" s="11" t="s">
        <v>349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271"/>
        <v>暴击率提高，使核心技能附带燃烧效果</v>
      </c>
      <c r="BQ1252" s="11" t="str">
        <f t="shared" si="281"/>
        <v>5级：暴击率提高&lt;c=A6EC41&gt;7%&lt;/c&gt;</v>
      </c>
    </row>
    <row r="1253" spans="2:69" x14ac:dyDescent="0.15">
      <c r="B1253" s="1" t="str">
        <f t="shared" si="272"/>
        <v>SkillDescBrief// 战斗被动</v>
      </c>
      <c r="C1253" s="1" t="str">
        <f t="shared" si="273"/>
        <v>SkillDescDetail// 战斗被动2</v>
      </c>
      <c r="D1253" s="7" t="s">
        <v>47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270"/>
        <v/>
      </c>
      <c r="Z1253" s="10" t="s">
        <v>381</v>
      </c>
      <c r="AA1253" s="10" t="str">
        <f t="shared" si="264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271"/>
        <v/>
      </c>
      <c r="BQ1253" s="10" t="str">
        <f t="shared" si="281"/>
        <v/>
      </c>
    </row>
    <row r="1254" spans="2:69" x14ac:dyDescent="0.15">
      <c r="B1254" s="1" t="str">
        <f t="shared" si="272"/>
        <v>SkillDescBrief4100705</v>
      </c>
      <c r="C1254" s="1" t="str">
        <f t="shared" si="273"/>
        <v>SkillDescDetail410070501</v>
      </c>
      <c r="D1254" s="3">
        <v>410070501</v>
      </c>
      <c r="E1254" s="3">
        <v>4100705</v>
      </c>
      <c r="F1254" s="3">
        <v>1</v>
      </c>
      <c r="G1254" s="3" t="s">
        <v>377</v>
      </c>
      <c r="H1254" s="3"/>
      <c r="I1254" s="3" t="s">
        <v>378</v>
      </c>
      <c r="J1254" s="3"/>
      <c r="K1254" s="3" t="s">
        <v>379</v>
      </c>
      <c r="L1254" s="3"/>
      <c r="M1254" s="3"/>
      <c r="N1254" s="3"/>
      <c r="O1254" s="3"/>
      <c r="P1254" s="3"/>
      <c r="Q1254" s="3" t="s">
        <v>380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270"/>
        <v>{}</v>
      </c>
      <c r="Z1254" s="11" t="s">
        <v>381</v>
      </c>
      <c r="AA1254" s="11" t="str">
        <f t="shared" si="264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271"/>
        <v/>
      </c>
      <c r="BQ1254" s="11" t="str">
        <f t="shared" si="281"/>
        <v/>
      </c>
    </row>
    <row r="1255" spans="2:69" x14ac:dyDescent="0.15">
      <c r="B1255" s="1" t="str">
        <f t="shared" si="272"/>
        <v>SkillDescBrief4100705</v>
      </c>
      <c r="C1255" s="1" t="str">
        <f t="shared" si="273"/>
        <v>SkillDescDetail410070502</v>
      </c>
      <c r="D1255" s="3">
        <v>410070502</v>
      </c>
      <c r="E1255" s="3">
        <v>4100705</v>
      </c>
      <c r="F1255" s="3">
        <v>2</v>
      </c>
      <c r="G1255" s="3" t="s">
        <v>377</v>
      </c>
      <c r="H1255" s="3"/>
      <c r="I1255" s="3" t="s">
        <v>378</v>
      </c>
      <c r="J1255" s="3"/>
      <c r="K1255" s="3" t="s">
        <v>379</v>
      </c>
      <c r="L1255" s="3"/>
      <c r="M1255" s="3"/>
      <c r="N1255" s="3"/>
      <c r="O1255" s="3"/>
      <c r="P1255" s="3"/>
      <c r="Q1255" s="3" t="s">
        <v>380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270"/>
        <v>{}</v>
      </c>
      <c r="Z1255" s="11" t="s">
        <v>381</v>
      </c>
      <c r="AA1255" s="11" t="str">
        <f t="shared" si="264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271"/>
        <v/>
      </c>
      <c r="BQ1255" s="11" t="str">
        <f t="shared" si="281"/>
        <v/>
      </c>
    </row>
    <row r="1256" spans="2:69" x14ac:dyDescent="0.15">
      <c r="B1256" s="1" t="str">
        <f t="shared" si="272"/>
        <v>SkillDescBrief4100705</v>
      </c>
      <c r="C1256" s="1" t="str">
        <f t="shared" si="273"/>
        <v>SkillDescDetail410070503</v>
      </c>
      <c r="D1256" s="3">
        <v>410070503</v>
      </c>
      <c r="E1256" s="3">
        <v>4100705</v>
      </c>
      <c r="F1256" s="3">
        <v>3</v>
      </c>
      <c r="G1256" s="3" t="s">
        <v>377</v>
      </c>
      <c r="H1256" s="3"/>
      <c r="I1256" s="3" t="s">
        <v>378</v>
      </c>
      <c r="J1256" s="3"/>
      <c r="K1256" s="3" t="s">
        <v>379</v>
      </c>
      <c r="L1256" s="3"/>
      <c r="M1256" s="3"/>
      <c r="N1256" s="3"/>
      <c r="O1256" s="3"/>
      <c r="P1256" s="3"/>
      <c r="Q1256" s="3" t="s">
        <v>380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270"/>
        <v>{}</v>
      </c>
      <c r="Z1256" s="11" t="s">
        <v>381</v>
      </c>
      <c r="AA1256" s="11" t="str">
        <f t="shared" ref="AA1256:AA1319" si="28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271"/>
        <v/>
      </c>
      <c r="BQ1256" s="11" t="str">
        <f t="shared" si="281"/>
        <v/>
      </c>
    </row>
    <row r="1257" spans="2:69" x14ac:dyDescent="0.15">
      <c r="B1257" s="1" t="str">
        <f t="shared" si="272"/>
        <v>SkillDescBrief4100705</v>
      </c>
      <c r="C1257" s="1" t="str">
        <f t="shared" si="273"/>
        <v>SkillDescDetail410070504</v>
      </c>
      <c r="D1257" s="3">
        <v>410070504</v>
      </c>
      <c r="E1257" s="3">
        <v>4100705</v>
      </c>
      <c r="F1257" s="3">
        <v>4</v>
      </c>
      <c r="G1257" s="3" t="s">
        <v>377</v>
      </c>
      <c r="H1257" s="3"/>
      <c r="I1257" s="3" t="s">
        <v>378</v>
      </c>
      <c r="J1257" s="3"/>
      <c r="K1257" s="3" t="s">
        <v>379</v>
      </c>
      <c r="L1257" s="3"/>
      <c r="M1257" s="3"/>
      <c r="N1257" s="3"/>
      <c r="O1257" s="3"/>
      <c r="P1257" s="3"/>
      <c r="Q1257" s="3" t="s">
        <v>380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270"/>
        <v>{}</v>
      </c>
      <c r="Z1257" s="11" t="s">
        <v>381</v>
      </c>
      <c r="AA1257" s="11" t="str">
        <f t="shared" si="28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271"/>
        <v/>
      </c>
      <c r="BQ1257" s="11" t="str">
        <f t="shared" si="281"/>
        <v/>
      </c>
    </row>
    <row r="1258" spans="2:69" x14ac:dyDescent="0.15">
      <c r="B1258" s="1" t="str">
        <f t="shared" si="272"/>
        <v>SkillDescBrief4100705</v>
      </c>
      <c r="C1258" s="1" t="str">
        <f t="shared" si="273"/>
        <v>SkillDescDetail410070505</v>
      </c>
      <c r="D1258" s="3">
        <v>410070505</v>
      </c>
      <c r="E1258" s="3">
        <v>4100705</v>
      </c>
      <c r="F1258" s="3">
        <v>5</v>
      </c>
      <c r="G1258" s="3" t="s">
        <v>377</v>
      </c>
      <c r="H1258" s="3"/>
      <c r="I1258" s="3" t="s">
        <v>378</v>
      </c>
      <c r="J1258" s="3"/>
      <c r="K1258" s="3" t="s">
        <v>379</v>
      </c>
      <c r="L1258" s="3"/>
      <c r="M1258" s="3"/>
      <c r="N1258" s="3"/>
      <c r="O1258" s="3"/>
      <c r="P1258" s="3"/>
      <c r="Q1258" s="3" t="s">
        <v>380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270"/>
        <v>{}</v>
      </c>
      <c r="Z1258" s="11" t="s">
        <v>381</v>
      </c>
      <c r="AA1258" s="11" t="str">
        <f t="shared" si="28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271"/>
        <v/>
      </c>
      <c r="BQ1258" s="11" t="str">
        <f t="shared" si="281"/>
        <v/>
      </c>
    </row>
    <row r="1259" spans="2:69" x14ac:dyDescent="0.15">
      <c r="B1259" s="1" t="str">
        <f t="shared" si="272"/>
        <v>SkillDescBrief// 战斗被动</v>
      </c>
      <c r="C1259" s="1" t="str">
        <f t="shared" si="273"/>
        <v>SkillDescDetail// 战斗被动3</v>
      </c>
      <c r="D1259" s="7" t="s">
        <v>48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270"/>
        <v/>
      </c>
      <c r="Z1259" s="10" t="s">
        <v>381</v>
      </c>
      <c r="AA1259" s="10" t="str">
        <f t="shared" si="28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271"/>
        <v/>
      </c>
      <c r="BQ1259" s="10" t="str">
        <f t="shared" si="281"/>
        <v/>
      </c>
    </row>
    <row r="1260" spans="2:69" x14ac:dyDescent="0.15">
      <c r="B1260" s="1" t="str">
        <f t="shared" si="272"/>
        <v>SkillDescBrief4100706</v>
      </c>
      <c r="C1260" s="1" t="str">
        <f t="shared" si="273"/>
        <v>SkillDescDetail410070601</v>
      </c>
      <c r="D1260" s="3">
        <v>410070601</v>
      </c>
      <c r="E1260" s="3">
        <v>4100706</v>
      </c>
      <c r="F1260" s="3">
        <v>1</v>
      </c>
      <c r="G1260" s="3" t="s">
        <v>377</v>
      </c>
      <c r="H1260" s="3"/>
      <c r="I1260" s="3" t="s">
        <v>378</v>
      </c>
      <c r="J1260" s="3"/>
      <c r="K1260" s="3" t="s">
        <v>379</v>
      </c>
      <c r="L1260" s="3"/>
      <c r="M1260" s="3"/>
      <c r="N1260" s="3"/>
      <c r="O1260" s="3"/>
      <c r="P1260" s="3"/>
      <c r="Q1260" s="3" t="s">
        <v>380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270"/>
        <v>{}</v>
      </c>
      <c r="Z1260" s="11" t="s">
        <v>381</v>
      </c>
      <c r="AA1260" s="11" t="str">
        <f t="shared" si="282"/>
        <v/>
      </c>
      <c r="AB1260" s="11"/>
      <c r="AC1260" s="11"/>
      <c r="AD1260" s="11"/>
      <c r="AE1260" s="11"/>
      <c r="AF1260" s="11"/>
      <c r="AG1260" s="11"/>
      <c r="AH1260" s="11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271"/>
        <v/>
      </c>
      <c r="BQ1260" s="11" t="str">
        <f t="shared" si="281"/>
        <v/>
      </c>
    </row>
    <row r="1261" spans="2:69" x14ac:dyDescent="0.15">
      <c r="B1261" s="1" t="str">
        <f t="shared" si="272"/>
        <v>SkillDescBrief4100706</v>
      </c>
      <c r="C1261" s="1" t="str">
        <f t="shared" si="273"/>
        <v>SkillDescDetail410070602</v>
      </c>
      <c r="D1261" s="3">
        <v>410070602</v>
      </c>
      <c r="E1261" s="3">
        <v>4100706</v>
      </c>
      <c r="F1261" s="3">
        <v>2</v>
      </c>
      <c r="G1261" s="3" t="s">
        <v>377</v>
      </c>
      <c r="H1261" s="3"/>
      <c r="I1261" s="3" t="s">
        <v>378</v>
      </c>
      <c r="J1261" s="3"/>
      <c r="K1261" s="3" t="s">
        <v>379</v>
      </c>
      <c r="L1261" s="3"/>
      <c r="M1261" s="3"/>
      <c r="N1261" s="3"/>
      <c r="O1261" s="3"/>
      <c r="P1261" s="3"/>
      <c r="Q1261" s="3" t="s">
        <v>380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270"/>
        <v>{}</v>
      </c>
      <c r="Z1261" s="11" t="s">
        <v>381</v>
      </c>
      <c r="AA1261" s="11" t="str">
        <f t="shared" si="282"/>
        <v/>
      </c>
      <c r="AB1261" s="11"/>
      <c r="AC1261" s="11"/>
      <c r="AD1261" s="11"/>
      <c r="AE1261" s="11"/>
      <c r="AF1261" s="11"/>
      <c r="AG1261" s="11"/>
      <c r="AH1261" s="11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271"/>
        <v/>
      </c>
      <c r="BQ1261" s="11" t="str">
        <f t="shared" si="281"/>
        <v/>
      </c>
    </row>
    <row r="1262" spans="2:69" x14ac:dyDescent="0.15">
      <c r="B1262" s="1" t="str">
        <f t="shared" si="272"/>
        <v>SkillDescBrief4100706</v>
      </c>
      <c r="C1262" s="1" t="str">
        <f t="shared" si="273"/>
        <v>SkillDescDetail410070603</v>
      </c>
      <c r="D1262" s="3">
        <v>410070603</v>
      </c>
      <c r="E1262" s="3">
        <v>4100706</v>
      </c>
      <c r="F1262" s="3">
        <v>3</v>
      </c>
      <c r="G1262" s="3" t="s">
        <v>377</v>
      </c>
      <c r="H1262" s="3"/>
      <c r="I1262" s="3" t="s">
        <v>378</v>
      </c>
      <c r="J1262" s="3"/>
      <c r="K1262" s="3" t="s">
        <v>379</v>
      </c>
      <c r="L1262" s="3"/>
      <c r="M1262" s="3"/>
      <c r="N1262" s="3"/>
      <c r="O1262" s="3"/>
      <c r="P1262" s="3"/>
      <c r="Q1262" s="3" t="s">
        <v>380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270"/>
        <v>{}</v>
      </c>
      <c r="Z1262" s="11" t="s">
        <v>381</v>
      </c>
      <c r="AA1262" s="11" t="str">
        <f t="shared" si="282"/>
        <v/>
      </c>
      <c r="AB1262" s="11"/>
      <c r="AC1262" s="11"/>
      <c r="AD1262" s="11"/>
      <c r="AE1262" s="11"/>
      <c r="AF1262" s="11"/>
      <c r="AG1262" s="11"/>
      <c r="AH1262" s="11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271"/>
        <v/>
      </c>
      <c r="BQ1262" s="11" t="str">
        <f t="shared" si="281"/>
        <v/>
      </c>
    </row>
    <row r="1263" spans="2:69" x14ac:dyDescent="0.15">
      <c r="B1263" s="1" t="str">
        <f t="shared" si="272"/>
        <v>SkillDescBrief4100706</v>
      </c>
      <c r="C1263" s="1" t="str">
        <f t="shared" si="273"/>
        <v>SkillDescDetail410070604</v>
      </c>
      <c r="D1263" s="3">
        <v>410070604</v>
      </c>
      <c r="E1263" s="3">
        <v>4100706</v>
      </c>
      <c r="F1263" s="3">
        <v>4</v>
      </c>
      <c r="G1263" s="3" t="s">
        <v>377</v>
      </c>
      <c r="H1263" s="3"/>
      <c r="I1263" s="3" t="s">
        <v>378</v>
      </c>
      <c r="J1263" s="3"/>
      <c r="K1263" s="3" t="s">
        <v>379</v>
      </c>
      <c r="L1263" s="3"/>
      <c r="M1263" s="3"/>
      <c r="N1263" s="3"/>
      <c r="O1263" s="3"/>
      <c r="P1263" s="3"/>
      <c r="Q1263" s="3" t="s">
        <v>380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270"/>
        <v>{}</v>
      </c>
      <c r="Z1263" s="11" t="s">
        <v>381</v>
      </c>
      <c r="AA1263" s="11" t="str">
        <f t="shared" si="282"/>
        <v/>
      </c>
      <c r="AB1263" s="11"/>
      <c r="AC1263" s="11"/>
      <c r="AD1263" s="11"/>
      <c r="AE1263" s="11"/>
      <c r="AF1263" s="11"/>
      <c r="AG1263" s="11"/>
      <c r="AH1263" s="11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271"/>
        <v/>
      </c>
      <c r="BQ1263" s="11" t="str">
        <f t="shared" si="281"/>
        <v/>
      </c>
    </row>
    <row r="1264" spans="2:69" x14ac:dyDescent="0.15">
      <c r="B1264" s="1" t="str">
        <f t="shared" si="272"/>
        <v>SkillDescBrief4100706</v>
      </c>
      <c r="C1264" s="1" t="str">
        <f t="shared" si="273"/>
        <v>SkillDescDetail410070605</v>
      </c>
      <c r="D1264" s="3">
        <v>410070605</v>
      </c>
      <c r="E1264" s="3">
        <v>4100706</v>
      </c>
      <c r="F1264" s="3">
        <v>5</v>
      </c>
      <c r="G1264" s="3" t="s">
        <v>377</v>
      </c>
      <c r="H1264" s="3"/>
      <c r="I1264" s="3" t="s">
        <v>378</v>
      </c>
      <c r="J1264" s="3"/>
      <c r="K1264" s="3" t="s">
        <v>379</v>
      </c>
      <c r="L1264" s="3"/>
      <c r="M1264" s="3"/>
      <c r="N1264" s="3"/>
      <c r="O1264" s="3"/>
      <c r="P1264" s="3"/>
      <c r="Q1264" s="3" t="s">
        <v>380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270"/>
        <v>{}</v>
      </c>
      <c r="Z1264" s="11" t="s">
        <v>381</v>
      </c>
      <c r="AA1264" s="11" t="str">
        <f t="shared" si="282"/>
        <v/>
      </c>
      <c r="AB1264" s="11"/>
      <c r="AC1264" s="11"/>
      <c r="AD1264" s="11"/>
      <c r="AE1264" s="11"/>
      <c r="AF1264" s="11"/>
      <c r="AG1264" s="11"/>
      <c r="AH1264" s="11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271"/>
        <v/>
      </c>
      <c r="BQ1264" s="11" t="str">
        <f t="shared" si="281"/>
        <v/>
      </c>
    </row>
    <row r="1265" spans="2:69" x14ac:dyDescent="0.15">
      <c r="B1265" s="1" t="str">
        <f t="shared" si="272"/>
        <v>SkillDescBrief// 战斗被动</v>
      </c>
      <c r="C1265" s="1" t="str">
        <f t="shared" si="273"/>
        <v>SkillDescDetail// 战斗被动4</v>
      </c>
      <c r="D1265" s="7" t="s">
        <v>49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270"/>
        <v/>
      </c>
      <c r="Z1265" s="10" t="s">
        <v>381</v>
      </c>
      <c r="AA1265" s="10" t="str">
        <f t="shared" si="28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271"/>
        <v/>
      </c>
      <c r="BQ1265" s="10" t="str">
        <f t="shared" si="281"/>
        <v/>
      </c>
    </row>
    <row r="1266" spans="2:69" x14ac:dyDescent="0.15">
      <c r="B1266" s="1" t="str">
        <f t="shared" si="272"/>
        <v>SkillDescBrief4100707</v>
      </c>
      <c r="C1266" s="1" t="str">
        <f t="shared" si="273"/>
        <v>SkillDescDetail410070701</v>
      </c>
      <c r="D1266" s="3">
        <v>410070701</v>
      </c>
      <c r="E1266" s="3">
        <v>4100707</v>
      </c>
      <c r="F1266" s="3">
        <v>1</v>
      </c>
      <c r="G1266" s="3" t="s">
        <v>377</v>
      </c>
      <c r="H1266" s="3">
        <v>0.03</v>
      </c>
      <c r="I1266" s="3" t="s">
        <v>378</v>
      </c>
      <c r="J1266" s="3"/>
      <c r="K1266" s="3" t="s">
        <v>379</v>
      </c>
      <c r="L1266" s="3">
        <v>1</v>
      </c>
      <c r="M1266" s="3"/>
      <c r="N1266" s="3"/>
      <c r="O1266" s="3"/>
      <c r="P1266" s="3"/>
      <c r="Q1266" s="3" t="s">
        <v>380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270"/>
        <v>{"AtkPower":0.03,"BuffPower":1}</v>
      </c>
      <c r="Z1266" s="11" t="s">
        <v>684</v>
      </c>
      <c r="AA1266" s="11" t="str">
        <f t="shared" si="28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685</v>
      </c>
      <c r="AK1266" s="11" t="str">
        <f>$B$6</f>
        <v>&lt;c=A6EC41&gt;</v>
      </c>
      <c r="AL1266" s="12">
        <v>1</v>
      </c>
      <c r="AM1266" s="11" t="s">
        <v>349</v>
      </c>
      <c r="AN1266" s="11" t="s">
        <v>686</v>
      </c>
      <c r="AO1266" s="11" t="str">
        <f>$B$6</f>
        <v>&lt;c=A6EC41&gt;</v>
      </c>
      <c r="AP1266" s="11" t="str">
        <f>ROUND($H1266*100,2)&amp;"%"</f>
        <v>3%</v>
      </c>
      <c r="AQ1266" s="11" t="s">
        <v>349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271"/>
        <v>被燃烧的敌人死亡时，自身攻击力提升</v>
      </c>
      <c r="BQ1266" s="11" t="str">
        <f t="shared" si="281"/>
        <v>每有&lt;c=A6EC41&gt;1&lt;/c&gt;名被燃烧的敌人死亡，自身攻击力提升&lt;c=A6EC41&gt;3%&lt;/c&gt;</v>
      </c>
    </row>
    <row r="1267" spans="2:69" x14ac:dyDescent="0.15">
      <c r="B1267" s="1" t="str">
        <f t="shared" si="272"/>
        <v>SkillDescBrief4100707</v>
      </c>
      <c r="C1267" s="1" t="str">
        <f t="shared" si="273"/>
        <v>SkillDescDetail410070702</v>
      </c>
      <c r="D1267" s="3">
        <v>410070702</v>
      </c>
      <c r="E1267" s="3">
        <v>4100707</v>
      </c>
      <c r="F1267" s="3">
        <v>2</v>
      </c>
      <c r="G1267" s="3" t="s">
        <v>377</v>
      </c>
      <c r="H1267" s="3"/>
      <c r="I1267" s="3" t="s">
        <v>378</v>
      </c>
      <c r="J1267" s="3"/>
      <c r="K1267" s="3" t="s">
        <v>379</v>
      </c>
      <c r="L1267" s="3">
        <v>1</v>
      </c>
      <c r="M1267" s="3"/>
      <c r="N1267" s="3"/>
      <c r="O1267" s="3"/>
      <c r="P1267" s="3"/>
      <c r="Q1267" s="3" t="s">
        <v>380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270"/>
        <v>{"BuffPower":1}</v>
      </c>
      <c r="Z1267" s="11" t="s">
        <v>381</v>
      </c>
      <c r="AA1267" s="11" t="str">
        <f t="shared" si="28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271"/>
        <v/>
      </c>
      <c r="BQ1267" s="11" t="str">
        <f t="shared" si="281"/>
        <v/>
      </c>
    </row>
    <row r="1268" spans="2:69" x14ac:dyDescent="0.15">
      <c r="B1268" s="1" t="str">
        <f t="shared" si="272"/>
        <v>SkillDescBrief4100707</v>
      </c>
      <c r="C1268" s="1" t="str">
        <f t="shared" si="273"/>
        <v>SkillDescDetail410070703</v>
      </c>
      <c r="D1268" s="3">
        <v>410070703</v>
      </c>
      <c r="E1268" s="3">
        <v>4100707</v>
      </c>
      <c r="F1268" s="3">
        <v>3</v>
      </c>
      <c r="G1268" s="3" t="s">
        <v>377</v>
      </c>
      <c r="H1268" s="3"/>
      <c r="I1268" s="3" t="s">
        <v>378</v>
      </c>
      <c r="J1268" s="3"/>
      <c r="K1268" s="3" t="s">
        <v>379</v>
      </c>
      <c r="L1268" s="3">
        <v>1</v>
      </c>
      <c r="M1268" s="3"/>
      <c r="N1268" s="3"/>
      <c r="O1268" s="3"/>
      <c r="P1268" s="3"/>
      <c r="Q1268" s="3" t="s">
        <v>380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270"/>
        <v>{"BuffPower":1}</v>
      </c>
      <c r="Z1268" s="11" t="s">
        <v>381</v>
      </c>
      <c r="AA1268" s="11" t="str">
        <f t="shared" si="28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271"/>
        <v/>
      </c>
      <c r="BQ1268" s="11" t="str">
        <f t="shared" si="281"/>
        <v/>
      </c>
    </row>
    <row r="1269" spans="2:69" x14ac:dyDescent="0.15">
      <c r="B1269" s="1" t="str">
        <f t="shared" si="272"/>
        <v>SkillDescBrief4100707</v>
      </c>
      <c r="C1269" s="1" t="str">
        <f t="shared" si="273"/>
        <v>SkillDescDetail410070704</v>
      </c>
      <c r="D1269" s="3">
        <v>410070704</v>
      </c>
      <c r="E1269" s="3">
        <v>4100707</v>
      </c>
      <c r="F1269" s="3">
        <v>4</v>
      </c>
      <c r="G1269" s="3" t="s">
        <v>377</v>
      </c>
      <c r="H1269" s="3"/>
      <c r="I1269" s="3" t="s">
        <v>378</v>
      </c>
      <c r="J1269" s="3"/>
      <c r="K1269" s="3" t="s">
        <v>379</v>
      </c>
      <c r="L1269" s="3">
        <v>1</v>
      </c>
      <c r="M1269" s="3"/>
      <c r="N1269" s="3"/>
      <c r="O1269" s="3"/>
      <c r="P1269" s="3"/>
      <c r="Q1269" s="3" t="s">
        <v>380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270"/>
        <v>{"BuffPower":1}</v>
      </c>
      <c r="Z1269" s="11" t="s">
        <v>381</v>
      </c>
      <c r="AA1269" s="11" t="str">
        <f t="shared" si="28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271"/>
        <v/>
      </c>
      <c r="BQ1269" s="11" t="str">
        <f t="shared" si="281"/>
        <v/>
      </c>
    </row>
    <row r="1270" spans="2:69" x14ac:dyDescent="0.15">
      <c r="B1270" s="1" t="str">
        <f t="shared" si="272"/>
        <v>SkillDescBrief4100707</v>
      </c>
      <c r="C1270" s="1" t="str">
        <f t="shared" si="273"/>
        <v>SkillDescDetail410070705</v>
      </c>
      <c r="D1270" s="3">
        <v>410070705</v>
      </c>
      <c r="E1270" s="3">
        <v>4100707</v>
      </c>
      <c r="F1270" s="3">
        <v>5</v>
      </c>
      <c r="G1270" s="3" t="s">
        <v>377</v>
      </c>
      <c r="H1270" s="3"/>
      <c r="I1270" s="3" t="s">
        <v>378</v>
      </c>
      <c r="J1270" s="3"/>
      <c r="K1270" s="3" t="s">
        <v>379</v>
      </c>
      <c r="L1270" s="3">
        <v>1</v>
      </c>
      <c r="M1270" s="3"/>
      <c r="N1270" s="3"/>
      <c r="O1270" s="3"/>
      <c r="P1270" s="3"/>
      <c r="Q1270" s="3" t="s">
        <v>380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270"/>
        <v>{"BuffPower":1}</v>
      </c>
      <c r="Z1270" s="11" t="s">
        <v>381</v>
      </c>
      <c r="AA1270" s="11" t="str">
        <f t="shared" si="28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271"/>
        <v/>
      </c>
      <c r="BQ1270" s="11" t="str">
        <f t="shared" si="281"/>
        <v/>
      </c>
    </row>
    <row r="1271" spans="2:69" x14ac:dyDescent="0.15">
      <c r="B1271" s="1" t="str">
        <f t="shared" si="272"/>
        <v>SkillDescBrief// 火箭炮</v>
      </c>
      <c r="C1271" s="1" t="str">
        <f t="shared" si="273"/>
        <v>SkillDescDetail// 火箭炮</v>
      </c>
      <c r="D1271" s="7" t="s">
        <v>143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270"/>
        <v/>
      </c>
      <c r="Z1271" s="10" t="s">
        <v>381</v>
      </c>
      <c r="AA1271" s="10" t="str">
        <f t="shared" si="28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271"/>
        <v/>
      </c>
      <c r="BQ1271" s="10" t="str">
        <f t="shared" si="281"/>
        <v/>
      </c>
    </row>
    <row r="1272" spans="2:69" x14ac:dyDescent="0.15">
      <c r="B1272" s="1" t="str">
        <f t="shared" si="272"/>
        <v>SkillDescBrief// 普攻</v>
      </c>
      <c r="C1272" s="1" t="str">
        <f t="shared" si="273"/>
        <v>SkillDescDetail// 普攻</v>
      </c>
      <c r="D1272" s="7" t="s">
        <v>33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270"/>
        <v/>
      </c>
      <c r="Z1272" s="10" t="s">
        <v>381</v>
      </c>
      <c r="AA1272" s="10" t="str">
        <f t="shared" si="28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271"/>
        <v/>
      </c>
      <c r="BQ1272" s="10" t="str">
        <f t="shared" si="281"/>
        <v/>
      </c>
    </row>
    <row r="1273" spans="2:69" x14ac:dyDescent="0.15">
      <c r="B1273" s="1" t="str">
        <f t="shared" si="272"/>
        <v>SkillDescBrief4100801</v>
      </c>
      <c r="C1273" s="1" t="str">
        <f t="shared" si="273"/>
        <v>SkillDescDetail410080101</v>
      </c>
      <c r="D1273" s="3">
        <v>410080101</v>
      </c>
      <c r="E1273" s="3">
        <v>4100801</v>
      </c>
      <c r="F1273" s="3">
        <v>1</v>
      </c>
      <c r="G1273" s="3" t="s">
        <v>377</v>
      </c>
      <c r="H1273" s="3">
        <f ca="1">ROUND(_xlfn.XLOOKUP($F1273,$D$1:$D$5,$E$1:$E$5)*OFFSET(H1273,5-F1273,0)/0.05,0)*0.05</f>
        <v>1.2000000000000002</v>
      </c>
      <c r="I1273" s="3" t="s">
        <v>378</v>
      </c>
      <c r="J1273" s="3"/>
      <c r="K1273" s="3" t="s">
        <v>379</v>
      </c>
      <c r="L1273" s="3"/>
      <c r="M1273" s="3"/>
      <c r="N1273" s="3"/>
      <c r="O1273" s="3"/>
      <c r="P1273" s="3"/>
      <c r="Q1273" s="3" t="s">
        <v>380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t="shared" ca="1" si="270"/>
        <v>{"AtkPower":1.2}</v>
      </c>
      <c r="Z1273" s="11" t="s">
        <v>687</v>
      </c>
      <c r="AA1273" s="11" t="str">
        <f t="shared" ca="1" si="28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688</v>
      </c>
      <c r="AK1273" s="11" t="str">
        <f>$B$6</f>
        <v>&lt;c=A6EC41&gt;</v>
      </c>
      <c r="AL1273" s="12">
        <v>1</v>
      </c>
      <c r="AM1273" s="11" t="s">
        <v>349</v>
      </c>
      <c r="AN1273" s="11" t="s">
        <v>384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349</v>
      </c>
      <c r="AR1273" s="11" t="s">
        <v>689</v>
      </c>
      <c r="AS1273" s="11" t="str">
        <f>$B$6</f>
        <v>&lt;c=A6EC41&gt;</v>
      </c>
      <c r="AT1273" s="12">
        <v>4</v>
      </c>
      <c r="AU1273" s="11" t="s">
        <v>349</v>
      </c>
      <c r="AV1273" s="11" t="s">
        <v>690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349</v>
      </c>
      <c r="AZ1273" s="11" t="s">
        <v>385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271"/>
        <v>使用火箭炮轰击，弹药充足时发射强力火箭弹</v>
      </c>
      <c r="BQ1273" s="11" t="str">
        <f t="shared" ca="1" si="28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</row>
    <row r="1274" spans="2:69" x14ac:dyDescent="0.15">
      <c r="B1274" s="1" t="str">
        <f t="shared" si="272"/>
        <v>SkillDescBrief4100801</v>
      </c>
      <c r="C1274" s="1" t="str">
        <f t="shared" si="273"/>
        <v>SkillDescDetail410080102</v>
      </c>
      <c r="D1274" s="3">
        <v>410080102</v>
      </c>
      <c r="E1274" s="3">
        <v>4100801</v>
      </c>
      <c r="F1274" s="3">
        <v>2</v>
      </c>
      <c r="G1274" s="3" t="s">
        <v>377</v>
      </c>
      <c r="H1274" s="3">
        <f ca="1">ROUND(_xlfn.XLOOKUP($F1274,$D$1:$D$5,$E$1:$E$5)*OFFSET(H1274,5-F1274,0)/0.05,0)*0.05</f>
        <v>1.3</v>
      </c>
      <c r="I1274" s="3" t="s">
        <v>378</v>
      </c>
      <c r="J1274" s="3"/>
      <c r="K1274" s="3" t="s">
        <v>379</v>
      </c>
      <c r="L1274" s="3"/>
      <c r="M1274" s="3"/>
      <c r="N1274" s="3"/>
      <c r="O1274" s="3"/>
      <c r="P1274" s="3"/>
      <c r="Q1274" s="3" t="s">
        <v>380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t="shared" ca="1" si="270"/>
        <v>{"AtkPower":1.3}</v>
      </c>
      <c r="Z1274" s="11" t="s">
        <v>687</v>
      </c>
      <c r="AA1274" s="11" t="str">
        <f t="shared" ca="1" si="28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386</v>
      </c>
      <c r="AG1274" s="11"/>
      <c r="AH1274" s="11"/>
      <c r="AI1274" s="11"/>
      <c r="AJ1274" s="11" t="s">
        <v>691</v>
      </c>
      <c r="AK1274" s="11" t="str">
        <f t="shared" ref="AK1274:AK1277" si="283">$B$8&amp;$B$6</f>
        <v>&lt;q=attr_atk&gt;&lt;c=A6EC41&gt;</v>
      </c>
      <c r="AL1274" s="11" t="str">
        <f t="shared" ref="AL1274:AL1277" ca="1" si="284">ROUND($H1274*100,2)&amp;"%"</f>
        <v>130%</v>
      </c>
      <c r="AM1274" s="11" t="s">
        <v>349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271"/>
        <v>使用火箭炮轰击，弹药充足时发射强力火箭弹</v>
      </c>
      <c r="BQ1274" s="11" t="str">
        <f t="shared" ca="1" si="281"/>
        <v>2级：造成伤害提升至&lt;q=attr_atk&gt;&lt;c=A6EC41&gt;130%&lt;/c&gt;</v>
      </c>
    </row>
    <row r="1275" spans="2:69" x14ac:dyDescent="0.15">
      <c r="B1275" s="1" t="str">
        <f t="shared" si="272"/>
        <v>SkillDescBrief4100801</v>
      </c>
      <c r="C1275" s="1" t="str">
        <f t="shared" si="273"/>
        <v>SkillDescDetail410080103</v>
      </c>
      <c r="D1275" s="3">
        <v>410080103</v>
      </c>
      <c r="E1275" s="3">
        <v>4100801</v>
      </c>
      <c r="F1275" s="3">
        <v>3</v>
      </c>
      <c r="G1275" s="3" t="s">
        <v>377</v>
      </c>
      <c r="H1275" s="3">
        <f ca="1">ROUND(_xlfn.XLOOKUP($F1275,$D$1:$D$5,$E$1:$E$5)*OFFSET(H1275,5-F1275,0)/0.05,0)*0.05</f>
        <v>1.35</v>
      </c>
      <c r="I1275" s="3" t="s">
        <v>378</v>
      </c>
      <c r="J1275" s="3"/>
      <c r="K1275" s="3" t="s">
        <v>379</v>
      </c>
      <c r="L1275" s="3"/>
      <c r="M1275" s="3"/>
      <c r="N1275" s="3"/>
      <c r="O1275" s="3"/>
      <c r="P1275" s="3"/>
      <c r="Q1275" s="3" t="s">
        <v>380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t="shared" ca="1" si="270"/>
        <v>{"AtkPower":1.35}</v>
      </c>
      <c r="Z1275" s="11" t="s">
        <v>687</v>
      </c>
      <c r="AA1275" s="11" t="str">
        <f t="shared" ca="1" si="28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386</v>
      </c>
      <c r="AG1275" s="11"/>
      <c r="AH1275" s="11"/>
      <c r="AI1275" s="11"/>
      <c r="AJ1275" s="11" t="s">
        <v>691</v>
      </c>
      <c r="AK1275" s="11" t="str">
        <f t="shared" si="283"/>
        <v>&lt;q=attr_atk&gt;&lt;c=A6EC41&gt;</v>
      </c>
      <c r="AL1275" s="11" t="str">
        <f t="shared" ca="1" si="284"/>
        <v>135%</v>
      </c>
      <c r="AM1275" s="11" t="s">
        <v>349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271"/>
        <v>使用火箭炮轰击，弹药充足时发射强力火箭弹</v>
      </c>
      <c r="BQ1275" s="11" t="str">
        <f t="shared" ca="1" si="281"/>
        <v>3级：造成伤害提升至&lt;q=attr_atk&gt;&lt;c=A6EC41&gt;135%&lt;/c&gt;</v>
      </c>
    </row>
    <row r="1276" spans="2:69" x14ac:dyDescent="0.15">
      <c r="B1276" s="1" t="str">
        <f t="shared" si="272"/>
        <v>SkillDescBrief4100801</v>
      </c>
      <c r="C1276" s="1" t="str">
        <f t="shared" si="273"/>
        <v>SkillDescDetail410080104</v>
      </c>
      <c r="D1276" s="3">
        <v>410080104</v>
      </c>
      <c r="E1276" s="3">
        <v>4100801</v>
      </c>
      <c r="F1276" s="3">
        <v>4</v>
      </c>
      <c r="G1276" s="3" t="s">
        <v>377</v>
      </c>
      <c r="H1276" s="3">
        <f ca="1">ROUND(_xlfn.XLOOKUP($F1276,$D$1:$D$5,$E$1:$E$5)*OFFSET(H1276,5-F1276,0)/0.05,0)*0.05</f>
        <v>1.55</v>
      </c>
      <c r="I1276" s="3" t="s">
        <v>378</v>
      </c>
      <c r="J1276" s="3"/>
      <c r="K1276" s="3" t="s">
        <v>379</v>
      </c>
      <c r="L1276" s="3"/>
      <c r="M1276" s="3"/>
      <c r="N1276" s="3"/>
      <c r="O1276" s="3"/>
      <c r="P1276" s="3"/>
      <c r="Q1276" s="3" t="s">
        <v>380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t="shared" ca="1" si="270"/>
        <v>{"AtkPower":1.55}</v>
      </c>
      <c r="Z1276" s="11" t="s">
        <v>687</v>
      </c>
      <c r="AA1276" s="11" t="str">
        <f t="shared" ca="1" si="28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386</v>
      </c>
      <c r="AG1276" s="11"/>
      <c r="AH1276" s="11"/>
      <c r="AI1276" s="11"/>
      <c r="AJ1276" s="11" t="s">
        <v>691</v>
      </c>
      <c r="AK1276" s="11" t="str">
        <f t="shared" si="283"/>
        <v>&lt;q=attr_atk&gt;&lt;c=A6EC41&gt;</v>
      </c>
      <c r="AL1276" s="11" t="str">
        <f t="shared" ca="1" si="284"/>
        <v>155%</v>
      </c>
      <c r="AM1276" s="11" t="s">
        <v>349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271"/>
        <v>使用火箭炮轰击，弹药充足时发射强力火箭弹</v>
      </c>
      <c r="BQ1276" s="11" t="str">
        <f t="shared" ca="1" si="281"/>
        <v>4级：造成伤害提升至&lt;q=attr_atk&gt;&lt;c=A6EC41&gt;155%&lt;/c&gt;</v>
      </c>
    </row>
    <row r="1277" spans="2:69" x14ac:dyDescent="0.15">
      <c r="B1277" s="1" t="str">
        <f t="shared" si="272"/>
        <v>SkillDescBrief4100801</v>
      </c>
      <c r="C1277" s="1" t="str">
        <f t="shared" si="273"/>
        <v>SkillDescDetail410080105</v>
      </c>
      <c r="D1277" s="3">
        <v>410080105</v>
      </c>
      <c r="E1277" s="3">
        <v>4100801</v>
      </c>
      <c r="F1277" s="3">
        <v>5</v>
      </c>
      <c r="G1277" s="3" t="s">
        <v>377</v>
      </c>
      <c r="H1277" s="3">
        <v>1.7</v>
      </c>
      <c r="I1277" s="3" t="s">
        <v>378</v>
      </c>
      <c r="J1277" s="3"/>
      <c r="K1277" s="3" t="s">
        <v>379</v>
      </c>
      <c r="L1277" s="3"/>
      <c r="M1277" s="3"/>
      <c r="N1277" s="3"/>
      <c r="O1277" s="3"/>
      <c r="P1277" s="3"/>
      <c r="Q1277" s="3" t="s">
        <v>380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270"/>
        <v>{"AtkPower":1.7}</v>
      </c>
      <c r="Z1277" s="11" t="s">
        <v>687</v>
      </c>
      <c r="AA1277" s="11" t="str">
        <f t="shared" si="28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386</v>
      </c>
      <c r="AG1277" s="11"/>
      <c r="AH1277" s="11"/>
      <c r="AI1277" s="11"/>
      <c r="AJ1277" s="11" t="s">
        <v>691</v>
      </c>
      <c r="AK1277" s="11" t="str">
        <f t="shared" si="283"/>
        <v>&lt;q=attr_atk&gt;&lt;c=A6EC41&gt;</v>
      </c>
      <c r="AL1277" s="11" t="str">
        <f t="shared" si="284"/>
        <v>170%</v>
      </c>
      <c r="AM1277" s="11" t="s">
        <v>349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271"/>
        <v>使用火箭炮轰击，弹药充足时发射强力火箭弹</v>
      </c>
      <c r="BQ1277" s="11" t="str">
        <f t="shared" si="281"/>
        <v>5级：造成伤害提升至&lt;q=attr_atk&gt;&lt;c=A6EC41&gt;170%&lt;/c&gt;</v>
      </c>
    </row>
    <row r="1278" spans="2:69" x14ac:dyDescent="0.15">
      <c r="B1278" s="1" t="str">
        <f t="shared" si="272"/>
        <v>SkillDescBrief// 大招</v>
      </c>
      <c r="C1278" s="1" t="str">
        <f t="shared" si="273"/>
        <v>SkillDescDetail// 大招</v>
      </c>
      <c r="D1278" s="7" t="s">
        <v>40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270"/>
        <v/>
      </c>
      <c r="Z1278" s="10" t="s">
        <v>381</v>
      </c>
      <c r="AA1278" s="10" t="str">
        <f t="shared" si="28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271"/>
        <v/>
      </c>
      <c r="BQ1278" s="10" t="str">
        <f t="shared" si="281"/>
        <v/>
      </c>
    </row>
    <row r="1279" spans="2:69" x14ac:dyDescent="0.15">
      <c r="B1279" s="1" t="str">
        <f t="shared" si="272"/>
        <v>SkillDescBrief4100802</v>
      </c>
      <c r="C1279" s="1" t="str">
        <f t="shared" si="273"/>
        <v>SkillDescDetail410080201</v>
      </c>
      <c r="D1279" s="3">
        <v>410080201</v>
      </c>
      <c r="E1279" s="3">
        <v>4100802</v>
      </c>
      <c r="F1279" s="3">
        <v>1</v>
      </c>
      <c r="G1279" s="3" t="s">
        <v>377</v>
      </c>
      <c r="H1279" s="3">
        <f ca="1">ROUND(_xlfn.XLOOKUP($F1279,$D$1:$D$5,$E$1:$E$5)*OFFSET(H1279,5-F1279,0)/0.05,0)*0.05</f>
        <v>0.75</v>
      </c>
      <c r="I1279" s="3" t="s">
        <v>378</v>
      </c>
      <c r="J1279" s="3"/>
      <c r="K1279" s="3" t="s">
        <v>379</v>
      </c>
      <c r="L1279" s="3"/>
      <c r="M1279" s="3"/>
      <c r="N1279" s="3"/>
      <c r="O1279" s="3"/>
      <c r="P1279" s="3"/>
      <c r="Q1279" s="3" t="s">
        <v>380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t="shared" ca="1" si="270"/>
        <v>{"AtkPower":0.75}</v>
      </c>
      <c r="Z1279" s="11" t="s">
        <v>692</v>
      </c>
      <c r="AA1279" s="11" t="str">
        <f t="shared" ca="1" si="28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693</v>
      </c>
      <c r="AK1279" s="11" t="str">
        <f>$B$6</f>
        <v>&lt;c=A6EC41&gt;</v>
      </c>
      <c r="AL1279" s="12">
        <v>3</v>
      </c>
      <c r="AM1279" s="11" t="s">
        <v>349</v>
      </c>
      <c r="AN1279" s="11" t="s">
        <v>384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349</v>
      </c>
      <c r="AR1279" s="11" t="s">
        <v>694</v>
      </c>
      <c r="AS1279" s="11" t="str">
        <f>$B$6</f>
        <v>&lt;c=A6EC41&gt;</v>
      </c>
      <c r="AT1279" s="12">
        <v>3</v>
      </c>
      <c r="AU1279" s="11" t="s">
        <v>349</v>
      </c>
      <c r="AV1279" s="11" t="s">
        <v>695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271"/>
        <v>连续发射火箭炮并补充枚火箭弹药</v>
      </c>
      <c r="BQ1279" s="11" t="str">
        <f t="shared" ca="1" si="281"/>
        <v>连续发射&lt;c=A6EC41&gt;6&lt;/c&gt;波火箭炮，每波对目标范围内至多&lt;c=A6EC41&gt;3&lt;/c&gt;个敌人造成&lt;q=attr_atk&gt;&lt;c=A6EC41&gt;75%&lt;/c&gt;伤害，随后补充&lt;c=A6EC41&gt;3&lt;/c&gt;枚火箭弹药</v>
      </c>
    </row>
    <row r="1280" spans="2:69" x14ac:dyDescent="0.15">
      <c r="B1280" s="1" t="str">
        <f t="shared" si="272"/>
        <v>SkillDescBrief4100802</v>
      </c>
      <c r="C1280" s="1" t="str">
        <f t="shared" si="273"/>
        <v>SkillDescDetail410080202</v>
      </c>
      <c r="D1280" s="3">
        <v>410080202</v>
      </c>
      <c r="E1280" s="3">
        <v>4100802</v>
      </c>
      <c r="F1280" s="3">
        <v>2</v>
      </c>
      <c r="G1280" s="3" t="s">
        <v>377</v>
      </c>
      <c r="H1280" s="3">
        <f ca="1">ROUND(_xlfn.XLOOKUP($F1280,$D$1:$D$5,$E$1:$E$5)*OFFSET(H1280,5-F1280,0)/0.05,0)*0.05</f>
        <v>0.8</v>
      </c>
      <c r="I1280" s="3" t="s">
        <v>378</v>
      </c>
      <c r="J1280" s="3"/>
      <c r="K1280" s="3" t="s">
        <v>379</v>
      </c>
      <c r="L1280" s="3"/>
      <c r="M1280" s="3"/>
      <c r="N1280" s="3"/>
      <c r="O1280" s="3"/>
      <c r="P1280" s="3"/>
      <c r="Q1280" s="3" t="s">
        <v>380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t="shared" ca="1" si="270"/>
        <v>{"AtkPower":0.8}</v>
      </c>
      <c r="Z1280" s="11" t="s">
        <v>692</v>
      </c>
      <c r="AA1280" s="11" t="str">
        <f t="shared" ca="1" si="28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386</v>
      </c>
      <c r="AG1280" s="11"/>
      <c r="AH1280" s="11"/>
      <c r="AI1280" s="11"/>
      <c r="AJ1280" s="11" t="s">
        <v>691</v>
      </c>
      <c r="AK1280" s="11" t="str">
        <f t="shared" ref="AK1280:AK1283" si="285">$B$8&amp;$B$6</f>
        <v>&lt;q=attr_atk&gt;&lt;c=A6EC41&gt;</v>
      </c>
      <c r="AL1280" s="11" t="str">
        <f t="shared" ref="AL1280:AL1283" ca="1" si="286">ROUND($H1280*100,2)&amp;"%"</f>
        <v>80%</v>
      </c>
      <c r="AM1280" s="11" t="s">
        <v>349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271"/>
        <v>连续发射火箭炮并补充枚火箭弹药</v>
      </c>
      <c r="BQ1280" s="11" t="str">
        <f t="shared" ca="1" si="281"/>
        <v>2级：造成伤害提升至&lt;q=attr_atk&gt;&lt;c=A6EC41&gt;80%&lt;/c&gt;</v>
      </c>
    </row>
    <row r="1281" spans="2:69" x14ac:dyDescent="0.15">
      <c r="B1281" s="1" t="str">
        <f t="shared" si="272"/>
        <v>SkillDescBrief4100802</v>
      </c>
      <c r="C1281" s="1" t="str">
        <f t="shared" si="273"/>
        <v>SkillDescDetail410080203</v>
      </c>
      <c r="D1281" s="3">
        <v>410080203</v>
      </c>
      <c r="E1281" s="3">
        <v>4100802</v>
      </c>
      <c r="F1281" s="3">
        <v>3</v>
      </c>
      <c r="G1281" s="3" t="s">
        <v>377</v>
      </c>
      <c r="H1281" s="3">
        <v>0.75</v>
      </c>
      <c r="I1281" s="3" t="s">
        <v>378</v>
      </c>
      <c r="J1281" s="3"/>
      <c r="K1281" s="3" t="s">
        <v>379</v>
      </c>
      <c r="L1281" s="3"/>
      <c r="M1281" s="3"/>
      <c r="N1281" s="3"/>
      <c r="O1281" s="3"/>
      <c r="P1281" s="3"/>
      <c r="Q1281" s="3" t="s">
        <v>380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270"/>
        <v>{"AtkPower":0.75}</v>
      </c>
      <c r="Z1281" s="11" t="s">
        <v>692</v>
      </c>
      <c r="AA1281" s="11" t="str">
        <f t="shared" si="28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386</v>
      </c>
      <c r="AG1281" s="11"/>
      <c r="AH1281" s="11"/>
      <c r="AI1281" s="11"/>
      <c r="AJ1281" s="11" t="s">
        <v>691</v>
      </c>
      <c r="AK1281" s="11" t="str">
        <f t="shared" si="285"/>
        <v>&lt;q=attr_atk&gt;&lt;c=A6EC41&gt;</v>
      </c>
      <c r="AL1281" s="11" t="str">
        <f t="shared" si="286"/>
        <v>75%</v>
      </c>
      <c r="AM1281" s="11" t="s">
        <v>349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271"/>
        <v>连续发射火箭炮并补充枚火箭弹药</v>
      </c>
      <c r="BQ1281" s="11" t="str">
        <f t="shared" si="281"/>
        <v>3级：造成伤害提升至&lt;q=attr_atk&gt;&lt;c=A6EC41&gt;75%&lt;/c&gt;</v>
      </c>
    </row>
    <row r="1282" spans="2:69" x14ac:dyDescent="0.15">
      <c r="B1282" s="1" t="str">
        <f t="shared" si="272"/>
        <v>SkillDescBrief4100802</v>
      </c>
      <c r="C1282" s="1" t="str">
        <f t="shared" si="273"/>
        <v>SkillDescDetail410080204</v>
      </c>
      <c r="D1282" s="3">
        <v>410080204</v>
      </c>
      <c r="E1282" s="3">
        <v>4100802</v>
      </c>
      <c r="F1282" s="3">
        <v>4</v>
      </c>
      <c r="G1282" s="3" t="s">
        <v>377</v>
      </c>
      <c r="H1282" s="3">
        <f ca="1">ROUND(_xlfn.XLOOKUP($F1282,$D$1:$D$5,$E$1:$E$5)*OFFSET(H1282,5-F1282,0)/0.05,0)*0.05</f>
        <v>0.95000000000000007</v>
      </c>
      <c r="I1282" s="3" t="s">
        <v>378</v>
      </c>
      <c r="J1282" s="3"/>
      <c r="K1282" s="3" t="s">
        <v>379</v>
      </c>
      <c r="L1282" s="3"/>
      <c r="M1282" s="3"/>
      <c r="N1282" s="3"/>
      <c r="O1282" s="3"/>
      <c r="P1282" s="3"/>
      <c r="Q1282" s="3" t="s">
        <v>380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t="shared" ca="1" si="270"/>
        <v>{"AtkPower":0.95}</v>
      </c>
      <c r="Z1282" s="11" t="s">
        <v>692</v>
      </c>
      <c r="AA1282" s="11" t="str">
        <f t="shared" ca="1" si="28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386</v>
      </c>
      <c r="AG1282" s="11"/>
      <c r="AH1282" s="11"/>
      <c r="AI1282" s="11"/>
      <c r="AJ1282" s="11" t="s">
        <v>691</v>
      </c>
      <c r="AK1282" s="11" t="str">
        <f t="shared" si="285"/>
        <v>&lt;q=attr_atk&gt;&lt;c=A6EC41&gt;</v>
      </c>
      <c r="AL1282" s="11" t="str">
        <f t="shared" ca="1" si="286"/>
        <v>95%</v>
      </c>
      <c r="AM1282" s="11" t="s">
        <v>349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271"/>
        <v>连续发射火箭炮并补充枚火箭弹药</v>
      </c>
      <c r="BQ1282" s="11" t="str">
        <f t="shared" ca="1" si="281"/>
        <v>4级：造成伤害提升至&lt;q=attr_atk&gt;&lt;c=A6EC41&gt;95%&lt;/c&gt;</v>
      </c>
    </row>
    <row r="1283" spans="2:69" x14ac:dyDescent="0.15">
      <c r="B1283" s="1" t="str">
        <f t="shared" si="272"/>
        <v>SkillDescBrief4100802</v>
      </c>
      <c r="C1283" s="1" t="str">
        <f t="shared" si="273"/>
        <v>SkillDescDetail410080205</v>
      </c>
      <c r="D1283" s="3">
        <v>410080205</v>
      </c>
      <c r="E1283" s="3">
        <v>4100802</v>
      </c>
      <c r="F1283" s="3">
        <v>5</v>
      </c>
      <c r="G1283" s="3" t="s">
        <v>377</v>
      </c>
      <c r="H1283" s="3">
        <v>1.05</v>
      </c>
      <c r="I1283" s="3" t="s">
        <v>378</v>
      </c>
      <c r="J1283" s="3"/>
      <c r="K1283" s="3" t="s">
        <v>379</v>
      </c>
      <c r="L1283" s="3"/>
      <c r="M1283" s="3"/>
      <c r="N1283" s="3"/>
      <c r="O1283" s="3"/>
      <c r="P1283" s="3"/>
      <c r="Q1283" s="3" t="s">
        <v>380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270"/>
        <v>{"AtkPower":1.05}</v>
      </c>
      <c r="Z1283" s="11" t="s">
        <v>692</v>
      </c>
      <c r="AA1283" s="11" t="str">
        <f t="shared" si="28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386</v>
      </c>
      <c r="AG1283" s="11"/>
      <c r="AH1283" s="11"/>
      <c r="AI1283" s="11"/>
      <c r="AJ1283" s="11" t="s">
        <v>691</v>
      </c>
      <c r="AK1283" s="11" t="str">
        <f t="shared" si="285"/>
        <v>&lt;q=attr_atk&gt;&lt;c=A6EC41&gt;</v>
      </c>
      <c r="AL1283" s="11" t="str">
        <f t="shared" si="286"/>
        <v>105%</v>
      </c>
      <c r="AM1283" s="11" t="s">
        <v>349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271"/>
        <v>连续发射火箭炮并补充枚火箭弹药</v>
      </c>
      <c r="BQ1283" s="11" t="str">
        <f t="shared" si="281"/>
        <v>5级：造成伤害提升至&lt;q=attr_atk&gt;&lt;c=A6EC41&gt;105%&lt;/c&gt;</v>
      </c>
    </row>
    <row r="1284" spans="2:69" x14ac:dyDescent="0.15">
      <c r="B1284" s="1" t="str">
        <f t="shared" si="272"/>
        <v>SkillDescBrief// 经营被动</v>
      </c>
      <c r="C1284" s="1" t="str">
        <f t="shared" si="273"/>
        <v>SkillDescDetail// 经营被动</v>
      </c>
      <c r="D1284" s="7" t="s">
        <v>45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270"/>
        <v/>
      </c>
      <c r="Z1284" s="10" t="s">
        <v>381</v>
      </c>
      <c r="AA1284" s="10" t="str">
        <f t="shared" si="28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271"/>
        <v/>
      </c>
      <c r="BQ1284" s="10" t="str">
        <f t="shared" si="281"/>
        <v/>
      </c>
    </row>
    <row r="1285" spans="2:69" x14ac:dyDescent="0.15">
      <c r="B1285" s="1" t="str">
        <f t="shared" si="272"/>
        <v>SkillDescBrief4100803</v>
      </c>
      <c r="C1285" s="1" t="str">
        <f t="shared" si="273"/>
        <v>SkillDescDetail410080301</v>
      </c>
      <c r="D1285" s="3">
        <v>410080301</v>
      </c>
      <c r="E1285" s="3">
        <v>4100803</v>
      </c>
      <c r="F1285" s="3">
        <v>1</v>
      </c>
      <c r="G1285" s="3" t="s">
        <v>377</v>
      </c>
      <c r="H1285" s="3"/>
      <c r="I1285" s="3" t="s">
        <v>378</v>
      </c>
      <c r="J1285" s="3"/>
      <c r="K1285" s="3" t="s">
        <v>379</v>
      </c>
      <c r="L1285" s="3"/>
      <c r="M1285" s="3"/>
      <c r="N1285" s="3"/>
      <c r="O1285" s="3"/>
      <c r="P1285" s="3"/>
      <c r="Q1285" s="3" t="s">
        <v>380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270"/>
        <v>{}</v>
      </c>
      <c r="Z1285" s="11" t="s">
        <v>396</v>
      </c>
      <c r="AA1285" s="11" t="str">
        <f t="shared" si="28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397</v>
      </c>
      <c r="AK1285" s="11" t="str">
        <f t="shared" ref="AK1285:AK1289" si="287">$B$6</f>
        <v>&lt;c=A6EC41&gt;</v>
      </c>
      <c r="AL1285" s="11">
        <v>2</v>
      </c>
      <c r="AM1285" s="11" t="s">
        <v>349</v>
      </c>
      <c r="AN1285" s="11" t="s">
        <v>398</v>
      </c>
      <c r="AO1285" s="11" t="s">
        <v>355</v>
      </c>
      <c r="AP1285" s="11">
        <v>2</v>
      </c>
      <c r="AQ1285" s="11" t="s">
        <v>349</v>
      </c>
      <c r="AR1285" s="11" t="s">
        <v>399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271"/>
        <v>使产业收入提高，升级消耗减少</v>
      </c>
      <c r="BQ1285" s="11" t="str">
        <f t="shared" si="281"/>
        <v>放置在产业中时，产业收入提高&lt;c=A6EC41&gt;2&lt;/c&gt;倍，产业升级消耗减少&lt;c=A6EC41&gt;2&lt;/c&gt;倍</v>
      </c>
    </row>
    <row r="1286" spans="2:69" x14ac:dyDescent="0.15">
      <c r="B1286" s="1" t="str">
        <f t="shared" si="272"/>
        <v>SkillDescBrief4100803</v>
      </c>
      <c r="C1286" s="1" t="str">
        <f t="shared" si="273"/>
        <v>SkillDescDetail410080302</v>
      </c>
      <c r="D1286" s="3">
        <v>410080302</v>
      </c>
      <c r="E1286" s="3">
        <v>4100803</v>
      </c>
      <c r="F1286" s="3">
        <v>2</v>
      </c>
      <c r="G1286" s="3" t="s">
        <v>377</v>
      </c>
      <c r="H1286" s="3"/>
      <c r="I1286" s="3" t="s">
        <v>378</v>
      </c>
      <c r="J1286" s="3"/>
      <c r="K1286" s="3" t="s">
        <v>379</v>
      </c>
      <c r="L1286" s="3"/>
      <c r="M1286" s="3"/>
      <c r="N1286" s="3"/>
      <c r="O1286" s="3"/>
      <c r="P1286" s="3"/>
      <c r="Q1286" s="3" t="s">
        <v>380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270"/>
        <v>{}</v>
      </c>
      <c r="Z1286" s="11" t="s">
        <v>396</v>
      </c>
      <c r="AA1286" s="11" t="str">
        <f t="shared" si="28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386</v>
      </c>
      <c r="AG1286" s="11"/>
      <c r="AH1286" s="11"/>
      <c r="AI1286" s="11"/>
      <c r="AJ1286" s="11" t="s">
        <v>397</v>
      </c>
      <c r="AK1286" s="11" t="str">
        <f t="shared" si="287"/>
        <v>&lt;c=A6EC41&gt;</v>
      </c>
      <c r="AL1286" s="11">
        <f>AL1285*4</f>
        <v>8</v>
      </c>
      <c r="AM1286" s="11" t="s">
        <v>349</v>
      </c>
      <c r="AN1286" s="11" t="s">
        <v>398</v>
      </c>
      <c r="AO1286" s="11" t="s">
        <v>355</v>
      </c>
      <c r="AP1286" s="11">
        <f>AP1285*4</f>
        <v>8</v>
      </c>
      <c r="AQ1286" s="11" t="s">
        <v>349</v>
      </c>
      <c r="AR1286" s="11" t="s">
        <v>399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271"/>
        <v>使产业收入提高，升级消耗减少</v>
      </c>
      <c r="BQ1286" s="11" t="str">
        <f t="shared" si="281"/>
        <v>2级：放置在产业中时，产业收入提高&lt;c=A6EC41&gt;8&lt;/c&gt;倍，产业升级消耗减少&lt;c=A6EC41&gt;8&lt;/c&gt;倍</v>
      </c>
    </row>
    <row r="1287" spans="2:69" x14ac:dyDescent="0.15">
      <c r="B1287" s="1" t="str">
        <f t="shared" si="272"/>
        <v>SkillDescBrief4100803</v>
      </c>
      <c r="C1287" s="1" t="str">
        <f t="shared" si="273"/>
        <v>SkillDescDetail410080303</v>
      </c>
      <c r="D1287" s="3">
        <v>410080303</v>
      </c>
      <c r="E1287" s="3">
        <v>4100803</v>
      </c>
      <c r="F1287" s="3">
        <v>3</v>
      </c>
      <c r="G1287" s="3" t="s">
        <v>377</v>
      </c>
      <c r="H1287" s="3"/>
      <c r="I1287" s="3" t="s">
        <v>378</v>
      </c>
      <c r="J1287" s="3"/>
      <c r="K1287" s="3" t="s">
        <v>379</v>
      </c>
      <c r="L1287" s="3"/>
      <c r="M1287" s="3"/>
      <c r="N1287" s="3"/>
      <c r="O1287" s="3"/>
      <c r="P1287" s="3"/>
      <c r="Q1287" s="3" t="s">
        <v>380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270"/>
        <v>{}</v>
      </c>
      <c r="Z1287" s="11" t="s">
        <v>396</v>
      </c>
      <c r="AA1287" s="11" t="str">
        <f t="shared" si="28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386</v>
      </c>
      <c r="AG1287" s="11"/>
      <c r="AH1287" s="11"/>
      <c r="AI1287" s="11"/>
      <c r="AJ1287" s="11" t="s">
        <v>397</v>
      </c>
      <c r="AK1287" s="11" t="str">
        <f t="shared" si="287"/>
        <v>&lt;c=A6EC41&gt;</v>
      </c>
      <c r="AL1287" s="11">
        <f>AL1286*4</f>
        <v>32</v>
      </c>
      <c r="AM1287" s="11" t="s">
        <v>349</v>
      </c>
      <c r="AN1287" s="11" t="s">
        <v>398</v>
      </c>
      <c r="AO1287" s="11" t="s">
        <v>355</v>
      </c>
      <c r="AP1287" s="11">
        <f>AP1286*4</f>
        <v>32</v>
      </c>
      <c r="AQ1287" s="11" t="s">
        <v>349</v>
      </c>
      <c r="AR1287" s="11" t="s">
        <v>399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271"/>
        <v>使产业收入提高，升级消耗减少</v>
      </c>
      <c r="BQ1287" s="11" t="str">
        <f t="shared" si="281"/>
        <v>3级：放置在产业中时，产业收入提高&lt;c=A6EC41&gt;32&lt;/c&gt;倍，产业升级消耗减少&lt;c=A6EC41&gt;32&lt;/c&gt;倍</v>
      </c>
    </row>
    <row r="1288" spans="2:69" x14ac:dyDescent="0.15">
      <c r="B1288" s="1" t="str">
        <f t="shared" si="272"/>
        <v>SkillDescBrief4100803</v>
      </c>
      <c r="C1288" s="1" t="str">
        <f t="shared" si="273"/>
        <v>SkillDescDetail410080304</v>
      </c>
      <c r="D1288" s="3">
        <v>410080304</v>
      </c>
      <c r="E1288" s="3">
        <v>4100803</v>
      </c>
      <c r="F1288" s="3">
        <v>4</v>
      </c>
      <c r="G1288" s="3" t="s">
        <v>377</v>
      </c>
      <c r="H1288" s="3"/>
      <c r="I1288" s="3" t="s">
        <v>378</v>
      </c>
      <c r="J1288" s="3"/>
      <c r="K1288" s="3" t="s">
        <v>379</v>
      </c>
      <c r="L1288" s="3"/>
      <c r="M1288" s="3"/>
      <c r="N1288" s="3"/>
      <c r="O1288" s="3"/>
      <c r="P1288" s="3"/>
      <c r="Q1288" s="3" t="s">
        <v>380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270"/>
        <v>{}</v>
      </c>
      <c r="Z1288" s="11" t="s">
        <v>396</v>
      </c>
      <c r="AA1288" s="11" t="str">
        <f t="shared" si="28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386</v>
      </c>
      <c r="AG1288" s="11"/>
      <c r="AH1288" s="11"/>
      <c r="AI1288" s="11"/>
      <c r="AJ1288" s="11" t="s">
        <v>397</v>
      </c>
      <c r="AK1288" s="11" t="str">
        <f t="shared" si="287"/>
        <v>&lt;c=A6EC41&gt;</v>
      </c>
      <c r="AL1288" s="11">
        <v>64</v>
      </c>
      <c r="AM1288" s="11" t="s">
        <v>349</v>
      </c>
      <c r="AN1288" s="11" t="s">
        <v>398</v>
      </c>
      <c r="AO1288" s="11" t="s">
        <v>355</v>
      </c>
      <c r="AP1288" s="11">
        <v>64</v>
      </c>
      <c r="AQ1288" s="11" t="s">
        <v>349</v>
      </c>
      <c r="AR1288" s="11" t="s">
        <v>399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271"/>
        <v>使产业收入提高，升级消耗减少</v>
      </c>
      <c r="BQ1288" s="11" t="str">
        <f t="shared" si="281"/>
        <v>4级：放置在产业中时，产业收入提高&lt;c=A6EC41&gt;64&lt;/c&gt;倍，产业升级消耗减少&lt;c=A6EC41&gt;64&lt;/c&gt;倍</v>
      </c>
    </row>
    <row r="1289" spans="2:69" x14ac:dyDescent="0.15">
      <c r="B1289" s="1" t="str">
        <f t="shared" si="272"/>
        <v>SkillDescBrief4100803</v>
      </c>
      <c r="C1289" s="1" t="str">
        <f t="shared" si="273"/>
        <v>SkillDescDetail410080305</v>
      </c>
      <c r="D1289" s="3">
        <v>410080305</v>
      </c>
      <c r="E1289" s="3">
        <v>4100803</v>
      </c>
      <c r="F1289" s="3">
        <v>5</v>
      </c>
      <c r="G1289" s="3" t="s">
        <v>377</v>
      </c>
      <c r="H1289" s="3"/>
      <c r="I1289" s="3" t="s">
        <v>378</v>
      </c>
      <c r="J1289" s="3"/>
      <c r="K1289" s="3" t="s">
        <v>379</v>
      </c>
      <c r="L1289" s="3"/>
      <c r="M1289" s="3"/>
      <c r="N1289" s="3"/>
      <c r="O1289" s="3"/>
      <c r="P1289" s="3"/>
      <c r="Q1289" s="3" t="s">
        <v>380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270"/>
        <v>{}</v>
      </c>
      <c r="Z1289" s="11" t="s">
        <v>396</v>
      </c>
      <c r="AA1289" s="11" t="str">
        <f t="shared" si="28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386</v>
      </c>
      <c r="AG1289" s="11"/>
      <c r="AH1289" s="11"/>
      <c r="AI1289" s="11"/>
      <c r="AJ1289" s="11" t="s">
        <v>397</v>
      </c>
      <c r="AK1289" s="11" t="str">
        <f t="shared" si="287"/>
        <v>&lt;c=A6EC41&gt;</v>
      </c>
      <c r="AL1289" s="11">
        <v>128</v>
      </c>
      <c r="AM1289" s="11" t="s">
        <v>349</v>
      </c>
      <c r="AN1289" s="11" t="s">
        <v>398</v>
      </c>
      <c r="AO1289" s="11" t="s">
        <v>355</v>
      </c>
      <c r="AP1289" s="11">
        <v>128</v>
      </c>
      <c r="AQ1289" s="11" t="s">
        <v>349</v>
      </c>
      <c r="AR1289" s="11" t="s">
        <v>399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271"/>
        <v>使产业收入提高，升级消耗减少</v>
      </c>
      <c r="BQ1289" s="11" t="str">
        <f t="shared" si="281"/>
        <v>5级：放置在产业中时，产业收入提高&lt;c=A6EC41&gt;128&lt;/c&gt;倍，产业升级消耗减少&lt;c=A6EC41&gt;128&lt;/c&gt;倍</v>
      </c>
    </row>
    <row r="1290" spans="2:69" x14ac:dyDescent="0.15">
      <c r="B1290" s="1" t="str">
        <f t="shared" si="272"/>
        <v>SkillDescBrief// 战斗被动</v>
      </c>
      <c r="C1290" s="1" t="str">
        <f t="shared" si="273"/>
        <v>SkillDescDetail// 战斗被动1</v>
      </c>
      <c r="D1290" s="7" t="s">
        <v>46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288">IF(E1290="","",$A$3&amp;_xlfn.TEXTJOIN($C$1,1,S1290:X1290)&amp;$A$4)</f>
        <v/>
      </c>
      <c r="Z1290" s="10" t="s">
        <v>381</v>
      </c>
      <c r="AA1290" s="10" t="str">
        <f t="shared" si="28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289">Z1290</f>
        <v/>
      </c>
      <c r="BQ1290" s="10" t="str">
        <f t="shared" si="281"/>
        <v/>
      </c>
    </row>
    <row r="1291" spans="2:69" x14ac:dyDescent="0.15">
      <c r="B1291" s="1" t="str">
        <f t="shared" ref="B1291:B1354" si="290">$C$3&amp;LEFT($D1291,7)</f>
        <v>SkillDescBrief4100804</v>
      </c>
      <c r="C1291" s="1" t="str">
        <f t="shared" ref="C1291:C1354" si="291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377</v>
      </c>
      <c r="H1291" s="3">
        <v>0.3</v>
      </c>
      <c r="I1291" s="3" t="s">
        <v>378</v>
      </c>
      <c r="J1291" s="3"/>
      <c r="K1291" s="3" t="s">
        <v>379</v>
      </c>
      <c r="L1291" s="3"/>
      <c r="M1291" s="3"/>
      <c r="N1291" s="3"/>
      <c r="O1291" s="3"/>
      <c r="P1291" s="3"/>
      <c r="Q1291" s="3" t="s">
        <v>380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288"/>
        <v>{"AtkPower":0.3}</v>
      </c>
      <c r="Z1291" s="11" t="s">
        <v>696</v>
      </c>
      <c r="AA1291" s="11" t="str">
        <f t="shared" si="28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697</v>
      </c>
      <c r="AK1291" s="11" t="str">
        <f t="shared" ref="AK1291:AK1295" si="292">$B$6</f>
        <v>&lt;c=A6EC41&gt;</v>
      </c>
      <c r="AL1291" s="11" t="str">
        <f t="shared" ref="AL1291:AL1295" si="293">ROUND($H1291*100,2)&amp;"%"</f>
        <v>30%</v>
      </c>
      <c r="AM1291" s="11" t="s">
        <v>349</v>
      </c>
      <c r="AN1291" s="11" t="s">
        <v>514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289"/>
        <v>使用强力火箭弹会降低目标护盾</v>
      </c>
      <c r="BQ1291" s="11" t="str">
        <f t="shared" si="281"/>
        <v>消耗弹药的攻击会使目标降低&lt;c=A6EC41&gt;30%&lt;/c&gt;护盾</v>
      </c>
    </row>
    <row r="1292" spans="2:69" x14ac:dyDescent="0.15">
      <c r="B1292" s="1" t="str">
        <f t="shared" si="290"/>
        <v>SkillDescBrief4100804</v>
      </c>
      <c r="C1292" s="1" t="str">
        <f t="shared" si="291"/>
        <v>SkillDescDetail410080402</v>
      </c>
      <c r="D1292" s="3">
        <v>410080402</v>
      </c>
      <c r="E1292" s="3">
        <v>4100804</v>
      </c>
      <c r="F1292" s="3">
        <v>2</v>
      </c>
      <c r="G1292" s="3" t="s">
        <v>377</v>
      </c>
      <c r="H1292" s="3">
        <v>0.4</v>
      </c>
      <c r="I1292" s="3" t="s">
        <v>378</v>
      </c>
      <c r="J1292" s="3"/>
      <c r="K1292" s="3" t="s">
        <v>379</v>
      </c>
      <c r="L1292" s="3"/>
      <c r="M1292" s="3"/>
      <c r="N1292" s="3"/>
      <c r="O1292" s="3"/>
      <c r="P1292" s="3"/>
      <c r="Q1292" s="3" t="s">
        <v>380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288"/>
        <v>{"AtkPower":0.4}</v>
      </c>
      <c r="Z1292" s="11" t="s">
        <v>696</v>
      </c>
      <c r="AA1292" s="11" t="str">
        <f t="shared" si="28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386</v>
      </c>
      <c r="AG1292" s="11"/>
      <c r="AH1292" s="11"/>
      <c r="AI1292" s="11"/>
      <c r="AJ1292" s="11" t="s">
        <v>698</v>
      </c>
      <c r="AK1292" s="11" t="str">
        <f t="shared" si="292"/>
        <v>&lt;c=A6EC41&gt;</v>
      </c>
      <c r="AL1292" s="11" t="str">
        <f t="shared" si="293"/>
        <v>40%</v>
      </c>
      <c r="AM1292" s="11" t="s">
        <v>349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289"/>
        <v>使用强力火箭弹会降低目标护盾</v>
      </c>
      <c r="BQ1292" s="11" t="str">
        <f t="shared" si="281"/>
        <v>2级：降低护盾的比例提升至&lt;c=A6EC41&gt;40%&lt;/c&gt;</v>
      </c>
    </row>
    <row r="1293" spans="2:69" x14ac:dyDescent="0.15">
      <c r="B1293" s="1" t="str">
        <f t="shared" si="290"/>
        <v>SkillDescBrief4100804</v>
      </c>
      <c r="C1293" s="1" t="str">
        <f t="shared" si="291"/>
        <v>SkillDescDetail410080403</v>
      </c>
      <c r="D1293" s="3">
        <v>410080403</v>
      </c>
      <c r="E1293" s="3">
        <v>4100804</v>
      </c>
      <c r="F1293" s="3">
        <v>3</v>
      </c>
      <c r="G1293" s="3" t="s">
        <v>377</v>
      </c>
      <c r="H1293" s="3">
        <f ca="1">ROUND(_xlfn.XLOOKUP($F1293,$D$1:$D$5,$E$1:$E$5)*OFFSET(H1293,5-F1293,0)/0.05,0)*0.05</f>
        <v>0.5</v>
      </c>
      <c r="I1293" s="3" t="s">
        <v>378</v>
      </c>
      <c r="J1293" s="3"/>
      <c r="K1293" s="3" t="s">
        <v>379</v>
      </c>
      <c r="L1293" s="3"/>
      <c r="M1293" s="3"/>
      <c r="N1293" s="3"/>
      <c r="O1293" s="3"/>
      <c r="P1293" s="3"/>
      <c r="Q1293" s="3" t="s">
        <v>380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t="shared" ca="1" si="288"/>
        <v>{"AtkPower":0.5}</v>
      </c>
      <c r="Z1293" s="11" t="s">
        <v>696</v>
      </c>
      <c r="AA1293" s="11" t="str">
        <f t="shared" ca="1" si="28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386</v>
      </c>
      <c r="AG1293" s="11"/>
      <c r="AH1293" s="11"/>
      <c r="AI1293" s="11"/>
      <c r="AJ1293" s="11" t="s">
        <v>698</v>
      </c>
      <c r="AK1293" s="11" t="str">
        <f t="shared" si="292"/>
        <v>&lt;c=A6EC41&gt;</v>
      </c>
      <c r="AL1293" s="11" t="str">
        <f t="shared" ca="1" si="293"/>
        <v>50%</v>
      </c>
      <c r="AM1293" s="11" t="s">
        <v>349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289"/>
        <v>使用强力火箭弹会降低目标护盾</v>
      </c>
      <c r="BQ1293" s="11" t="str">
        <f t="shared" ca="1" si="281"/>
        <v>3级：降低护盾的比例提升至&lt;c=A6EC41&gt;50%&lt;/c&gt;</v>
      </c>
    </row>
    <row r="1294" spans="2:69" x14ac:dyDescent="0.15">
      <c r="B1294" s="1" t="str">
        <f t="shared" si="290"/>
        <v>SkillDescBrief4100804</v>
      </c>
      <c r="C1294" s="1" t="str">
        <f t="shared" si="291"/>
        <v>SkillDescDetail410080404</v>
      </c>
      <c r="D1294" s="3">
        <v>410080404</v>
      </c>
      <c r="E1294" s="3">
        <v>4100804</v>
      </c>
      <c r="F1294" s="3">
        <v>4</v>
      </c>
      <c r="G1294" s="3" t="s">
        <v>377</v>
      </c>
      <c r="H1294" s="3">
        <f ca="1">ROUND(_xlfn.XLOOKUP($F1294,$D$1:$D$5,$E$1:$E$5)*OFFSET(H1294,5-F1294,0)/0.05,0)*0.05</f>
        <v>0.60000000000000009</v>
      </c>
      <c r="I1294" s="3" t="s">
        <v>378</v>
      </c>
      <c r="J1294" s="3"/>
      <c r="K1294" s="3" t="s">
        <v>379</v>
      </c>
      <c r="L1294" s="3"/>
      <c r="M1294" s="3"/>
      <c r="N1294" s="3"/>
      <c r="O1294" s="3"/>
      <c r="P1294" s="3"/>
      <c r="Q1294" s="3" t="s">
        <v>380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t="shared" ca="1" si="288"/>
        <v>{"AtkPower":0.6}</v>
      </c>
      <c r="Z1294" s="11" t="s">
        <v>696</v>
      </c>
      <c r="AA1294" s="11" t="str">
        <f t="shared" ca="1" si="28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386</v>
      </c>
      <c r="AG1294" s="11"/>
      <c r="AH1294" s="11"/>
      <c r="AI1294" s="11"/>
      <c r="AJ1294" s="11" t="s">
        <v>698</v>
      </c>
      <c r="AK1294" s="11" t="str">
        <f t="shared" si="292"/>
        <v>&lt;c=A6EC41&gt;</v>
      </c>
      <c r="AL1294" s="11" t="str">
        <f t="shared" ca="1" si="293"/>
        <v>60%</v>
      </c>
      <c r="AM1294" s="11" t="s">
        <v>349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289"/>
        <v>使用强力火箭弹会降低目标护盾</v>
      </c>
      <c r="BQ1294" s="11" t="str">
        <f t="shared" ca="1" si="281"/>
        <v>4级：降低护盾的比例提升至&lt;c=A6EC41&gt;60%&lt;/c&gt;</v>
      </c>
    </row>
    <row r="1295" spans="2:69" x14ac:dyDescent="0.15">
      <c r="B1295" s="1" t="str">
        <f t="shared" si="290"/>
        <v>SkillDescBrief4100804</v>
      </c>
      <c r="C1295" s="1" t="str">
        <f t="shared" si="291"/>
        <v>SkillDescDetail410080405</v>
      </c>
      <c r="D1295" s="3">
        <v>410080405</v>
      </c>
      <c r="E1295" s="3">
        <v>4100804</v>
      </c>
      <c r="F1295" s="3">
        <v>5</v>
      </c>
      <c r="G1295" s="3" t="s">
        <v>377</v>
      </c>
      <c r="H1295" s="3">
        <v>0.65</v>
      </c>
      <c r="I1295" s="3" t="s">
        <v>378</v>
      </c>
      <c r="J1295" s="3"/>
      <c r="K1295" s="3" t="s">
        <v>379</v>
      </c>
      <c r="L1295" s="3"/>
      <c r="M1295" s="3"/>
      <c r="N1295" s="3"/>
      <c r="O1295" s="3"/>
      <c r="P1295" s="3"/>
      <c r="Q1295" s="3" t="s">
        <v>380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288"/>
        <v>{"AtkPower":0.65}</v>
      </c>
      <c r="Z1295" s="11" t="s">
        <v>696</v>
      </c>
      <c r="AA1295" s="11" t="str">
        <f t="shared" si="28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386</v>
      </c>
      <c r="AG1295" s="11"/>
      <c r="AH1295" s="11"/>
      <c r="AI1295" s="11"/>
      <c r="AJ1295" s="11" t="s">
        <v>698</v>
      </c>
      <c r="AK1295" s="11" t="str">
        <f t="shared" si="292"/>
        <v>&lt;c=A6EC41&gt;</v>
      </c>
      <c r="AL1295" s="11" t="str">
        <f t="shared" si="293"/>
        <v>65%</v>
      </c>
      <c r="AM1295" s="11" t="s">
        <v>349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289"/>
        <v>使用强力火箭弹会降低目标护盾</v>
      </c>
      <c r="BQ1295" s="11" t="str">
        <f t="shared" si="281"/>
        <v>5级：降低护盾的比例提升至&lt;c=A6EC41&gt;65%&lt;/c&gt;</v>
      </c>
    </row>
    <row r="1296" spans="2:69" x14ac:dyDescent="0.15">
      <c r="B1296" s="1" t="str">
        <f t="shared" si="290"/>
        <v>SkillDescBrief// 战斗被动</v>
      </c>
      <c r="C1296" s="1" t="str">
        <f t="shared" si="291"/>
        <v>SkillDescDetail// 战斗被动2</v>
      </c>
      <c r="D1296" s="7" t="s">
        <v>47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288"/>
        <v/>
      </c>
      <c r="Z1296" s="10" t="s">
        <v>381</v>
      </c>
      <c r="AA1296" s="10" t="str">
        <f t="shared" si="28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289"/>
        <v/>
      </c>
      <c r="BQ1296" s="10" t="str">
        <f t="shared" si="281"/>
        <v/>
      </c>
    </row>
    <row r="1297" spans="2:69" x14ac:dyDescent="0.15">
      <c r="B1297" s="1" t="str">
        <f t="shared" si="290"/>
        <v>SkillDescBrief4100805</v>
      </c>
      <c r="C1297" s="1" t="str">
        <f t="shared" si="291"/>
        <v>SkillDescDetail410080501</v>
      </c>
      <c r="D1297" s="3">
        <v>410080501</v>
      </c>
      <c r="E1297" s="3">
        <v>4100805</v>
      </c>
      <c r="F1297" s="3">
        <v>1</v>
      </c>
      <c r="G1297" s="3" t="s">
        <v>377</v>
      </c>
      <c r="H1297" s="3"/>
      <c r="I1297" s="3" t="s">
        <v>378</v>
      </c>
      <c r="J1297" s="3"/>
      <c r="K1297" s="3" t="s">
        <v>379</v>
      </c>
      <c r="L1297" s="3"/>
      <c r="M1297" s="3"/>
      <c r="N1297" s="3"/>
      <c r="O1297" s="3"/>
      <c r="P1297" s="3"/>
      <c r="Q1297" s="3" t="s">
        <v>380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288"/>
        <v>{}</v>
      </c>
      <c r="Z1297" s="11" t="s">
        <v>381</v>
      </c>
      <c r="AA1297" s="11" t="str">
        <f t="shared" si="28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289"/>
        <v/>
      </c>
      <c r="BQ1297" s="11" t="str">
        <f t="shared" si="281"/>
        <v/>
      </c>
    </row>
    <row r="1298" spans="2:69" x14ac:dyDescent="0.15">
      <c r="B1298" s="1" t="str">
        <f t="shared" si="290"/>
        <v>SkillDescBrief4100805</v>
      </c>
      <c r="C1298" s="1" t="str">
        <f t="shared" si="291"/>
        <v>SkillDescDetail410080502</v>
      </c>
      <c r="D1298" s="3">
        <v>410080502</v>
      </c>
      <c r="E1298" s="3">
        <v>4100805</v>
      </c>
      <c r="F1298" s="3">
        <v>2</v>
      </c>
      <c r="G1298" s="3" t="s">
        <v>377</v>
      </c>
      <c r="H1298" s="3"/>
      <c r="I1298" s="3" t="s">
        <v>378</v>
      </c>
      <c r="J1298" s="3"/>
      <c r="K1298" s="3" t="s">
        <v>379</v>
      </c>
      <c r="L1298" s="3"/>
      <c r="M1298" s="3"/>
      <c r="N1298" s="3"/>
      <c r="O1298" s="3"/>
      <c r="P1298" s="3"/>
      <c r="Q1298" s="3" t="s">
        <v>380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288"/>
        <v>{}</v>
      </c>
      <c r="Z1298" s="11" t="s">
        <v>381</v>
      </c>
      <c r="AA1298" s="11" t="str">
        <f t="shared" si="28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289"/>
        <v/>
      </c>
      <c r="BQ1298" s="11" t="str">
        <f t="shared" si="281"/>
        <v/>
      </c>
    </row>
    <row r="1299" spans="2:69" x14ac:dyDescent="0.15">
      <c r="B1299" s="1" t="str">
        <f t="shared" si="290"/>
        <v>SkillDescBrief4100805</v>
      </c>
      <c r="C1299" s="1" t="str">
        <f t="shared" si="291"/>
        <v>SkillDescDetail410080503</v>
      </c>
      <c r="D1299" s="3">
        <v>410080503</v>
      </c>
      <c r="E1299" s="3">
        <v>4100805</v>
      </c>
      <c r="F1299" s="3">
        <v>3</v>
      </c>
      <c r="G1299" s="3" t="s">
        <v>377</v>
      </c>
      <c r="H1299" s="3"/>
      <c r="I1299" s="3" t="s">
        <v>378</v>
      </c>
      <c r="J1299" s="3"/>
      <c r="K1299" s="3" t="s">
        <v>379</v>
      </c>
      <c r="L1299" s="3"/>
      <c r="M1299" s="3"/>
      <c r="N1299" s="3"/>
      <c r="O1299" s="3"/>
      <c r="P1299" s="3"/>
      <c r="Q1299" s="3" t="s">
        <v>380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288"/>
        <v>{}</v>
      </c>
      <c r="Z1299" s="11" t="s">
        <v>381</v>
      </c>
      <c r="AA1299" s="11" t="str">
        <f t="shared" si="28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289"/>
        <v/>
      </c>
      <c r="BQ1299" s="11" t="str">
        <f t="shared" si="281"/>
        <v/>
      </c>
    </row>
    <row r="1300" spans="2:69" x14ac:dyDescent="0.15">
      <c r="B1300" s="1" t="str">
        <f t="shared" si="290"/>
        <v>SkillDescBrief4100805</v>
      </c>
      <c r="C1300" s="1" t="str">
        <f t="shared" si="291"/>
        <v>SkillDescDetail410080504</v>
      </c>
      <c r="D1300" s="3">
        <v>410080504</v>
      </c>
      <c r="E1300" s="3">
        <v>4100805</v>
      </c>
      <c r="F1300" s="3">
        <v>4</v>
      </c>
      <c r="G1300" s="3" t="s">
        <v>377</v>
      </c>
      <c r="H1300" s="3"/>
      <c r="I1300" s="3" t="s">
        <v>378</v>
      </c>
      <c r="J1300" s="3"/>
      <c r="K1300" s="3" t="s">
        <v>379</v>
      </c>
      <c r="L1300" s="3"/>
      <c r="M1300" s="3"/>
      <c r="N1300" s="3"/>
      <c r="O1300" s="3"/>
      <c r="P1300" s="3"/>
      <c r="Q1300" s="3" t="s">
        <v>380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288"/>
        <v>{}</v>
      </c>
      <c r="Z1300" s="11" t="s">
        <v>381</v>
      </c>
      <c r="AA1300" s="11" t="str">
        <f t="shared" si="28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289"/>
        <v/>
      </c>
      <c r="BQ1300" s="11" t="str">
        <f t="shared" si="281"/>
        <v/>
      </c>
    </row>
    <row r="1301" spans="2:69" x14ac:dyDescent="0.15">
      <c r="B1301" s="1" t="str">
        <f t="shared" si="290"/>
        <v>SkillDescBrief4100805</v>
      </c>
      <c r="C1301" s="1" t="str">
        <f t="shared" si="291"/>
        <v>SkillDescDetail410080505</v>
      </c>
      <c r="D1301" s="3">
        <v>410080505</v>
      </c>
      <c r="E1301" s="3">
        <v>4100805</v>
      </c>
      <c r="F1301" s="3">
        <v>5</v>
      </c>
      <c r="G1301" s="3" t="s">
        <v>377</v>
      </c>
      <c r="H1301" s="3"/>
      <c r="I1301" s="3" t="s">
        <v>378</v>
      </c>
      <c r="J1301" s="3"/>
      <c r="K1301" s="3" t="s">
        <v>379</v>
      </c>
      <c r="L1301" s="3"/>
      <c r="M1301" s="3"/>
      <c r="N1301" s="3"/>
      <c r="O1301" s="3"/>
      <c r="P1301" s="3"/>
      <c r="Q1301" s="3" t="s">
        <v>380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288"/>
        <v>{}</v>
      </c>
      <c r="Z1301" s="11" t="s">
        <v>381</v>
      </c>
      <c r="AA1301" s="11" t="str">
        <f t="shared" si="28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289"/>
        <v/>
      </c>
      <c r="BQ1301" s="11" t="str">
        <f t="shared" si="281"/>
        <v/>
      </c>
    </row>
    <row r="1302" spans="2:69" x14ac:dyDescent="0.15">
      <c r="B1302" s="1" t="str">
        <f t="shared" si="290"/>
        <v>SkillDescBrief// 战斗被动</v>
      </c>
      <c r="C1302" s="1" t="str">
        <f t="shared" si="291"/>
        <v>SkillDescDetail// 战斗被动3</v>
      </c>
      <c r="D1302" s="7" t="s">
        <v>48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288"/>
        <v/>
      </c>
      <c r="Z1302" s="10" t="s">
        <v>381</v>
      </c>
      <c r="AA1302" s="10" t="str">
        <f t="shared" si="28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289"/>
        <v/>
      </c>
      <c r="BQ1302" s="10" t="str">
        <f t="shared" si="281"/>
        <v/>
      </c>
    </row>
    <row r="1303" spans="2:69" x14ac:dyDescent="0.15">
      <c r="B1303" s="1" t="str">
        <f t="shared" si="290"/>
        <v>SkillDescBrief4100806</v>
      </c>
      <c r="C1303" s="1" t="str">
        <f t="shared" si="291"/>
        <v>SkillDescDetail410080601</v>
      </c>
      <c r="D1303" s="3">
        <v>410080601</v>
      </c>
      <c r="E1303" s="3">
        <v>4100806</v>
      </c>
      <c r="F1303" s="3">
        <v>1</v>
      </c>
      <c r="G1303" s="3" t="s">
        <v>377</v>
      </c>
      <c r="H1303" s="3"/>
      <c r="I1303" s="3" t="s">
        <v>378</v>
      </c>
      <c r="J1303" s="3"/>
      <c r="K1303" s="3" t="s">
        <v>379</v>
      </c>
      <c r="L1303" s="3"/>
      <c r="M1303" s="3"/>
      <c r="N1303" s="3"/>
      <c r="O1303" s="3"/>
      <c r="P1303" s="3"/>
      <c r="Q1303" s="3" t="s">
        <v>380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288"/>
        <v>{}</v>
      </c>
      <c r="Z1303" s="11" t="s">
        <v>381</v>
      </c>
      <c r="AA1303" s="11" t="str">
        <f t="shared" si="282"/>
        <v/>
      </c>
      <c r="AB1303" s="11"/>
      <c r="AC1303" s="11"/>
      <c r="AD1303" s="11"/>
      <c r="AE1303" s="11"/>
      <c r="AF1303" s="11"/>
      <c r="AG1303" s="11"/>
      <c r="AH1303" s="11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289"/>
        <v/>
      </c>
      <c r="BQ1303" s="11" t="str">
        <f t="shared" si="281"/>
        <v/>
      </c>
    </row>
    <row r="1304" spans="2:69" x14ac:dyDescent="0.15">
      <c r="B1304" s="1" t="str">
        <f t="shared" si="290"/>
        <v>SkillDescBrief4100806</v>
      </c>
      <c r="C1304" s="1" t="str">
        <f t="shared" si="291"/>
        <v>SkillDescDetail410080602</v>
      </c>
      <c r="D1304" s="3">
        <v>410080602</v>
      </c>
      <c r="E1304" s="3">
        <v>4100806</v>
      </c>
      <c r="F1304" s="3">
        <v>2</v>
      </c>
      <c r="G1304" s="3" t="s">
        <v>377</v>
      </c>
      <c r="H1304" s="3"/>
      <c r="I1304" s="3" t="s">
        <v>378</v>
      </c>
      <c r="J1304" s="3"/>
      <c r="K1304" s="3" t="s">
        <v>379</v>
      </c>
      <c r="L1304" s="3"/>
      <c r="M1304" s="3"/>
      <c r="N1304" s="3"/>
      <c r="O1304" s="3"/>
      <c r="P1304" s="3"/>
      <c r="Q1304" s="3" t="s">
        <v>380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288"/>
        <v>{}</v>
      </c>
      <c r="Z1304" s="11" t="s">
        <v>381</v>
      </c>
      <c r="AA1304" s="11" t="str">
        <f t="shared" si="282"/>
        <v/>
      </c>
      <c r="AB1304" s="11"/>
      <c r="AC1304" s="11"/>
      <c r="AD1304" s="11"/>
      <c r="AE1304" s="11"/>
      <c r="AF1304" s="11"/>
      <c r="AG1304" s="11"/>
      <c r="AH1304" s="11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289"/>
        <v/>
      </c>
      <c r="BQ1304" s="11" t="str">
        <f t="shared" si="281"/>
        <v/>
      </c>
    </row>
    <row r="1305" spans="2:69" x14ac:dyDescent="0.15">
      <c r="B1305" s="1" t="str">
        <f t="shared" si="290"/>
        <v>SkillDescBrief4100806</v>
      </c>
      <c r="C1305" s="1" t="str">
        <f t="shared" si="291"/>
        <v>SkillDescDetail410080603</v>
      </c>
      <c r="D1305" s="3">
        <v>410080603</v>
      </c>
      <c r="E1305" s="3">
        <v>4100806</v>
      </c>
      <c r="F1305" s="3">
        <v>3</v>
      </c>
      <c r="G1305" s="3" t="s">
        <v>377</v>
      </c>
      <c r="H1305" s="3"/>
      <c r="I1305" s="3" t="s">
        <v>378</v>
      </c>
      <c r="J1305" s="3"/>
      <c r="K1305" s="3" t="s">
        <v>379</v>
      </c>
      <c r="L1305" s="3"/>
      <c r="M1305" s="3"/>
      <c r="N1305" s="3"/>
      <c r="O1305" s="3"/>
      <c r="P1305" s="3"/>
      <c r="Q1305" s="3" t="s">
        <v>380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288"/>
        <v>{}</v>
      </c>
      <c r="Z1305" s="11" t="s">
        <v>381</v>
      </c>
      <c r="AA1305" s="11" t="str">
        <f t="shared" si="282"/>
        <v/>
      </c>
      <c r="AB1305" s="11"/>
      <c r="AC1305" s="11"/>
      <c r="AD1305" s="11"/>
      <c r="AE1305" s="11"/>
      <c r="AF1305" s="11"/>
      <c r="AG1305" s="11"/>
      <c r="AH1305" s="11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289"/>
        <v/>
      </c>
      <c r="BQ1305" s="11" t="str">
        <f t="shared" si="281"/>
        <v/>
      </c>
    </row>
    <row r="1306" spans="2:69" x14ac:dyDescent="0.15">
      <c r="B1306" s="1" t="str">
        <f t="shared" si="290"/>
        <v>SkillDescBrief4100806</v>
      </c>
      <c r="C1306" s="1" t="str">
        <f t="shared" si="291"/>
        <v>SkillDescDetail410080604</v>
      </c>
      <c r="D1306" s="3">
        <v>410080604</v>
      </c>
      <c r="E1306" s="3">
        <v>4100806</v>
      </c>
      <c r="F1306" s="3">
        <v>4</v>
      </c>
      <c r="G1306" s="3" t="s">
        <v>377</v>
      </c>
      <c r="H1306" s="3"/>
      <c r="I1306" s="3" t="s">
        <v>378</v>
      </c>
      <c r="J1306" s="3"/>
      <c r="K1306" s="3" t="s">
        <v>379</v>
      </c>
      <c r="L1306" s="3"/>
      <c r="M1306" s="3"/>
      <c r="N1306" s="3"/>
      <c r="O1306" s="3"/>
      <c r="P1306" s="3"/>
      <c r="Q1306" s="3" t="s">
        <v>380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288"/>
        <v>{}</v>
      </c>
      <c r="Z1306" s="11" t="s">
        <v>381</v>
      </c>
      <c r="AA1306" s="11" t="str">
        <f t="shared" si="282"/>
        <v/>
      </c>
      <c r="AB1306" s="11"/>
      <c r="AC1306" s="11"/>
      <c r="AD1306" s="11"/>
      <c r="AE1306" s="11"/>
      <c r="AF1306" s="11"/>
      <c r="AG1306" s="11"/>
      <c r="AH1306" s="11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289"/>
        <v/>
      </c>
      <c r="BQ1306" s="11" t="str">
        <f t="shared" si="281"/>
        <v/>
      </c>
    </row>
    <row r="1307" spans="2:69" x14ac:dyDescent="0.15">
      <c r="B1307" s="1" t="str">
        <f t="shared" si="290"/>
        <v>SkillDescBrief4100806</v>
      </c>
      <c r="C1307" s="1" t="str">
        <f t="shared" si="291"/>
        <v>SkillDescDetail410080605</v>
      </c>
      <c r="D1307" s="3">
        <v>410080605</v>
      </c>
      <c r="E1307" s="3">
        <v>4100806</v>
      </c>
      <c r="F1307" s="3">
        <v>5</v>
      </c>
      <c r="G1307" s="3" t="s">
        <v>377</v>
      </c>
      <c r="H1307" s="3"/>
      <c r="I1307" s="3" t="s">
        <v>378</v>
      </c>
      <c r="J1307" s="3"/>
      <c r="K1307" s="3" t="s">
        <v>379</v>
      </c>
      <c r="L1307" s="3"/>
      <c r="M1307" s="3"/>
      <c r="N1307" s="3"/>
      <c r="O1307" s="3"/>
      <c r="P1307" s="3"/>
      <c r="Q1307" s="3" t="s">
        <v>380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288"/>
        <v>{}</v>
      </c>
      <c r="Z1307" s="11" t="s">
        <v>381</v>
      </c>
      <c r="AA1307" s="11" t="str">
        <f t="shared" si="282"/>
        <v/>
      </c>
      <c r="AB1307" s="11"/>
      <c r="AC1307" s="11"/>
      <c r="AD1307" s="11"/>
      <c r="AE1307" s="11"/>
      <c r="AF1307" s="11"/>
      <c r="AG1307" s="11"/>
      <c r="AH1307" s="11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289"/>
        <v/>
      </c>
      <c r="BQ1307" s="11" t="str">
        <f t="shared" si="281"/>
        <v/>
      </c>
    </row>
    <row r="1308" spans="2:69" x14ac:dyDescent="0.15">
      <c r="B1308" s="1" t="str">
        <f t="shared" si="290"/>
        <v>SkillDescBrief// 战斗被动</v>
      </c>
      <c r="C1308" s="1" t="str">
        <f t="shared" si="291"/>
        <v>SkillDescDetail// 战斗被动4</v>
      </c>
      <c r="D1308" s="7" t="s">
        <v>49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288"/>
        <v/>
      </c>
      <c r="Z1308" s="10" t="s">
        <v>381</v>
      </c>
      <c r="AA1308" s="10" t="str">
        <f t="shared" si="28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289"/>
        <v/>
      </c>
      <c r="BQ1308" s="10" t="str">
        <f t="shared" si="281"/>
        <v/>
      </c>
    </row>
    <row r="1309" spans="2:69" x14ac:dyDescent="0.15">
      <c r="B1309" s="1" t="str">
        <f t="shared" si="290"/>
        <v>SkillDescBrief4100807</v>
      </c>
      <c r="C1309" s="1" t="str">
        <f t="shared" si="291"/>
        <v>SkillDescDetail410080701</v>
      </c>
      <c r="D1309" s="3">
        <v>410080701</v>
      </c>
      <c r="E1309" s="3">
        <v>4100807</v>
      </c>
      <c r="F1309" s="3">
        <v>1</v>
      </c>
      <c r="G1309" s="3" t="s">
        <v>377</v>
      </c>
      <c r="H1309" s="3"/>
      <c r="I1309" s="3" t="s">
        <v>378</v>
      </c>
      <c r="J1309" s="3"/>
      <c r="K1309" s="3" t="s">
        <v>379</v>
      </c>
      <c r="L1309" s="3"/>
      <c r="M1309" s="3"/>
      <c r="N1309" s="3"/>
      <c r="O1309" s="3"/>
      <c r="P1309" s="3"/>
      <c r="Q1309" s="3" t="s">
        <v>380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288"/>
        <v>{}</v>
      </c>
      <c r="Z1309" s="11" t="s">
        <v>699</v>
      </c>
      <c r="AA1309" s="11" t="str">
        <f t="shared" si="28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700</v>
      </c>
      <c r="AK1309" s="11" t="str">
        <f>$B$6</f>
        <v>&lt;c=A6EC41&gt;</v>
      </c>
      <c r="AL1309" s="12">
        <v>3</v>
      </c>
      <c r="AM1309" s="11" t="s">
        <v>349</v>
      </c>
      <c r="AN1309" s="11" t="s">
        <v>695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289"/>
        <v>战斗开始时获得火箭弹药</v>
      </c>
      <c r="BQ1309" s="11" t="str">
        <f t="shared" si="281"/>
        <v>战斗开始时获得&lt;c=A6EC41&gt;3&lt;/c&gt;枚火箭弹药</v>
      </c>
    </row>
    <row r="1310" spans="2:69" x14ac:dyDescent="0.15">
      <c r="B1310" s="1" t="str">
        <f t="shared" si="290"/>
        <v>SkillDescBrief4100807</v>
      </c>
      <c r="C1310" s="1" t="str">
        <f t="shared" si="291"/>
        <v>SkillDescDetail410080702</v>
      </c>
      <c r="D1310" s="3">
        <v>410080702</v>
      </c>
      <c r="E1310" s="3">
        <v>4100807</v>
      </c>
      <c r="F1310" s="3">
        <v>2</v>
      </c>
      <c r="G1310" s="3" t="s">
        <v>377</v>
      </c>
      <c r="H1310" s="3"/>
      <c r="I1310" s="3" t="s">
        <v>378</v>
      </c>
      <c r="J1310" s="3"/>
      <c r="K1310" s="3" t="s">
        <v>379</v>
      </c>
      <c r="L1310" s="3"/>
      <c r="M1310" s="3"/>
      <c r="N1310" s="3"/>
      <c r="O1310" s="3"/>
      <c r="P1310" s="3"/>
      <c r="Q1310" s="3" t="s">
        <v>380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288"/>
        <v>{}</v>
      </c>
      <c r="Z1310" s="11" t="s">
        <v>381</v>
      </c>
      <c r="AA1310" s="11" t="str">
        <f t="shared" si="28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289"/>
        <v/>
      </c>
      <c r="BQ1310" s="11" t="str">
        <f t="shared" si="281"/>
        <v/>
      </c>
    </row>
    <row r="1311" spans="2:69" x14ac:dyDescent="0.15">
      <c r="B1311" s="1" t="str">
        <f t="shared" si="290"/>
        <v>SkillDescBrief4100807</v>
      </c>
      <c r="C1311" s="1" t="str">
        <f t="shared" si="291"/>
        <v>SkillDescDetail410080703</v>
      </c>
      <c r="D1311" s="3">
        <v>410080703</v>
      </c>
      <c r="E1311" s="3">
        <v>4100807</v>
      </c>
      <c r="F1311" s="3">
        <v>3</v>
      </c>
      <c r="G1311" s="3" t="s">
        <v>377</v>
      </c>
      <c r="H1311" s="3"/>
      <c r="I1311" s="3" t="s">
        <v>378</v>
      </c>
      <c r="J1311" s="3"/>
      <c r="K1311" s="3" t="s">
        <v>379</v>
      </c>
      <c r="L1311" s="3"/>
      <c r="M1311" s="3"/>
      <c r="N1311" s="3"/>
      <c r="O1311" s="3"/>
      <c r="P1311" s="3"/>
      <c r="Q1311" s="3" t="s">
        <v>380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288"/>
        <v>{}</v>
      </c>
      <c r="Z1311" s="11" t="s">
        <v>381</v>
      </c>
      <c r="AA1311" s="11" t="str">
        <f t="shared" si="28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289"/>
        <v/>
      </c>
      <c r="BQ1311" s="11" t="str">
        <f t="shared" si="281"/>
        <v/>
      </c>
    </row>
    <row r="1312" spans="2:69" x14ac:dyDescent="0.15">
      <c r="B1312" s="1" t="str">
        <f t="shared" si="290"/>
        <v>SkillDescBrief4100807</v>
      </c>
      <c r="C1312" s="1" t="str">
        <f t="shared" si="291"/>
        <v>SkillDescDetail410080704</v>
      </c>
      <c r="D1312" s="3">
        <v>410080704</v>
      </c>
      <c r="E1312" s="3">
        <v>4100807</v>
      </c>
      <c r="F1312" s="3">
        <v>4</v>
      </c>
      <c r="G1312" s="3" t="s">
        <v>377</v>
      </c>
      <c r="H1312" s="3"/>
      <c r="I1312" s="3" t="s">
        <v>378</v>
      </c>
      <c r="J1312" s="3"/>
      <c r="K1312" s="3" t="s">
        <v>379</v>
      </c>
      <c r="L1312" s="3"/>
      <c r="M1312" s="3"/>
      <c r="N1312" s="3"/>
      <c r="O1312" s="3"/>
      <c r="P1312" s="3"/>
      <c r="Q1312" s="3" t="s">
        <v>380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288"/>
        <v>{}</v>
      </c>
      <c r="Z1312" s="11" t="s">
        <v>381</v>
      </c>
      <c r="AA1312" s="11" t="str">
        <f t="shared" si="28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289"/>
        <v/>
      </c>
      <c r="BQ1312" s="11" t="str">
        <f t="shared" si="281"/>
        <v/>
      </c>
    </row>
    <row r="1313" spans="2:69" x14ac:dyDescent="0.15">
      <c r="B1313" s="1" t="str">
        <f t="shared" si="290"/>
        <v>SkillDescBrief4100807</v>
      </c>
      <c r="C1313" s="1" t="str">
        <f t="shared" si="291"/>
        <v>SkillDescDetail410080705</v>
      </c>
      <c r="D1313" s="3">
        <v>410080705</v>
      </c>
      <c r="E1313" s="3">
        <v>4100807</v>
      </c>
      <c r="F1313" s="3">
        <v>5</v>
      </c>
      <c r="G1313" s="3" t="s">
        <v>377</v>
      </c>
      <c r="H1313" s="3"/>
      <c r="I1313" s="3" t="s">
        <v>378</v>
      </c>
      <c r="J1313" s="3"/>
      <c r="K1313" s="3" t="s">
        <v>379</v>
      </c>
      <c r="L1313" s="3"/>
      <c r="M1313" s="3"/>
      <c r="N1313" s="3"/>
      <c r="O1313" s="3"/>
      <c r="P1313" s="3"/>
      <c r="Q1313" s="3" t="s">
        <v>380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288"/>
        <v>{}</v>
      </c>
      <c r="Z1313" s="11" t="s">
        <v>381</v>
      </c>
      <c r="AA1313" s="11" t="str">
        <f t="shared" si="28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289"/>
        <v/>
      </c>
      <c r="BQ1313" s="11" t="str">
        <f t="shared" ref="BQ1313:BQ1376" si="294">AA1313</f>
        <v/>
      </c>
    </row>
    <row r="1314" spans="2:69" x14ac:dyDescent="0.15">
      <c r="B1314" s="1" t="str">
        <f t="shared" si="290"/>
        <v>SkillDescBrief// 强化普攻</v>
      </c>
      <c r="C1314" s="1" t="str">
        <f t="shared" si="291"/>
        <v>SkillDescDetail// 强化普攻</v>
      </c>
      <c r="D1314" s="7" t="s">
        <v>66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288"/>
        <v/>
      </c>
      <c r="Z1314" s="10" t="s">
        <v>381</v>
      </c>
      <c r="AA1314" s="10" t="str">
        <f t="shared" si="28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289"/>
        <v/>
      </c>
      <c r="BQ1314" s="10" t="str">
        <f t="shared" si="294"/>
        <v/>
      </c>
    </row>
    <row r="1315" spans="2:69" x14ac:dyDescent="0.15">
      <c r="B1315" s="1" t="str">
        <f t="shared" si="290"/>
        <v>SkillDescBrief4100808</v>
      </c>
      <c r="C1315" s="1" t="str">
        <f t="shared" si="291"/>
        <v>SkillDescDetail410080801</v>
      </c>
      <c r="D1315" s="3">
        <v>410080801</v>
      </c>
      <c r="E1315" s="3">
        <v>4100808</v>
      </c>
      <c r="F1315" s="3">
        <v>1</v>
      </c>
      <c r="G1315" s="3" t="s">
        <v>377</v>
      </c>
      <c r="H1315" s="3">
        <f ca="1">ROUND(_xlfn.XLOOKUP($F1315,$D$1:$D$5,$E$1:$E$5)*OFFSET(H1315,5-F1315,0)/0.05,0)*0.05</f>
        <v>1.25</v>
      </c>
      <c r="I1315" s="3" t="s">
        <v>378</v>
      </c>
      <c r="J1315" s="3"/>
      <c r="K1315" s="3" t="s">
        <v>379</v>
      </c>
      <c r="L1315" s="3"/>
      <c r="M1315" s="3"/>
      <c r="N1315" s="3"/>
      <c r="O1315" s="3"/>
      <c r="P1315" s="3"/>
      <c r="Q1315" s="3" t="s">
        <v>380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t="shared" ca="1" si="288"/>
        <v>{"AtkPower":1.25}</v>
      </c>
      <c r="Z1315" s="11" t="s">
        <v>381</v>
      </c>
      <c r="AA1315" s="11" t="str">
        <f t="shared" si="28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289"/>
        <v/>
      </c>
      <c r="BQ1315" s="11" t="str">
        <f t="shared" si="294"/>
        <v/>
      </c>
    </row>
    <row r="1316" spans="2:69" x14ac:dyDescent="0.15">
      <c r="B1316" s="1" t="str">
        <f t="shared" si="290"/>
        <v>SkillDescBrief4100808</v>
      </c>
      <c r="C1316" s="1" t="str">
        <f t="shared" si="291"/>
        <v>SkillDescDetail410080802</v>
      </c>
      <c r="D1316" s="3">
        <v>410080802</v>
      </c>
      <c r="E1316" s="3">
        <v>4100808</v>
      </c>
      <c r="F1316" s="3">
        <v>2</v>
      </c>
      <c r="G1316" s="3" t="s">
        <v>377</v>
      </c>
      <c r="H1316" s="3">
        <f ca="1">ROUND(_xlfn.XLOOKUP($F1316,$D$1:$D$5,$E$1:$E$5)*OFFSET(H1316,5-F1316,0)/0.05,0)*0.05</f>
        <v>1.3</v>
      </c>
      <c r="I1316" s="3" t="s">
        <v>378</v>
      </c>
      <c r="J1316" s="3"/>
      <c r="K1316" s="3" t="s">
        <v>379</v>
      </c>
      <c r="L1316" s="3"/>
      <c r="M1316" s="3"/>
      <c r="N1316" s="3"/>
      <c r="O1316" s="3"/>
      <c r="P1316" s="3"/>
      <c r="Q1316" s="3" t="s">
        <v>380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t="shared" ca="1" si="288"/>
        <v>{"AtkPower":1.3}</v>
      </c>
      <c r="Z1316" s="11" t="s">
        <v>381</v>
      </c>
      <c r="AA1316" s="11" t="str">
        <f t="shared" si="28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289"/>
        <v/>
      </c>
      <c r="BQ1316" s="11" t="str">
        <f t="shared" si="294"/>
        <v/>
      </c>
    </row>
    <row r="1317" spans="2:69" x14ac:dyDescent="0.15">
      <c r="B1317" s="1" t="str">
        <f t="shared" si="290"/>
        <v>SkillDescBrief4100808</v>
      </c>
      <c r="C1317" s="1" t="str">
        <f t="shared" si="291"/>
        <v>SkillDescDetail410080803</v>
      </c>
      <c r="D1317" s="3">
        <v>410080803</v>
      </c>
      <c r="E1317" s="3">
        <v>4100808</v>
      </c>
      <c r="F1317" s="3">
        <v>3</v>
      </c>
      <c r="G1317" s="3" t="s">
        <v>377</v>
      </c>
      <c r="H1317" s="3">
        <f ca="1">ROUND(_xlfn.XLOOKUP($F1317,$D$1:$D$5,$E$1:$E$5)*OFFSET(H1317,5-F1317,0)/0.05,0)*0.05</f>
        <v>1.4000000000000001</v>
      </c>
      <c r="I1317" s="3" t="s">
        <v>378</v>
      </c>
      <c r="J1317" s="3"/>
      <c r="K1317" s="3" t="s">
        <v>379</v>
      </c>
      <c r="L1317" s="3"/>
      <c r="M1317" s="3"/>
      <c r="N1317" s="3"/>
      <c r="O1317" s="3"/>
      <c r="P1317" s="3"/>
      <c r="Q1317" s="3" t="s">
        <v>380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t="shared" ca="1" si="288"/>
        <v>{"AtkPower":1.4}</v>
      </c>
      <c r="Z1317" s="11" t="s">
        <v>381</v>
      </c>
      <c r="AA1317" s="11" t="str">
        <f t="shared" si="28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289"/>
        <v/>
      </c>
      <c r="BQ1317" s="11" t="str">
        <f t="shared" si="294"/>
        <v/>
      </c>
    </row>
    <row r="1318" spans="2:69" x14ac:dyDescent="0.15">
      <c r="B1318" s="1" t="str">
        <f t="shared" si="290"/>
        <v>SkillDescBrief4100808</v>
      </c>
      <c r="C1318" s="1" t="str">
        <f t="shared" si="291"/>
        <v>SkillDescDetail410080804</v>
      </c>
      <c r="D1318" s="3">
        <v>410080804</v>
      </c>
      <c r="E1318" s="3">
        <v>4100808</v>
      </c>
      <c r="F1318" s="3">
        <v>4</v>
      </c>
      <c r="G1318" s="3" t="s">
        <v>377</v>
      </c>
      <c r="H1318" s="3">
        <f ca="1">ROUND(_xlfn.XLOOKUP($F1318,$D$1:$D$5,$E$1:$E$5)*OFFSET(H1318,5-F1318,0)/0.05,0)*0.05</f>
        <v>1.6</v>
      </c>
      <c r="I1318" s="3" t="s">
        <v>378</v>
      </c>
      <c r="J1318" s="3"/>
      <c r="K1318" s="3" t="s">
        <v>379</v>
      </c>
      <c r="L1318" s="3"/>
      <c r="M1318" s="3"/>
      <c r="N1318" s="3"/>
      <c r="O1318" s="3"/>
      <c r="P1318" s="3"/>
      <c r="Q1318" s="3" t="s">
        <v>380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t="shared" ca="1" si="288"/>
        <v>{"AtkPower":1.6}</v>
      </c>
      <c r="Z1318" s="11" t="s">
        <v>381</v>
      </c>
      <c r="AA1318" s="11" t="str">
        <f t="shared" si="28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289"/>
        <v/>
      </c>
      <c r="BQ1318" s="11" t="str">
        <f t="shared" si="294"/>
        <v/>
      </c>
    </row>
    <row r="1319" spans="2:69" x14ac:dyDescent="0.15">
      <c r="B1319" s="1" t="str">
        <f t="shared" si="290"/>
        <v>SkillDescBrief4100808</v>
      </c>
      <c r="C1319" s="1" t="str">
        <f t="shared" si="291"/>
        <v>SkillDescDetail410080805</v>
      </c>
      <c r="D1319" s="3">
        <v>410080805</v>
      </c>
      <c r="E1319" s="3">
        <v>4100808</v>
      </c>
      <c r="F1319" s="3">
        <v>5</v>
      </c>
      <c r="G1319" s="3" t="s">
        <v>377</v>
      </c>
      <c r="H1319" s="3">
        <v>1.75</v>
      </c>
      <c r="I1319" s="3" t="s">
        <v>378</v>
      </c>
      <c r="J1319" s="3"/>
      <c r="K1319" s="3" t="s">
        <v>379</v>
      </c>
      <c r="L1319" s="3"/>
      <c r="M1319" s="3"/>
      <c r="N1319" s="3"/>
      <c r="O1319" s="3"/>
      <c r="P1319" s="3"/>
      <c r="Q1319" s="3" t="s">
        <v>380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288"/>
        <v>{"AtkPower":1.75}</v>
      </c>
      <c r="Z1319" s="11" t="s">
        <v>381</v>
      </c>
      <c r="AA1319" s="11" t="str">
        <f t="shared" si="28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289"/>
        <v/>
      </c>
      <c r="BQ1319" s="11" t="str">
        <f t="shared" si="294"/>
        <v/>
      </c>
    </row>
    <row r="1320" spans="2:69" x14ac:dyDescent="0.15">
      <c r="B1320" s="1" t="str">
        <f t="shared" si="290"/>
        <v>SkillDescBrief// 弹药自然</v>
      </c>
      <c r="C1320" s="1" t="str">
        <f t="shared" si="291"/>
        <v>SkillDescDetail// 弹药自然恢复</v>
      </c>
      <c r="D1320" s="7" t="s">
        <v>146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288"/>
        <v/>
      </c>
      <c r="Z1320" s="10" t="s">
        <v>381</v>
      </c>
      <c r="AA1320" s="10" t="str">
        <f t="shared" ref="AA1320:AA1383" si="295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289"/>
        <v/>
      </c>
      <c r="BQ1320" s="10" t="str">
        <f t="shared" si="294"/>
        <v/>
      </c>
    </row>
    <row r="1321" spans="2:69" x14ac:dyDescent="0.15">
      <c r="B1321" s="1" t="str">
        <f t="shared" si="290"/>
        <v>SkillDescBrief4100809</v>
      </c>
      <c r="C1321" s="1" t="str">
        <f t="shared" si="291"/>
        <v>SkillDescDetail410080901</v>
      </c>
      <c r="D1321" s="3">
        <v>410080901</v>
      </c>
      <c r="E1321" s="3">
        <v>4100809</v>
      </c>
      <c r="F1321" s="3">
        <v>1</v>
      </c>
      <c r="G1321" s="3" t="s">
        <v>377</v>
      </c>
      <c r="H1321" s="3"/>
      <c r="I1321" s="3" t="s">
        <v>378</v>
      </c>
      <c r="J1321" s="3"/>
      <c r="K1321" s="3" t="s">
        <v>379</v>
      </c>
      <c r="L1321" s="3"/>
      <c r="M1321" s="3"/>
      <c r="N1321" s="3"/>
      <c r="O1321" s="3"/>
      <c r="P1321" s="3"/>
      <c r="Q1321" s="3" t="s">
        <v>380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288"/>
        <v>{}</v>
      </c>
      <c r="Z1321" s="11" t="s">
        <v>381</v>
      </c>
      <c r="AA1321" s="11" t="str">
        <f t="shared" si="295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289"/>
        <v/>
      </c>
      <c r="BQ1321" s="11" t="str">
        <f t="shared" si="294"/>
        <v/>
      </c>
    </row>
    <row r="1322" spans="2:69" x14ac:dyDescent="0.15">
      <c r="B1322" s="1" t="str">
        <f t="shared" si="290"/>
        <v>SkillDescBrief4100809</v>
      </c>
      <c r="C1322" s="1" t="str">
        <f t="shared" si="291"/>
        <v>SkillDescDetail410080902</v>
      </c>
      <c r="D1322" s="3">
        <v>410080902</v>
      </c>
      <c r="E1322" s="3">
        <v>4100809</v>
      </c>
      <c r="F1322" s="3">
        <v>2</v>
      </c>
      <c r="G1322" s="3" t="s">
        <v>377</v>
      </c>
      <c r="H1322" s="3"/>
      <c r="I1322" s="3" t="s">
        <v>378</v>
      </c>
      <c r="J1322" s="3"/>
      <c r="K1322" s="3" t="s">
        <v>379</v>
      </c>
      <c r="L1322" s="3"/>
      <c r="M1322" s="3"/>
      <c r="N1322" s="3"/>
      <c r="O1322" s="3"/>
      <c r="P1322" s="3"/>
      <c r="Q1322" s="3" t="s">
        <v>380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288"/>
        <v>{}</v>
      </c>
      <c r="Z1322" s="11" t="s">
        <v>381</v>
      </c>
      <c r="AA1322" s="11" t="str">
        <f t="shared" si="295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289"/>
        <v/>
      </c>
      <c r="BQ1322" s="11" t="str">
        <f t="shared" si="294"/>
        <v/>
      </c>
    </row>
    <row r="1323" spans="2:69" x14ac:dyDescent="0.15">
      <c r="B1323" s="1" t="str">
        <f t="shared" si="290"/>
        <v>SkillDescBrief4100809</v>
      </c>
      <c r="C1323" s="1" t="str">
        <f t="shared" si="291"/>
        <v>SkillDescDetail410080903</v>
      </c>
      <c r="D1323" s="3">
        <v>410080903</v>
      </c>
      <c r="E1323" s="3">
        <v>4100809</v>
      </c>
      <c r="F1323" s="3">
        <v>3</v>
      </c>
      <c r="G1323" s="3" t="s">
        <v>377</v>
      </c>
      <c r="H1323" s="3"/>
      <c r="I1323" s="3" t="s">
        <v>378</v>
      </c>
      <c r="J1323" s="3"/>
      <c r="K1323" s="3" t="s">
        <v>379</v>
      </c>
      <c r="L1323" s="3"/>
      <c r="M1323" s="3"/>
      <c r="N1323" s="3"/>
      <c r="O1323" s="3"/>
      <c r="P1323" s="3"/>
      <c r="Q1323" s="3" t="s">
        <v>380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288"/>
        <v>{}</v>
      </c>
      <c r="Z1323" s="11" t="s">
        <v>381</v>
      </c>
      <c r="AA1323" s="11" t="str">
        <f t="shared" si="295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289"/>
        <v/>
      </c>
      <c r="BQ1323" s="11" t="str">
        <f t="shared" si="294"/>
        <v/>
      </c>
    </row>
    <row r="1324" spans="2:69" x14ac:dyDescent="0.15">
      <c r="B1324" s="1" t="str">
        <f t="shared" si="290"/>
        <v>SkillDescBrief4100809</v>
      </c>
      <c r="C1324" s="1" t="str">
        <f t="shared" si="291"/>
        <v>SkillDescDetail410080904</v>
      </c>
      <c r="D1324" s="3">
        <v>410080904</v>
      </c>
      <c r="E1324" s="3">
        <v>4100809</v>
      </c>
      <c r="F1324" s="3">
        <v>4</v>
      </c>
      <c r="G1324" s="3" t="s">
        <v>377</v>
      </c>
      <c r="H1324" s="3"/>
      <c r="I1324" s="3" t="s">
        <v>378</v>
      </c>
      <c r="J1324" s="3"/>
      <c r="K1324" s="3" t="s">
        <v>379</v>
      </c>
      <c r="L1324" s="3"/>
      <c r="M1324" s="3"/>
      <c r="N1324" s="3"/>
      <c r="O1324" s="3"/>
      <c r="P1324" s="3"/>
      <c r="Q1324" s="3" t="s">
        <v>380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288"/>
        <v>{}</v>
      </c>
      <c r="Z1324" s="11" t="s">
        <v>381</v>
      </c>
      <c r="AA1324" s="11" t="str">
        <f t="shared" si="295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289"/>
        <v/>
      </c>
      <c r="BQ1324" s="11" t="str">
        <f t="shared" si="294"/>
        <v/>
      </c>
    </row>
    <row r="1325" spans="2:69" x14ac:dyDescent="0.15">
      <c r="B1325" s="1" t="str">
        <f t="shared" si="290"/>
        <v>SkillDescBrief4100809</v>
      </c>
      <c r="C1325" s="1" t="str">
        <f t="shared" si="291"/>
        <v>SkillDescDetail410080905</v>
      </c>
      <c r="D1325" s="3">
        <v>410080905</v>
      </c>
      <c r="E1325" s="3">
        <v>4100809</v>
      </c>
      <c r="F1325" s="3">
        <v>5</v>
      </c>
      <c r="G1325" s="3" t="s">
        <v>377</v>
      </c>
      <c r="H1325" s="3"/>
      <c r="I1325" s="3" t="s">
        <v>378</v>
      </c>
      <c r="J1325" s="3"/>
      <c r="K1325" s="3" t="s">
        <v>379</v>
      </c>
      <c r="L1325" s="3"/>
      <c r="M1325" s="3"/>
      <c r="N1325" s="3"/>
      <c r="O1325" s="3"/>
      <c r="P1325" s="3"/>
      <c r="Q1325" s="3" t="s">
        <v>380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288"/>
        <v>{}</v>
      </c>
      <c r="Z1325" s="11" t="s">
        <v>381</v>
      </c>
      <c r="AA1325" s="11" t="str">
        <f t="shared" si="295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289"/>
        <v/>
      </c>
      <c r="BQ1325" s="11" t="str">
        <f t="shared" si="294"/>
        <v/>
      </c>
    </row>
    <row r="1326" spans="2:69" x14ac:dyDescent="0.15">
      <c r="B1326" s="1" t="str">
        <f t="shared" si="290"/>
        <v>SkillDescBrief// 坦克</v>
      </c>
      <c r="C1326" s="1" t="str">
        <f t="shared" si="291"/>
        <v>SkillDescDetail// 坦克</v>
      </c>
      <c r="D1326" s="7" t="s">
        <v>148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288"/>
        <v/>
      </c>
      <c r="Z1326" s="10" t="s">
        <v>381</v>
      </c>
      <c r="AA1326" s="10" t="str">
        <f t="shared" si="295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289"/>
        <v/>
      </c>
      <c r="BQ1326" s="10" t="str">
        <f t="shared" si="294"/>
        <v/>
      </c>
    </row>
    <row r="1327" spans="2:69" x14ac:dyDescent="0.15">
      <c r="B1327" s="1" t="str">
        <f t="shared" si="290"/>
        <v>SkillDescBrief// 普攻</v>
      </c>
      <c r="C1327" s="1" t="str">
        <f t="shared" si="291"/>
        <v>SkillDescDetail// 普攻</v>
      </c>
      <c r="D1327" s="7" t="s">
        <v>33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288"/>
        <v/>
      </c>
      <c r="Z1327" s="10" t="s">
        <v>381</v>
      </c>
      <c r="AA1327" s="10" t="str">
        <f t="shared" si="295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289"/>
        <v/>
      </c>
      <c r="BQ1327" s="10" t="str">
        <f t="shared" si="294"/>
        <v/>
      </c>
    </row>
    <row r="1328" spans="2:69" x14ac:dyDescent="0.15">
      <c r="B1328" s="1" t="str">
        <f t="shared" si="290"/>
        <v>SkillDescBrief4100901</v>
      </c>
      <c r="C1328" s="1" t="str">
        <f t="shared" si="291"/>
        <v>SkillDescDetail410090101</v>
      </c>
      <c r="D1328" s="3">
        <v>410090101</v>
      </c>
      <c r="E1328" s="3">
        <v>4100901</v>
      </c>
      <c r="F1328" s="3">
        <v>1</v>
      </c>
      <c r="G1328" s="3" t="s">
        <v>377</v>
      </c>
      <c r="H1328" s="3">
        <f ca="1">ROUND(_xlfn.XLOOKUP($F1328,$D$1:$D$5,$E$1:$E$5)*OFFSET(H1328,5-F1328,0)/0.05,0)*0.05</f>
        <v>1.2000000000000002</v>
      </c>
      <c r="I1328" s="3" t="s">
        <v>378</v>
      </c>
      <c r="J1328" s="3"/>
      <c r="K1328" s="3" t="s">
        <v>379</v>
      </c>
      <c r="L1328" s="3"/>
      <c r="M1328" s="3"/>
      <c r="N1328" s="3"/>
      <c r="O1328" s="3"/>
      <c r="P1328" s="3"/>
      <c r="Q1328" s="3" t="s">
        <v>380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t="shared" ca="1" si="288"/>
        <v>{"AtkPower":1.2}</v>
      </c>
      <c r="Z1328" s="11" t="s">
        <v>701</v>
      </c>
      <c r="AA1328" s="11" t="str">
        <f t="shared" ca="1" si="295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702</v>
      </c>
      <c r="AK1328" s="11" t="str">
        <f>$B$6</f>
        <v>&lt;c=A6EC41&gt;</v>
      </c>
      <c r="AL1328" s="12">
        <v>1</v>
      </c>
      <c r="AM1328" s="11" t="s">
        <v>349</v>
      </c>
      <c r="AN1328" s="11" t="s">
        <v>384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349</v>
      </c>
      <c r="AR1328" s="11" t="s">
        <v>385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289"/>
        <v>使用坦克炮击敌人</v>
      </c>
      <c r="BQ1328" s="11" t="str">
        <f t="shared" ca="1" si="294"/>
        <v>使用坦克炮击，对&lt;c=A6EC41&gt;1&lt;/c&gt;个敌人造成&lt;q=attr_atk&gt;&lt;c=A6EC41&gt;120%&lt;/c&gt;伤害</v>
      </c>
    </row>
    <row r="1329" spans="2:69" x14ac:dyDescent="0.15">
      <c r="B1329" s="1" t="str">
        <f t="shared" si="290"/>
        <v>SkillDescBrief4100901</v>
      </c>
      <c r="C1329" s="1" t="str">
        <f t="shared" si="291"/>
        <v>SkillDescDetail410090102</v>
      </c>
      <c r="D1329" s="3">
        <v>410090102</v>
      </c>
      <c r="E1329" s="3">
        <v>4100901</v>
      </c>
      <c r="F1329" s="3">
        <v>2</v>
      </c>
      <c r="G1329" s="3" t="s">
        <v>377</v>
      </c>
      <c r="H1329" s="3">
        <f ca="1">ROUND(_xlfn.XLOOKUP($F1329,$D$1:$D$5,$E$1:$E$5)*OFFSET(H1329,5-F1329,0)/0.05,0)*0.05</f>
        <v>1.3</v>
      </c>
      <c r="I1329" s="3" t="s">
        <v>378</v>
      </c>
      <c r="J1329" s="3"/>
      <c r="K1329" s="3" t="s">
        <v>379</v>
      </c>
      <c r="L1329" s="3"/>
      <c r="M1329" s="3"/>
      <c r="N1329" s="3"/>
      <c r="O1329" s="3"/>
      <c r="P1329" s="3"/>
      <c r="Q1329" s="3" t="s">
        <v>380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t="shared" ca="1" si="288"/>
        <v>{"AtkPower":1.3}</v>
      </c>
      <c r="Z1329" s="11" t="s">
        <v>701</v>
      </c>
      <c r="AA1329" s="11" t="str">
        <f t="shared" ca="1" si="295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386</v>
      </c>
      <c r="AG1329" s="11"/>
      <c r="AH1329" s="11"/>
      <c r="AI1329" s="11"/>
      <c r="AJ1329" s="11" t="s">
        <v>691</v>
      </c>
      <c r="AK1329" s="11" t="str">
        <f t="shared" ref="AK1329:AK1332" si="296">$B$8&amp;$B$6</f>
        <v>&lt;q=attr_atk&gt;&lt;c=A6EC41&gt;</v>
      </c>
      <c r="AL1329" s="11" t="str">
        <f t="shared" ref="AL1329:AL1332" ca="1" si="297">ROUND($H1329*100,2)&amp;"%"</f>
        <v>130%</v>
      </c>
      <c r="AM1329" s="11" t="s">
        <v>349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289"/>
        <v>使用坦克炮击敌人</v>
      </c>
      <c r="BQ1329" s="11" t="str">
        <f t="shared" ca="1" si="294"/>
        <v>2级：造成伤害提升至&lt;q=attr_atk&gt;&lt;c=A6EC41&gt;130%&lt;/c&gt;</v>
      </c>
    </row>
    <row r="1330" spans="2:69" x14ac:dyDescent="0.15">
      <c r="B1330" s="1" t="str">
        <f t="shared" si="290"/>
        <v>SkillDescBrief4100901</v>
      </c>
      <c r="C1330" s="1" t="str">
        <f t="shared" si="291"/>
        <v>SkillDescDetail410090103</v>
      </c>
      <c r="D1330" s="3">
        <v>410090103</v>
      </c>
      <c r="E1330" s="3">
        <v>4100901</v>
      </c>
      <c r="F1330" s="3">
        <v>3</v>
      </c>
      <c r="G1330" s="3" t="s">
        <v>377</v>
      </c>
      <c r="H1330" s="3">
        <f ca="1">ROUND(_xlfn.XLOOKUP($F1330,$D$1:$D$5,$E$1:$E$5)*OFFSET(H1330,5-F1330,0)/0.05,0)*0.05</f>
        <v>1.35</v>
      </c>
      <c r="I1330" s="3" t="s">
        <v>378</v>
      </c>
      <c r="J1330" s="3"/>
      <c r="K1330" s="3" t="s">
        <v>379</v>
      </c>
      <c r="L1330" s="3"/>
      <c r="M1330" s="3"/>
      <c r="N1330" s="3"/>
      <c r="O1330" s="3"/>
      <c r="P1330" s="3"/>
      <c r="Q1330" s="3" t="s">
        <v>380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t="shared" ca="1" si="288"/>
        <v>{"AtkPower":1.35}</v>
      </c>
      <c r="Z1330" s="11" t="s">
        <v>701</v>
      </c>
      <c r="AA1330" s="11" t="str">
        <f t="shared" ca="1" si="295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386</v>
      </c>
      <c r="AG1330" s="11"/>
      <c r="AH1330" s="11"/>
      <c r="AI1330" s="11"/>
      <c r="AJ1330" s="11" t="s">
        <v>691</v>
      </c>
      <c r="AK1330" s="11" t="str">
        <f t="shared" si="296"/>
        <v>&lt;q=attr_atk&gt;&lt;c=A6EC41&gt;</v>
      </c>
      <c r="AL1330" s="11" t="str">
        <f t="shared" ca="1" si="297"/>
        <v>135%</v>
      </c>
      <c r="AM1330" s="11" t="s">
        <v>349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289"/>
        <v>使用坦克炮击敌人</v>
      </c>
      <c r="BQ1330" s="11" t="str">
        <f t="shared" ca="1" si="294"/>
        <v>3级：造成伤害提升至&lt;q=attr_atk&gt;&lt;c=A6EC41&gt;135%&lt;/c&gt;</v>
      </c>
    </row>
    <row r="1331" spans="2:69" x14ac:dyDescent="0.15">
      <c r="B1331" s="1" t="str">
        <f t="shared" si="290"/>
        <v>SkillDescBrief4100901</v>
      </c>
      <c r="C1331" s="1" t="str">
        <f t="shared" si="291"/>
        <v>SkillDescDetail410090104</v>
      </c>
      <c r="D1331" s="3">
        <v>410090104</v>
      </c>
      <c r="E1331" s="3">
        <v>4100901</v>
      </c>
      <c r="F1331" s="3">
        <v>4</v>
      </c>
      <c r="G1331" s="3" t="s">
        <v>377</v>
      </c>
      <c r="H1331" s="3">
        <f ca="1">ROUND(_xlfn.XLOOKUP($F1331,$D$1:$D$5,$E$1:$E$5)*OFFSET(H1331,5-F1331,0)/0.05,0)*0.05</f>
        <v>1.55</v>
      </c>
      <c r="I1331" s="3" t="s">
        <v>378</v>
      </c>
      <c r="J1331" s="3"/>
      <c r="K1331" s="3" t="s">
        <v>379</v>
      </c>
      <c r="L1331" s="3"/>
      <c r="M1331" s="3"/>
      <c r="N1331" s="3"/>
      <c r="O1331" s="3"/>
      <c r="P1331" s="3"/>
      <c r="Q1331" s="3" t="s">
        <v>380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t="shared" ca="1" si="288"/>
        <v>{"AtkPower":1.55}</v>
      </c>
      <c r="Z1331" s="11" t="s">
        <v>701</v>
      </c>
      <c r="AA1331" s="11" t="str">
        <f t="shared" ca="1" si="295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386</v>
      </c>
      <c r="AG1331" s="11"/>
      <c r="AH1331" s="11"/>
      <c r="AI1331" s="11"/>
      <c r="AJ1331" s="11" t="s">
        <v>691</v>
      </c>
      <c r="AK1331" s="11" t="str">
        <f t="shared" si="296"/>
        <v>&lt;q=attr_atk&gt;&lt;c=A6EC41&gt;</v>
      </c>
      <c r="AL1331" s="11" t="str">
        <f t="shared" ca="1" si="297"/>
        <v>155%</v>
      </c>
      <c r="AM1331" s="11" t="s">
        <v>349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289"/>
        <v>使用坦克炮击敌人</v>
      </c>
      <c r="BQ1331" s="11" t="str">
        <f t="shared" ca="1" si="294"/>
        <v>4级：造成伤害提升至&lt;q=attr_atk&gt;&lt;c=A6EC41&gt;155%&lt;/c&gt;</v>
      </c>
    </row>
    <row r="1332" spans="2:69" x14ac:dyDescent="0.15">
      <c r="B1332" s="1" t="str">
        <f t="shared" si="290"/>
        <v>SkillDescBrief4100901</v>
      </c>
      <c r="C1332" s="1" t="str">
        <f t="shared" si="291"/>
        <v>SkillDescDetail410090105</v>
      </c>
      <c r="D1332" s="3">
        <v>410090105</v>
      </c>
      <c r="E1332" s="3">
        <v>4100901</v>
      </c>
      <c r="F1332" s="3">
        <v>5</v>
      </c>
      <c r="G1332" s="3" t="s">
        <v>377</v>
      </c>
      <c r="H1332" s="3">
        <v>1.7</v>
      </c>
      <c r="I1332" s="3" t="s">
        <v>378</v>
      </c>
      <c r="J1332" s="3"/>
      <c r="K1332" s="3" t="s">
        <v>379</v>
      </c>
      <c r="L1332" s="3"/>
      <c r="M1332" s="3"/>
      <c r="N1332" s="3"/>
      <c r="O1332" s="3"/>
      <c r="P1332" s="3"/>
      <c r="Q1332" s="3" t="s">
        <v>380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288"/>
        <v>{"AtkPower":1.7}</v>
      </c>
      <c r="Z1332" s="11" t="s">
        <v>701</v>
      </c>
      <c r="AA1332" s="11" t="str">
        <f t="shared" si="295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386</v>
      </c>
      <c r="AG1332" s="11"/>
      <c r="AH1332" s="11"/>
      <c r="AI1332" s="11"/>
      <c r="AJ1332" s="11" t="s">
        <v>691</v>
      </c>
      <c r="AK1332" s="11" t="str">
        <f t="shared" si="296"/>
        <v>&lt;q=attr_atk&gt;&lt;c=A6EC41&gt;</v>
      </c>
      <c r="AL1332" s="11" t="str">
        <f t="shared" si="297"/>
        <v>170%</v>
      </c>
      <c r="AM1332" s="11" t="s">
        <v>349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289"/>
        <v>使用坦克炮击敌人</v>
      </c>
      <c r="BQ1332" s="11" t="str">
        <f t="shared" si="294"/>
        <v>5级：造成伤害提升至&lt;q=attr_atk&gt;&lt;c=A6EC41&gt;170%&lt;/c&gt;</v>
      </c>
    </row>
    <row r="1333" spans="2:69" x14ac:dyDescent="0.15">
      <c r="B1333" s="1" t="str">
        <f t="shared" si="290"/>
        <v>SkillDescBrief// 大招</v>
      </c>
      <c r="C1333" s="1" t="str">
        <f t="shared" si="291"/>
        <v>SkillDescDetail// 大招</v>
      </c>
      <c r="D1333" s="7" t="s">
        <v>40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288"/>
        <v/>
      </c>
      <c r="Z1333" s="10" t="s">
        <v>381</v>
      </c>
      <c r="AA1333" s="10" t="str">
        <f t="shared" si="295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289"/>
        <v/>
      </c>
      <c r="BQ1333" s="10" t="str">
        <f t="shared" si="294"/>
        <v/>
      </c>
    </row>
    <row r="1334" spans="2:69" x14ac:dyDescent="0.15">
      <c r="B1334" s="1" t="str">
        <f t="shared" si="290"/>
        <v>SkillDescBrief4100902</v>
      </c>
      <c r="C1334" s="1" t="str">
        <f t="shared" si="291"/>
        <v>SkillDescDetail410090201</v>
      </c>
      <c r="D1334" s="3">
        <v>410090201</v>
      </c>
      <c r="E1334" s="3">
        <v>4100902</v>
      </c>
      <c r="F1334" s="3">
        <v>1</v>
      </c>
      <c r="G1334" s="3" t="s">
        <v>377</v>
      </c>
      <c r="H1334" s="3">
        <f ca="1">ROUND(_xlfn.XLOOKUP($F1334,$D$1:$D$5,$E$1:$E$5)*OFFSET(H1334,5-F1334,0)/0.05,0)*0.05</f>
        <v>3.8000000000000003</v>
      </c>
      <c r="I1334" s="3" t="s">
        <v>378</v>
      </c>
      <c r="J1334" s="3"/>
      <c r="K1334" s="3" t="s">
        <v>379</v>
      </c>
      <c r="L1334" s="3"/>
      <c r="M1334" s="3"/>
      <c r="N1334" s="3"/>
      <c r="O1334" s="3"/>
      <c r="P1334" s="3"/>
      <c r="Q1334" s="3" t="s">
        <v>380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t="shared" ca="1" si="288"/>
        <v>{"AtkPower":3.8}</v>
      </c>
      <c r="Z1334" s="11" t="s">
        <v>703</v>
      </c>
      <c r="AA1334" s="11" t="str">
        <f t="shared" ca="1" si="295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704</v>
      </c>
      <c r="AK1334" s="11" t="str">
        <f t="shared" ref="AK1334:AK1338" si="298">$B$8&amp;$B$6</f>
        <v>&lt;q=attr_atk&gt;&lt;c=A6EC41&gt;</v>
      </c>
      <c r="AL1334" s="11" t="str">
        <f t="shared" ref="AL1334:AL1338" ca="1" si="299">ROUND($H1334*100,2)&amp;"%"</f>
        <v>380%</v>
      </c>
      <c r="AM1334" s="11" t="s">
        <v>349</v>
      </c>
      <c r="AN1334" s="11" t="s">
        <v>385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289"/>
        <v>发射大号炮弹</v>
      </c>
      <c r="BQ1334" s="11" t="str">
        <f t="shared" ca="1" si="294"/>
        <v>发射大号炮弹，对所有敌人造成&lt;q=attr_atk&gt;&lt;c=A6EC41&gt;380%&lt;/c&gt;伤害</v>
      </c>
    </row>
    <row r="1335" spans="2:69" x14ac:dyDescent="0.15">
      <c r="B1335" s="1" t="str">
        <f t="shared" si="290"/>
        <v>SkillDescBrief4100902</v>
      </c>
      <c r="C1335" s="1" t="str">
        <f t="shared" si="291"/>
        <v>SkillDescDetail410090202</v>
      </c>
      <c r="D1335" s="3">
        <v>410090202</v>
      </c>
      <c r="E1335" s="3">
        <v>4100902</v>
      </c>
      <c r="F1335" s="3">
        <v>2</v>
      </c>
      <c r="G1335" s="3" t="s">
        <v>377</v>
      </c>
      <c r="H1335" s="3">
        <f ca="1">ROUND(_xlfn.XLOOKUP($F1335,$D$1:$D$5,$E$1:$E$5)*OFFSET(H1335,5-F1335,0)/0.05,0)*0.05</f>
        <v>4.05</v>
      </c>
      <c r="I1335" s="3" t="s">
        <v>378</v>
      </c>
      <c r="J1335" s="3"/>
      <c r="K1335" s="3" t="s">
        <v>379</v>
      </c>
      <c r="L1335" s="3"/>
      <c r="M1335" s="3"/>
      <c r="N1335" s="3"/>
      <c r="O1335" s="3"/>
      <c r="P1335" s="3"/>
      <c r="Q1335" s="3" t="s">
        <v>380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t="shared" ca="1" si="288"/>
        <v>{"AtkPower":4.05}</v>
      </c>
      <c r="Z1335" s="11" t="s">
        <v>703</v>
      </c>
      <c r="AA1335" s="11" t="str">
        <f t="shared" ca="1" si="295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386</v>
      </c>
      <c r="AG1335" s="11"/>
      <c r="AH1335" s="11"/>
      <c r="AI1335" s="11"/>
      <c r="AJ1335" s="11" t="s">
        <v>691</v>
      </c>
      <c r="AK1335" s="11" t="str">
        <f t="shared" si="298"/>
        <v>&lt;q=attr_atk&gt;&lt;c=A6EC41&gt;</v>
      </c>
      <c r="AL1335" s="11" t="str">
        <f t="shared" ca="1" si="299"/>
        <v>405%</v>
      </c>
      <c r="AM1335" s="11" t="s">
        <v>349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289"/>
        <v>发射大号炮弹</v>
      </c>
      <c r="BQ1335" s="11" t="str">
        <f t="shared" ca="1" si="294"/>
        <v>2级：造成伤害提升至&lt;q=attr_atk&gt;&lt;c=A6EC41&gt;405%&lt;/c&gt;</v>
      </c>
    </row>
    <row r="1336" spans="2:69" x14ac:dyDescent="0.15">
      <c r="B1336" s="1" t="str">
        <f t="shared" si="290"/>
        <v>SkillDescBrief4100902</v>
      </c>
      <c r="C1336" s="1" t="str">
        <f t="shared" si="291"/>
        <v>SkillDescDetail410090203</v>
      </c>
      <c r="D1336" s="3">
        <v>410090203</v>
      </c>
      <c r="E1336" s="3">
        <v>4100902</v>
      </c>
      <c r="F1336" s="3">
        <v>3</v>
      </c>
      <c r="G1336" s="3" t="s">
        <v>377</v>
      </c>
      <c r="H1336" s="3">
        <f ca="1">ROUND(_xlfn.XLOOKUP($F1336,$D$1:$D$5,$E$1:$E$5)*OFFSET(H1336,5-F1336,0)/0.05,0)*0.05</f>
        <v>4.3</v>
      </c>
      <c r="I1336" s="3" t="s">
        <v>378</v>
      </c>
      <c r="J1336" s="3"/>
      <c r="K1336" s="3" t="s">
        <v>379</v>
      </c>
      <c r="L1336" s="3"/>
      <c r="M1336" s="3"/>
      <c r="N1336" s="3"/>
      <c r="O1336" s="3"/>
      <c r="P1336" s="3"/>
      <c r="Q1336" s="3" t="s">
        <v>380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t="shared" ca="1" si="288"/>
        <v>{"AtkPower":4.3}</v>
      </c>
      <c r="Z1336" s="11" t="s">
        <v>703</v>
      </c>
      <c r="AA1336" s="11" t="str">
        <f t="shared" ca="1" si="295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386</v>
      </c>
      <c r="AG1336" s="11"/>
      <c r="AH1336" s="11"/>
      <c r="AI1336" s="11"/>
      <c r="AJ1336" s="11" t="s">
        <v>691</v>
      </c>
      <c r="AK1336" s="11" t="str">
        <f t="shared" si="298"/>
        <v>&lt;q=attr_atk&gt;&lt;c=A6EC41&gt;</v>
      </c>
      <c r="AL1336" s="11" t="str">
        <f t="shared" ca="1" si="299"/>
        <v>430%</v>
      </c>
      <c r="AM1336" s="11" t="s">
        <v>349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289"/>
        <v>发射大号炮弹</v>
      </c>
      <c r="BQ1336" s="11" t="str">
        <f t="shared" ca="1" si="294"/>
        <v>3级：造成伤害提升至&lt;q=attr_atk&gt;&lt;c=A6EC41&gt;430%&lt;/c&gt;</v>
      </c>
    </row>
    <row r="1337" spans="2:69" x14ac:dyDescent="0.15">
      <c r="B1337" s="1" t="str">
        <f t="shared" si="290"/>
        <v>SkillDescBrief4100902</v>
      </c>
      <c r="C1337" s="1" t="str">
        <f t="shared" si="291"/>
        <v>SkillDescDetail410090204</v>
      </c>
      <c r="D1337" s="3">
        <v>410090204</v>
      </c>
      <c r="E1337" s="3">
        <v>4100902</v>
      </c>
      <c r="F1337" s="3">
        <v>4</v>
      </c>
      <c r="G1337" s="3" t="s">
        <v>377</v>
      </c>
      <c r="H1337" s="3">
        <f ca="1">ROUND(_xlfn.XLOOKUP($F1337,$D$1:$D$5,$E$1:$E$5)*OFFSET(H1337,5-F1337,0)/0.05,0)*0.05</f>
        <v>4.8500000000000005</v>
      </c>
      <c r="I1337" s="3" t="s">
        <v>378</v>
      </c>
      <c r="J1337" s="3"/>
      <c r="K1337" s="3" t="s">
        <v>379</v>
      </c>
      <c r="L1337" s="3"/>
      <c r="M1337" s="3"/>
      <c r="N1337" s="3"/>
      <c r="O1337" s="3"/>
      <c r="P1337" s="3"/>
      <c r="Q1337" s="3" t="s">
        <v>380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t="shared" ca="1" si="288"/>
        <v>{"AtkPower":4.85}</v>
      </c>
      <c r="Z1337" s="11" t="s">
        <v>703</v>
      </c>
      <c r="AA1337" s="11" t="str">
        <f t="shared" ca="1" si="295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386</v>
      </c>
      <c r="AG1337" s="11"/>
      <c r="AH1337" s="11"/>
      <c r="AI1337" s="11"/>
      <c r="AJ1337" s="11" t="s">
        <v>691</v>
      </c>
      <c r="AK1337" s="11" t="str">
        <f t="shared" si="298"/>
        <v>&lt;q=attr_atk&gt;&lt;c=A6EC41&gt;</v>
      </c>
      <c r="AL1337" s="11" t="str">
        <f t="shared" ca="1" si="299"/>
        <v>485%</v>
      </c>
      <c r="AM1337" s="11" t="s">
        <v>349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289"/>
        <v>发射大号炮弹</v>
      </c>
      <c r="BQ1337" s="11" t="str">
        <f t="shared" ca="1" si="294"/>
        <v>4级：造成伤害提升至&lt;q=attr_atk&gt;&lt;c=A6EC41&gt;485%&lt;/c&gt;</v>
      </c>
    </row>
    <row r="1338" spans="2:69" x14ac:dyDescent="0.15">
      <c r="B1338" s="1" t="str">
        <f t="shared" si="290"/>
        <v>SkillDescBrief4100902</v>
      </c>
      <c r="C1338" s="1" t="str">
        <f t="shared" si="291"/>
        <v>SkillDescDetail410090205</v>
      </c>
      <c r="D1338" s="3">
        <v>410090205</v>
      </c>
      <c r="E1338" s="3">
        <v>4100902</v>
      </c>
      <c r="F1338" s="3">
        <v>5</v>
      </c>
      <c r="G1338" s="3" t="s">
        <v>377</v>
      </c>
      <c r="H1338" s="3">
        <v>5.4</v>
      </c>
      <c r="I1338" s="3" t="s">
        <v>378</v>
      </c>
      <c r="J1338" s="3"/>
      <c r="K1338" s="3" t="s">
        <v>379</v>
      </c>
      <c r="L1338" s="3"/>
      <c r="M1338" s="3"/>
      <c r="N1338" s="3"/>
      <c r="O1338" s="3"/>
      <c r="P1338" s="3"/>
      <c r="Q1338" s="3" t="s">
        <v>380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288"/>
        <v>{"AtkPower":5.4}</v>
      </c>
      <c r="Z1338" s="11" t="s">
        <v>703</v>
      </c>
      <c r="AA1338" s="11" t="str">
        <f t="shared" si="295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386</v>
      </c>
      <c r="AG1338" s="11"/>
      <c r="AH1338" s="11"/>
      <c r="AI1338" s="11"/>
      <c r="AJ1338" s="11" t="s">
        <v>691</v>
      </c>
      <c r="AK1338" s="11" t="str">
        <f t="shared" si="298"/>
        <v>&lt;q=attr_atk&gt;&lt;c=A6EC41&gt;</v>
      </c>
      <c r="AL1338" s="11" t="str">
        <f t="shared" si="299"/>
        <v>540%</v>
      </c>
      <c r="AM1338" s="11" t="s">
        <v>349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289"/>
        <v>发射大号炮弹</v>
      </c>
      <c r="BQ1338" s="11" t="str">
        <f t="shared" si="294"/>
        <v>5级：造成伤害提升至&lt;q=attr_atk&gt;&lt;c=A6EC41&gt;540%&lt;/c&gt;</v>
      </c>
    </row>
    <row r="1339" spans="2:69" x14ac:dyDescent="0.15">
      <c r="B1339" s="1" t="str">
        <f t="shared" si="290"/>
        <v>SkillDescBrief// 经营被动</v>
      </c>
      <c r="C1339" s="1" t="str">
        <f t="shared" si="291"/>
        <v>SkillDescDetail// 经营被动</v>
      </c>
      <c r="D1339" s="7" t="s">
        <v>45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288"/>
        <v/>
      </c>
      <c r="Z1339" s="10" t="s">
        <v>381</v>
      </c>
      <c r="AA1339" s="10" t="str">
        <f t="shared" si="295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289"/>
        <v/>
      </c>
      <c r="BQ1339" s="10" t="str">
        <f t="shared" si="294"/>
        <v/>
      </c>
    </row>
    <row r="1340" spans="2:69" x14ac:dyDescent="0.15">
      <c r="B1340" s="1" t="str">
        <f t="shared" si="290"/>
        <v>SkillDescBrief4100903</v>
      </c>
      <c r="C1340" s="1" t="str">
        <f t="shared" si="291"/>
        <v>SkillDescDetail410090301</v>
      </c>
      <c r="D1340" s="3">
        <v>410090301</v>
      </c>
      <c r="E1340" s="3">
        <v>4100903</v>
      </c>
      <c r="F1340" s="3">
        <v>1</v>
      </c>
      <c r="G1340" s="3" t="s">
        <v>377</v>
      </c>
      <c r="H1340" s="3"/>
      <c r="I1340" s="3" t="s">
        <v>378</v>
      </c>
      <c r="J1340" s="3"/>
      <c r="K1340" s="3" t="s">
        <v>379</v>
      </c>
      <c r="L1340" s="3"/>
      <c r="M1340" s="3"/>
      <c r="N1340" s="3"/>
      <c r="O1340" s="3"/>
      <c r="P1340" s="3"/>
      <c r="Q1340" s="3" t="s">
        <v>380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288"/>
        <v>{}</v>
      </c>
      <c r="Z1340" s="11" t="s">
        <v>396</v>
      </c>
      <c r="AA1340" s="11" t="str">
        <f t="shared" si="295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397</v>
      </c>
      <c r="AK1340" s="11" t="str">
        <f t="shared" ref="AK1340:AK1344" si="300">$B$6</f>
        <v>&lt;c=A6EC41&gt;</v>
      </c>
      <c r="AL1340" s="11">
        <v>2</v>
      </c>
      <c r="AM1340" s="11" t="s">
        <v>349</v>
      </c>
      <c r="AN1340" s="11" t="s">
        <v>398</v>
      </c>
      <c r="AO1340" s="11" t="s">
        <v>355</v>
      </c>
      <c r="AP1340" s="11">
        <v>2</v>
      </c>
      <c r="AQ1340" s="11" t="s">
        <v>349</v>
      </c>
      <c r="AR1340" s="11" t="s">
        <v>399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289"/>
        <v>使产业收入提高，升级消耗减少</v>
      </c>
      <c r="BQ1340" s="11" t="str">
        <f t="shared" si="294"/>
        <v>放置在产业中时，产业收入提高&lt;c=A6EC41&gt;2&lt;/c&gt;倍，产业升级消耗减少&lt;c=A6EC41&gt;2&lt;/c&gt;倍</v>
      </c>
    </row>
    <row r="1341" spans="2:69" x14ac:dyDescent="0.15">
      <c r="B1341" s="1" t="str">
        <f t="shared" si="290"/>
        <v>SkillDescBrief4100903</v>
      </c>
      <c r="C1341" s="1" t="str">
        <f t="shared" si="291"/>
        <v>SkillDescDetail410090302</v>
      </c>
      <c r="D1341" s="3">
        <v>410090302</v>
      </c>
      <c r="E1341" s="3">
        <v>4100903</v>
      </c>
      <c r="F1341" s="3">
        <v>2</v>
      </c>
      <c r="G1341" s="3" t="s">
        <v>377</v>
      </c>
      <c r="H1341" s="3"/>
      <c r="I1341" s="3" t="s">
        <v>378</v>
      </c>
      <c r="J1341" s="3"/>
      <c r="K1341" s="3" t="s">
        <v>379</v>
      </c>
      <c r="L1341" s="3"/>
      <c r="M1341" s="3"/>
      <c r="N1341" s="3"/>
      <c r="O1341" s="3"/>
      <c r="P1341" s="3"/>
      <c r="Q1341" s="3" t="s">
        <v>380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288"/>
        <v>{}</v>
      </c>
      <c r="Z1341" s="11" t="s">
        <v>396</v>
      </c>
      <c r="AA1341" s="11" t="str">
        <f t="shared" si="295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386</v>
      </c>
      <c r="AG1341" s="11"/>
      <c r="AH1341" s="11"/>
      <c r="AI1341" s="11"/>
      <c r="AJ1341" s="11" t="s">
        <v>397</v>
      </c>
      <c r="AK1341" s="11" t="str">
        <f t="shared" si="300"/>
        <v>&lt;c=A6EC41&gt;</v>
      </c>
      <c r="AL1341" s="11">
        <f>AL1340*4</f>
        <v>8</v>
      </c>
      <c r="AM1341" s="11" t="s">
        <v>349</v>
      </c>
      <c r="AN1341" s="11" t="s">
        <v>398</v>
      </c>
      <c r="AO1341" s="11" t="s">
        <v>355</v>
      </c>
      <c r="AP1341" s="11">
        <f>AP1340*4</f>
        <v>8</v>
      </c>
      <c r="AQ1341" s="11" t="s">
        <v>349</v>
      </c>
      <c r="AR1341" s="11" t="s">
        <v>399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289"/>
        <v>使产业收入提高，升级消耗减少</v>
      </c>
      <c r="BQ1341" s="11" t="str">
        <f t="shared" si="294"/>
        <v>2级：放置在产业中时，产业收入提高&lt;c=A6EC41&gt;8&lt;/c&gt;倍，产业升级消耗减少&lt;c=A6EC41&gt;8&lt;/c&gt;倍</v>
      </c>
    </row>
    <row r="1342" spans="2:69" x14ac:dyDescent="0.15">
      <c r="B1342" s="1" t="str">
        <f t="shared" si="290"/>
        <v>SkillDescBrief4100903</v>
      </c>
      <c r="C1342" s="1" t="str">
        <f t="shared" si="291"/>
        <v>SkillDescDetail410090303</v>
      </c>
      <c r="D1342" s="3">
        <v>410090303</v>
      </c>
      <c r="E1342" s="3">
        <v>4100903</v>
      </c>
      <c r="F1342" s="3">
        <v>3</v>
      </c>
      <c r="G1342" s="3" t="s">
        <v>377</v>
      </c>
      <c r="H1342" s="3"/>
      <c r="I1342" s="3" t="s">
        <v>378</v>
      </c>
      <c r="J1342" s="3"/>
      <c r="K1342" s="3" t="s">
        <v>379</v>
      </c>
      <c r="L1342" s="3"/>
      <c r="M1342" s="3"/>
      <c r="N1342" s="3"/>
      <c r="O1342" s="3"/>
      <c r="P1342" s="3"/>
      <c r="Q1342" s="3" t="s">
        <v>380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288"/>
        <v>{}</v>
      </c>
      <c r="Z1342" s="11" t="s">
        <v>396</v>
      </c>
      <c r="AA1342" s="11" t="str">
        <f t="shared" si="295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386</v>
      </c>
      <c r="AG1342" s="11"/>
      <c r="AH1342" s="11"/>
      <c r="AI1342" s="11"/>
      <c r="AJ1342" s="11" t="s">
        <v>397</v>
      </c>
      <c r="AK1342" s="11" t="str">
        <f t="shared" si="300"/>
        <v>&lt;c=A6EC41&gt;</v>
      </c>
      <c r="AL1342" s="11">
        <f>AL1341*4</f>
        <v>32</v>
      </c>
      <c r="AM1342" s="11" t="s">
        <v>349</v>
      </c>
      <c r="AN1342" s="11" t="s">
        <v>398</v>
      </c>
      <c r="AO1342" s="11" t="s">
        <v>355</v>
      </c>
      <c r="AP1342" s="11">
        <f>AP1341*4</f>
        <v>32</v>
      </c>
      <c r="AQ1342" s="11" t="s">
        <v>349</v>
      </c>
      <c r="AR1342" s="11" t="s">
        <v>399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289"/>
        <v>使产业收入提高，升级消耗减少</v>
      </c>
      <c r="BQ1342" s="11" t="str">
        <f t="shared" si="294"/>
        <v>3级：放置在产业中时，产业收入提高&lt;c=A6EC41&gt;32&lt;/c&gt;倍，产业升级消耗减少&lt;c=A6EC41&gt;32&lt;/c&gt;倍</v>
      </c>
    </row>
    <row r="1343" spans="2:69" x14ac:dyDescent="0.15">
      <c r="B1343" s="1" t="str">
        <f t="shared" si="290"/>
        <v>SkillDescBrief4100903</v>
      </c>
      <c r="C1343" s="1" t="str">
        <f t="shared" si="291"/>
        <v>SkillDescDetail410090304</v>
      </c>
      <c r="D1343" s="3">
        <v>410090304</v>
      </c>
      <c r="E1343" s="3">
        <v>4100903</v>
      </c>
      <c r="F1343" s="3">
        <v>4</v>
      </c>
      <c r="G1343" s="3" t="s">
        <v>377</v>
      </c>
      <c r="H1343" s="3"/>
      <c r="I1343" s="3" t="s">
        <v>378</v>
      </c>
      <c r="J1343" s="3"/>
      <c r="K1343" s="3" t="s">
        <v>379</v>
      </c>
      <c r="L1343" s="3"/>
      <c r="M1343" s="3"/>
      <c r="N1343" s="3"/>
      <c r="O1343" s="3"/>
      <c r="P1343" s="3"/>
      <c r="Q1343" s="3" t="s">
        <v>380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288"/>
        <v>{}</v>
      </c>
      <c r="Z1343" s="11" t="s">
        <v>396</v>
      </c>
      <c r="AA1343" s="11" t="str">
        <f t="shared" si="295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386</v>
      </c>
      <c r="AG1343" s="11"/>
      <c r="AH1343" s="11"/>
      <c r="AI1343" s="11"/>
      <c r="AJ1343" s="11" t="s">
        <v>397</v>
      </c>
      <c r="AK1343" s="11" t="str">
        <f t="shared" si="300"/>
        <v>&lt;c=A6EC41&gt;</v>
      </c>
      <c r="AL1343" s="11">
        <v>64</v>
      </c>
      <c r="AM1343" s="11" t="s">
        <v>349</v>
      </c>
      <c r="AN1343" s="11" t="s">
        <v>398</v>
      </c>
      <c r="AO1343" s="11" t="s">
        <v>355</v>
      </c>
      <c r="AP1343" s="11">
        <v>64</v>
      </c>
      <c r="AQ1343" s="11" t="s">
        <v>349</v>
      </c>
      <c r="AR1343" s="11" t="s">
        <v>399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289"/>
        <v>使产业收入提高，升级消耗减少</v>
      </c>
      <c r="BQ1343" s="11" t="str">
        <f t="shared" si="294"/>
        <v>4级：放置在产业中时，产业收入提高&lt;c=A6EC41&gt;64&lt;/c&gt;倍，产业升级消耗减少&lt;c=A6EC41&gt;64&lt;/c&gt;倍</v>
      </c>
    </row>
    <row r="1344" spans="2:69" x14ac:dyDescent="0.15">
      <c r="B1344" s="1" t="str">
        <f t="shared" si="290"/>
        <v>SkillDescBrief4100903</v>
      </c>
      <c r="C1344" s="1" t="str">
        <f t="shared" si="291"/>
        <v>SkillDescDetail410090305</v>
      </c>
      <c r="D1344" s="3">
        <v>410090305</v>
      </c>
      <c r="E1344" s="3">
        <v>4100903</v>
      </c>
      <c r="F1344" s="3">
        <v>5</v>
      </c>
      <c r="G1344" s="3" t="s">
        <v>377</v>
      </c>
      <c r="H1344" s="3"/>
      <c r="I1344" s="3" t="s">
        <v>378</v>
      </c>
      <c r="J1344" s="3"/>
      <c r="K1344" s="3" t="s">
        <v>379</v>
      </c>
      <c r="L1344" s="3"/>
      <c r="M1344" s="3"/>
      <c r="N1344" s="3"/>
      <c r="O1344" s="3"/>
      <c r="P1344" s="3"/>
      <c r="Q1344" s="3" t="s">
        <v>380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288"/>
        <v>{}</v>
      </c>
      <c r="Z1344" s="11" t="s">
        <v>396</v>
      </c>
      <c r="AA1344" s="11" t="str">
        <f t="shared" si="295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386</v>
      </c>
      <c r="AG1344" s="11"/>
      <c r="AH1344" s="11"/>
      <c r="AI1344" s="11"/>
      <c r="AJ1344" s="11" t="s">
        <v>397</v>
      </c>
      <c r="AK1344" s="11" t="str">
        <f t="shared" si="300"/>
        <v>&lt;c=A6EC41&gt;</v>
      </c>
      <c r="AL1344" s="11">
        <v>128</v>
      </c>
      <c r="AM1344" s="11" t="s">
        <v>349</v>
      </c>
      <c r="AN1344" s="11" t="s">
        <v>398</v>
      </c>
      <c r="AO1344" s="11" t="s">
        <v>355</v>
      </c>
      <c r="AP1344" s="11">
        <v>128</v>
      </c>
      <c r="AQ1344" s="11" t="s">
        <v>349</v>
      </c>
      <c r="AR1344" s="11" t="s">
        <v>399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289"/>
        <v>使产业收入提高，升级消耗减少</v>
      </c>
      <c r="BQ1344" s="11" t="str">
        <f t="shared" si="294"/>
        <v>5级：放置在产业中时，产业收入提高&lt;c=A6EC41&gt;128&lt;/c&gt;倍，产业升级消耗减少&lt;c=A6EC41&gt;128&lt;/c&gt;倍</v>
      </c>
    </row>
    <row r="1345" spans="2:69" x14ac:dyDescent="0.15">
      <c r="B1345" s="1" t="str">
        <f t="shared" si="290"/>
        <v>SkillDescBrief// 战斗被动</v>
      </c>
      <c r="C1345" s="1" t="str">
        <f t="shared" si="291"/>
        <v>SkillDescDetail// 战斗被动1</v>
      </c>
      <c r="D1345" s="7" t="s">
        <v>46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288"/>
        <v/>
      </c>
      <c r="Z1345" s="10" t="s">
        <v>381</v>
      </c>
      <c r="AA1345" s="10" t="str">
        <f t="shared" si="295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289"/>
        <v/>
      </c>
      <c r="BQ1345" s="10" t="str">
        <f t="shared" si="294"/>
        <v/>
      </c>
    </row>
    <row r="1346" spans="2:69" x14ac:dyDescent="0.15">
      <c r="B1346" s="1" t="str">
        <f t="shared" si="290"/>
        <v>SkillDescBrief4100904</v>
      </c>
      <c r="C1346" s="1" t="str">
        <f t="shared" si="291"/>
        <v>SkillDescDetail410090401</v>
      </c>
      <c r="D1346" s="3">
        <v>410090401</v>
      </c>
      <c r="E1346" s="3">
        <v>4100904</v>
      </c>
      <c r="F1346" s="3">
        <v>1</v>
      </c>
      <c r="G1346" s="3" t="s">
        <v>377</v>
      </c>
      <c r="H1346" s="3">
        <f ca="1">ROUND(_xlfn.XLOOKUP($F1346,$D$1:$D$5,$E$1:$E$5)*OFFSET(H1346,5-F1346,0)/0.05,0)*0.05</f>
        <v>0.65</v>
      </c>
      <c r="I1346" s="3" t="s">
        <v>378</v>
      </c>
      <c r="J1346" s="3"/>
      <c r="K1346" s="3" t="s">
        <v>379</v>
      </c>
      <c r="L1346" s="3"/>
      <c r="M1346" s="3"/>
      <c r="N1346" s="3"/>
      <c r="O1346" s="3"/>
      <c r="P1346" s="3"/>
      <c r="Q1346" s="3" t="s">
        <v>380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t="shared" ca="1" si="288"/>
        <v>{"AtkPower":0.65}</v>
      </c>
      <c r="Z1346" s="11" t="s">
        <v>705</v>
      </c>
      <c r="AA1346" s="11" t="str">
        <f t="shared" ca="1" si="295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706</v>
      </c>
      <c r="AK1346" s="11" t="str">
        <f t="shared" ref="AK1346:AK1350" si="301">$B$6</f>
        <v>&lt;c=A6EC41&gt;</v>
      </c>
      <c r="AL1346" s="11" t="str">
        <f t="shared" ref="AL1346:AL1350" ca="1" si="302">ROUND($H1346*100,2)&amp;"%"</f>
        <v>65%</v>
      </c>
      <c r="AM1346" s="11" t="s">
        <v>349</v>
      </c>
      <c r="AN1346" s="11" t="s">
        <v>707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289"/>
        <v>造成的伤害可以转化为护盾</v>
      </c>
      <c r="BQ1346" s="11" t="str">
        <f t="shared" ca="1" si="294"/>
        <v>造成伤害的&lt;c=A6EC41&gt;65%&lt;/c&gt;可以转化为护盾</v>
      </c>
    </row>
    <row r="1347" spans="2:69" x14ac:dyDescent="0.15">
      <c r="B1347" s="1" t="str">
        <f t="shared" si="290"/>
        <v>SkillDescBrief4100904</v>
      </c>
      <c r="C1347" s="1" t="str">
        <f t="shared" si="291"/>
        <v>SkillDescDetail410090402</v>
      </c>
      <c r="D1347" s="3">
        <v>410090402</v>
      </c>
      <c r="E1347" s="3">
        <v>4100904</v>
      </c>
      <c r="F1347" s="3">
        <v>2</v>
      </c>
      <c r="G1347" s="3" t="s">
        <v>377</v>
      </c>
      <c r="H1347" s="3">
        <f ca="1">ROUND(_xlfn.XLOOKUP($F1347,$D$1:$D$5,$E$1:$E$5)*OFFSET(H1347,5-F1347,0)/0.05,0)*0.05</f>
        <v>0.70000000000000007</v>
      </c>
      <c r="I1347" s="3" t="s">
        <v>378</v>
      </c>
      <c r="J1347" s="3"/>
      <c r="K1347" s="3" t="s">
        <v>379</v>
      </c>
      <c r="L1347" s="3"/>
      <c r="M1347" s="3"/>
      <c r="N1347" s="3"/>
      <c r="O1347" s="3"/>
      <c r="P1347" s="3"/>
      <c r="Q1347" s="3" t="s">
        <v>380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t="shared" ca="1" si="288"/>
        <v>{"AtkPower":0.7}</v>
      </c>
      <c r="Z1347" s="11" t="s">
        <v>705</v>
      </c>
      <c r="AA1347" s="11" t="str">
        <f t="shared" ca="1" si="295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386</v>
      </c>
      <c r="AG1347" s="11"/>
      <c r="AH1347" s="11"/>
      <c r="AI1347" s="11"/>
      <c r="AJ1347" s="11" t="s">
        <v>659</v>
      </c>
      <c r="AK1347" s="11" t="str">
        <f t="shared" si="301"/>
        <v>&lt;c=A6EC41&gt;</v>
      </c>
      <c r="AL1347" s="11" t="str">
        <f t="shared" ca="1" si="302"/>
        <v>70%</v>
      </c>
      <c r="AM1347" s="11" t="s">
        <v>349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289"/>
        <v>造成的伤害可以转化为护盾</v>
      </c>
      <c r="BQ1347" s="11" t="str">
        <f t="shared" ca="1" si="294"/>
        <v>2级：根据伤害转化护盾的比例提高至&lt;c=A6EC41&gt;70%&lt;/c&gt;</v>
      </c>
    </row>
    <row r="1348" spans="2:69" x14ac:dyDescent="0.15">
      <c r="B1348" s="1" t="str">
        <f t="shared" si="290"/>
        <v>SkillDescBrief4100904</v>
      </c>
      <c r="C1348" s="1" t="str">
        <f t="shared" si="291"/>
        <v>SkillDescDetail410090403</v>
      </c>
      <c r="D1348" s="3">
        <v>410090403</v>
      </c>
      <c r="E1348" s="3">
        <v>4100904</v>
      </c>
      <c r="F1348" s="3">
        <v>3</v>
      </c>
      <c r="G1348" s="3" t="s">
        <v>377</v>
      </c>
      <c r="H1348" s="3">
        <v>0.75</v>
      </c>
      <c r="I1348" s="3" t="s">
        <v>378</v>
      </c>
      <c r="J1348" s="3"/>
      <c r="K1348" s="3" t="s">
        <v>379</v>
      </c>
      <c r="L1348" s="3"/>
      <c r="M1348" s="3"/>
      <c r="N1348" s="3"/>
      <c r="O1348" s="3"/>
      <c r="P1348" s="3"/>
      <c r="Q1348" s="3" t="s">
        <v>380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288"/>
        <v>{"AtkPower":0.75}</v>
      </c>
      <c r="Z1348" s="11" t="s">
        <v>705</v>
      </c>
      <c r="AA1348" s="11" t="str">
        <f t="shared" si="295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386</v>
      </c>
      <c r="AG1348" s="11"/>
      <c r="AH1348" s="11"/>
      <c r="AI1348" s="11"/>
      <c r="AJ1348" s="11" t="s">
        <v>659</v>
      </c>
      <c r="AK1348" s="11" t="str">
        <f t="shared" si="301"/>
        <v>&lt;c=A6EC41&gt;</v>
      </c>
      <c r="AL1348" s="11" t="str">
        <f t="shared" si="302"/>
        <v>75%</v>
      </c>
      <c r="AM1348" s="11" t="s">
        <v>349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289"/>
        <v>造成的伤害可以转化为护盾</v>
      </c>
      <c r="BQ1348" s="11" t="str">
        <f t="shared" si="294"/>
        <v>3级：根据伤害转化护盾的比例提高至&lt;c=A6EC41&gt;75%&lt;/c&gt;</v>
      </c>
    </row>
    <row r="1349" spans="2:69" x14ac:dyDescent="0.15">
      <c r="B1349" s="1" t="str">
        <f t="shared" si="290"/>
        <v>SkillDescBrief4100904</v>
      </c>
      <c r="C1349" s="1" t="str">
        <f t="shared" si="291"/>
        <v>SkillDescDetail410090404</v>
      </c>
      <c r="D1349" s="3">
        <v>410090404</v>
      </c>
      <c r="E1349" s="3">
        <v>4100904</v>
      </c>
      <c r="F1349" s="3">
        <v>4</v>
      </c>
      <c r="G1349" s="3" t="s">
        <v>377</v>
      </c>
      <c r="H1349" s="3">
        <f ca="1">ROUND(_xlfn.XLOOKUP($F1349,$D$1:$D$5,$E$1:$E$5)*OFFSET(H1349,5-F1349,0)/0.05,0)*0.05</f>
        <v>0.8</v>
      </c>
      <c r="I1349" s="3" t="s">
        <v>378</v>
      </c>
      <c r="J1349" s="3"/>
      <c r="K1349" s="3" t="s">
        <v>379</v>
      </c>
      <c r="L1349" s="3"/>
      <c r="M1349" s="3"/>
      <c r="N1349" s="3"/>
      <c r="O1349" s="3"/>
      <c r="P1349" s="3"/>
      <c r="Q1349" s="3" t="s">
        <v>380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t="shared" ca="1" si="288"/>
        <v>{"AtkPower":0.8}</v>
      </c>
      <c r="Z1349" s="11" t="s">
        <v>705</v>
      </c>
      <c r="AA1349" s="11" t="str">
        <f t="shared" ca="1" si="295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386</v>
      </c>
      <c r="AG1349" s="11"/>
      <c r="AH1349" s="11"/>
      <c r="AI1349" s="11"/>
      <c r="AJ1349" s="11" t="s">
        <v>659</v>
      </c>
      <c r="AK1349" s="11" t="str">
        <f t="shared" si="301"/>
        <v>&lt;c=A6EC41&gt;</v>
      </c>
      <c r="AL1349" s="11" t="str">
        <f t="shared" ca="1" si="302"/>
        <v>80%</v>
      </c>
      <c r="AM1349" s="11" t="s">
        <v>349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289"/>
        <v>造成的伤害可以转化为护盾</v>
      </c>
      <c r="BQ1349" s="11" t="str">
        <f t="shared" ca="1" si="294"/>
        <v>4级：根据伤害转化护盾的比例提高至&lt;c=A6EC41&gt;80%&lt;/c&gt;</v>
      </c>
    </row>
    <row r="1350" spans="2:69" x14ac:dyDescent="0.15">
      <c r="B1350" s="1" t="str">
        <f t="shared" si="290"/>
        <v>SkillDescBrief4100904</v>
      </c>
      <c r="C1350" s="1" t="str">
        <f t="shared" si="291"/>
        <v>SkillDescDetail410090405</v>
      </c>
      <c r="D1350" s="3">
        <v>410090405</v>
      </c>
      <c r="E1350" s="3">
        <v>4100904</v>
      </c>
      <c r="F1350" s="3">
        <v>5</v>
      </c>
      <c r="G1350" s="3" t="s">
        <v>377</v>
      </c>
      <c r="H1350" s="3">
        <v>0.9</v>
      </c>
      <c r="I1350" s="3" t="s">
        <v>378</v>
      </c>
      <c r="J1350" s="3"/>
      <c r="K1350" s="3" t="s">
        <v>379</v>
      </c>
      <c r="L1350" s="3"/>
      <c r="M1350" s="3"/>
      <c r="N1350" s="3"/>
      <c r="O1350" s="3"/>
      <c r="P1350" s="3"/>
      <c r="Q1350" s="3" t="s">
        <v>380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288"/>
        <v>{"AtkPower":0.9}</v>
      </c>
      <c r="Z1350" s="11" t="s">
        <v>705</v>
      </c>
      <c r="AA1350" s="11" t="str">
        <f t="shared" si="295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386</v>
      </c>
      <c r="AG1350" s="11"/>
      <c r="AH1350" s="11"/>
      <c r="AI1350" s="11"/>
      <c r="AJ1350" s="11" t="s">
        <v>659</v>
      </c>
      <c r="AK1350" s="11" t="str">
        <f t="shared" si="301"/>
        <v>&lt;c=A6EC41&gt;</v>
      </c>
      <c r="AL1350" s="11" t="str">
        <f t="shared" si="302"/>
        <v>90%</v>
      </c>
      <c r="AM1350" s="11" t="s">
        <v>349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289"/>
        <v>造成的伤害可以转化为护盾</v>
      </c>
      <c r="BQ1350" s="11" t="str">
        <f t="shared" si="294"/>
        <v>5级：根据伤害转化护盾的比例提高至&lt;c=A6EC41&gt;90%&lt;/c&gt;</v>
      </c>
    </row>
    <row r="1351" spans="2:69" x14ac:dyDescent="0.15">
      <c r="B1351" s="1" t="str">
        <f t="shared" si="290"/>
        <v>SkillDescBrief// 战斗被动</v>
      </c>
      <c r="C1351" s="1" t="str">
        <f t="shared" si="291"/>
        <v>SkillDescDetail// 战斗被动2</v>
      </c>
      <c r="D1351" s="7" t="s">
        <v>47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288"/>
        <v/>
      </c>
      <c r="Z1351" s="10" t="s">
        <v>381</v>
      </c>
      <c r="AA1351" s="10" t="str">
        <f t="shared" si="295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289"/>
        <v/>
      </c>
      <c r="BQ1351" s="10" t="str">
        <f t="shared" si="294"/>
        <v/>
      </c>
    </row>
    <row r="1352" spans="2:69" x14ac:dyDescent="0.15">
      <c r="B1352" s="1" t="str">
        <f t="shared" si="290"/>
        <v>SkillDescBrief4100905</v>
      </c>
      <c r="C1352" s="1" t="str">
        <f t="shared" si="291"/>
        <v>SkillDescDetail410090501</v>
      </c>
      <c r="D1352" s="3">
        <v>410090501</v>
      </c>
      <c r="E1352" s="3">
        <v>4100905</v>
      </c>
      <c r="F1352" s="3">
        <v>1</v>
      </c>
      <c r="G1352" s="3" t="s">
        <v>377</v>
      </c>
      <c r="H1352" s="3"/>
      <c r="I1352" s="3" t="s">
        <v>378</v>
      </c>
      <c r="J1352" s="3"/>
      <c r="K1352" s="3" t="s">
        <v>379</v>
      </c>
      <c r="L1352" s="3"/>
      <c r="M1352" s="3"/>
      <c r="N1352" s="3"/>
      <c r="O1352" s="3"/>
      <c r="P1352" s="3"/>
      <c r="Q1352" s="3" t="s">
        <v>380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288"/>
        <v>{}</v>
      </c>
      <c r="Z1352" s="11" t="s">
        <v>381</v>
      </c>
      <c r="AA1352" s="11" t="str">
        <f t="shared" si="295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289"/>
        <v/>
      </c>
      <c r="BQ1352" s="11" t="str">
        <f t="shared" si="294"/>
        <v/>
      </c>
    </row>
    <row r="1353" spans="2:69" x14ac:dyDescent="0.15">
      <c r="B1353" s="1" t="str">
        <f t="shared" si="290"/>
        <v>SkillDescBrief4100905</v>
      </c>
      <c r="C1353" s="1" t="str">
        <f t="shared" si="291"/>
        <v>SkillDescDetail410090502</v>
      </c>
      <c r="D1353" s="3">
        <v>410090502</v>
      </c>
      <c r="E1353" s="3">
        <v>4100905</v>
      </c>
      <c r="F1353" s="3">
        <v>2</v>
      </c>
      <c r="G1353" s="3" t="s">
        <v>377</v>
      </c>
      <c r="H1353" s="3"/>
      <c r="I1353" s="3" t="s">
        <v>378</v>
      </c>
      <c r="J1353" s="3"/>
      <c r="K1353" s="3" t="s">
        <v>379</v>
      </c>
      <c r="L1353" s="3"/>
      <c r="M1353" s="3"/>
      <c r="N1353" s="3"/>
      <c r="O1353" s="3"/>
      <c r="P1353" s="3"/>
      <c r="Q1353" s="3" t="s">
        <v>380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288"/>
        <v>{}</v>
      </c>
      <c r="Z1353" s="11" t="s">
        <v>381</v>
      </c>
      <c r="AA1353" s="11" t="str">
        <f t="shared" si="295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289"/>
        <v/>
      </c>
      <c r="BQ1353" s="11" t="str">
        <f t="shared" si="294"/>
        <v/>
      </c>
    </row>
    <row r="1354" spans="2:69" x14ac:dyDescent="0.15">
      <c r="B1354" s="1" t="str">
        <f t="shared" si="290"/>
        <v>SkillDescBrief4100905</v>
      </c>
      <c r="C1354" s="1" t="str">
        <f t="shared" si="291"/>
        <v>SkillDescDetail410090503</v>
      </c>
      <c r="D1354" s="3">
        <v>410090503</v>
      </c>
      <c r="E1354" s="3">
        <v>4100905</v>
      </c>
      <c r="F1354" s="3">
        <v>3</v>
      </c>
      <c r="G1354" s="3" t="s">
        <v>377</v>
      </c>
      <c r="H1354" s="3"/>
      <c r="I1354" s="3" t="s">
        <v>378</v>
      </c>
      <c r="J1354" s="3"/>
      <c r="K1354" s="3" t="s">
        <v>379</v>
      </c>
      <c r="L1354" s="3"/>
      <c r="M1354" s="3"/>
      <c r="N1354" s="3"/>
      <c r="O1354" s="3"/>
      <c r="P1354" s="3"/>
      <c r="Q1354" s="3" t="s">
        <v>380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303">IF(E1354="","",$A$3&amp;_xlfn.TEXTJOIN($C$1,1,S1354:X1354)&amp;$A$4)</f>
        <v>{}</v>
      </c>
      <c r="Z1354" s="11" t="s">
        <v>381</v>
      </c>
      <c r="AA1354" s="11" t="str">
        <f t="shared" si="295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304">Z1354</f>
        <v/>
      </c>
      <c r="BQ1354" s="11" t="str">
        <f t="shared" si="294"/>
        <v/>
      </c>
    </row>
    <row r="1355" spans="2:69" x14ac:dyDescent="0.15">
      <c r="B1355" s="1" t="str">
        <f t="shared" ref="B1355:B1418" si="305">$C$3&amp;LEFT($D1355,7)</f>
        <v>SkillDescBrief4100905</v>
      </c>
      <c r="C1355" s="1" t="str">
        <f t="shared" ref="C1355:C1418" si="306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377</v>
      </c>
      <c r="H1355" s="3"/>
      <c r="I1355" s="3" t="s">
        <v>378</v>
      </c>
      <c r="J1355" s="3"/>
      <c r="K1355" s="3" t="s">
        <v>379</v>
      </c>
      <c r="L1355" s="3"/>
      <c r="M1355" s="3"/>
      <c r="N1355" s="3"/>
      <c r="O1355" s="3"/>
      <c r="P1355" s="3"/>
      <c r="Q1355" s="3" t="s">
        <v>380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303"/>
        <v>{}</v>
      </c>
      <c r="Z1355" s="11" t="s">
        <v>381</v>
      </c>
      <c r="AA1355" s="11" t="str">
        <f t="shared" si="295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304"/>
        <v/>
      </c>
      <c r="BQ1355" s="11" t="str">
        <f t="shared" si="294"/>
        <v/>
      </c>
    </row>
    <row r="1356" spans="2:69" x14ac:dyDescent="0.15">
      <c r="B1356" s="1" t="str">
        <f t="shared" si="305"/>
        <v>SkillDescBrief4100905</v>
      </c>
      <c r="C1356" s="1" t="str">
        <f t="shared" si="306"/>
        <v>SkillDescDetail410090505</v>
      </c>
      <c r="D1356" s="3">
        <v>410090505</v>
      </c>
      <c r="E1356" s="3">
        <v>4100905</v>
      </c>
      <c r="F1356" s="3">
        <v>5</v>
      </c>
      <c r="G1356" s="3" t="s">
        <v>377</v>
      </c>
      <c r="H1356" s="3"/>
      <c r="I1356" s="3" t="s">
        <v>378</v>
      </c>
      <c r="J1356" s="3"/>
      <c r="K1356" s="3" t="s">
        <v>379</v>
      </c>
      <c r="L1356" s="3"/>
      <c r="M1356" s="3"/>
      <c r="N1356" s="3"/>
      <c r="O1356" s="3"/>
      <c r="P1356" s="3"/>
      <c r="Q1356" s="3" t="s">
        <v>380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303"/>
        <v>{}</v>
      </c>
      <c r="Z1356" s="11" t="s">
        <v>381</v>
      </c>
      <c r="AA1356" s="11" t="str">
        <f t="shared" si="295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304"/>
        <v/>
      </c>
      <c r="BQ1356" s="11" t="str">
        <f t="shared" si="294"/>
        <v/>
      </c>
    </row>
    <row r="1357" spans="2:69" x14ac:dyDescent="0.15">
      <c r="B1357" s="1" t="str">
        <f t="shared" si="305"/>
        <v>SkillDescBrief// 战斗被动</v>
      </c>
      <c r="C1357" s="1" t="str">
        <f t="shared" si="306"/>
        <v>SkillDescDetail// 战斗被动3</v>
      </c>
      <c r="D1357" s="7" t="s">
        <v>48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303"/>
        <v/>
      </c>
      <c r="Z1357" s="10" t="s">
        <v>381</v>
      </c>
      <c r="AA1357" s="10" t="str">
        <f t="shared" si="295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304"/>
        <v/>
      </c>
      <c r="BQ1357" s="10" t="str">
        <f t="shared" si="294"/>
        <v/>
      </c>
    </row>
    <row r="1358" spans="2:69" x14ac:dyDescent="0.15">
      <c r="B1358" s="1" t="str">
        <f t="shared" si="305"/>
        <v>SkillDescBrief4100906</v>
      </c>
      <c r="C1358" s="1" t="str">
        <f t="shared" si="306"/>
        <v>SkillDescDetail410090601</v>
      </c>
      <c r="D1358" s="3">
        <v>410090601</v>
      </c>
      <c r="E1358" s="3">
        <v>4100906</v>
      </c>
      <c r="F1358" s="3">
        <v>1</v>
      </c>
      <c r="G1358" s="3" t="s">
        <v>377</v>
      </c>
      <c r="H1358" s="3"/>
      <c r="I1358" s="3" t="s">
        <v>378</v>
      </c>
      <c r="J1358" s="3"/>
      <c r="K1358" s="3" t="s">
        <v>379</v>
      </c>
      <c r="L1358" s="3"/>
      <c r="M1358" s="3"/>
      <c r="N1358" s="3"/>
      <c r="O1358" s="3"/>
      <c r="P1358" s="3"/>
      <c r="Q1358" s="3" t="s">
        <v>380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303"/>
        <v>{}</v>
      </c>
      <c r="Z1358" s="11" t="s">
        <v>381</v>
      </c>
      <c r="AA1358" s="11" t="str">
        <f t="shared" si="295"/>
        <v/>
      </c>
      <c r="AB1358" s="11"/>
      <c r="AC1358" s="11"/>
      <c r="AD1358" s="11"/>
      <c r="AE1358" s="11"/>
      <c r="AF1358" s="11"/>
      <c r="AG1358" s="11"/>
      <c r="AH1358" s="11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304"/>
        <v/>
      </c>
      <c r="BQ1358" s="11" t="str">
        <f t="shared" si="294"/>
        <v/>
      </c>
    </row>
    <row r="1359" spans="2:69" x14ac:dyDescent="0.15">
      <c r="B1359" s="1" t="str">
        <f t="shared" si="305"/>
        <v>SkillDescBrief4100906</v>
      </c>
      <c r="C1359" s="1" t="str">
        <f t="shared" si="306"/>
        <v>SkillDescDetail410090602</v>
      </c>
      <c r="D1359" s="3">
        <v>410090602</v>
      </c>
      <c r="E1359" s="3">
        <v>4100906</v>
      </c>
      <c r="F1359" s="3">
        <v>2</v>
      </c>
      <c r="G1359" s="3" t="s">
        <v>377</v>
      </c>
      <c r="H1359" s="3"/>
      <c r="I1359" s="3" t="s">
        <v>378</v>
      </c>
      <c r="J1359" s="3"/>
      <c r="K1359" s="3" t="s">
        <v>379</v>
      </c>
      <c r="L1359" s="3"/>
      <c r="M1359" s="3"/>
      <c r="N1359" s="3"/>
      <c r="O1359" s="3"/>
      <c r="P1359" s="3"/>
      <c r="Q1359" s="3" t="s">
        <v>380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303"/>
        <v>{}</v>
      </c>
      <c r="Z1359" s="11" t="s">
        <v>381</v>
      </c>
      <c r="AA1359" s="11" t="str">
        <f t="shared" si="295"/>
        <v/>
      </c>
      <c r="AB1359" s="11"/>
      <c r="AC1359" s="11"/>
      <c r="AD1359" s="11"/>
      <c r="AE1359" s="11"/>
      <c r="AF1359" s="11"/>
      <c r="AG1359" s="11"/>
      <c r="AH1359" s="11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304"/>
        <v/>
      </c>
      <c r="BQ1359" s="11" t="str">
        <f t="shared" si="294"/>
        <v/>
      </c>
    </row>
    <row r="1360" spans="2:69" x14ac:dyDescent="0.15">
      <c r="B1360" s="1" t="str">
        <f t="shared" si="305"/>
        <v>SkillDescBrief4100906</v>
      </c>
      <c r="C1360" s="1" t="str">
        <f t="shared" si="306"/>
        <v>SkillDescDetail410090603</v>
      </c>
      <c r="D1360" s="3">
        <v>410090603</v>
      </c>
      <c r="E1360" s="3">
        <v>4100906</v>
      </c>
      <c r="F1360" s="3">
        <v>3</v>
      </c>
      <c r="G1360" s="3" t="s">
        <v>377</v>
      </c>
      <c r="H1360" s="3"/>
      <c r="I1360" s="3" t="s">
        <v>378</v>
      </c>
      <c r="J1360" s="3"/>
      <c r="K1360" s="3" t="s">
        <v>379</v>
      </c>
      <c r="L1360" s="3"/>
      <c r="M1360" s="3"/>
      <c r="N1360" s="3"/>
      <c r="O1360" s="3"/>
      <c r="P1360" s="3"/>
      <c r="Q1360" s="3" t="s">
        <v>380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303"/>
        <v>{}</v>
      </c>
      <c r="Z1360" s="11" t="s">
        <v>381</v>
      </c>
      <c r="AA1360" s="11" t="str">
        <f t="shared" si="295"/>
        <v/>
      </c>
      <c r="AB1360" s="11"/>
      <c r="AC1360" s="11"/>
      <c r="AD1360" s="11"/>
      <c r="AE1360" s="11"/>
      <c r="AF1360" s="11"/>
      <c r="AG1360" s="11"/>
      <c r="AH1360" s="11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304"/>
        <v/>
      </c>
      <c r="BQ1360" s="11" t="str">
        <f t="shared" si="294"/>
        <v/>
      </c>
    </row>
    <row r="1361" spans="2:69" x14ac:dyDescent="0.15">
      <c r="B1361" s="1" t="str">
        <f t="shared" si="305"/>
        <v>SkillDescBrief4100906</v>
      </c>
      <c r="C1361" s="1" t="str">
        <f t="shared" si="306"/>
        <v>SkillDescDetail410090604</v>
      </c>
      <c r="D1361" s="3">
        <v>410090604</v>
      </c>
      <c r="E1361" s="3">
        <v>4100906</v>
      </c>
      <c r="F1361" s="3">
        <v>4</v>
      </c>
      <c r="G1361" s="3" t="s">
        <v>377</v>
      </c>
      <c r="H1361" s="3"/>
      <c r="I1361" s="3" t="s">
        <v>378</v>
      </c>
      <c r="J1361" s="3"/>
      <c r="K1361" s="3" t="s">
        <v>379</v>
      </c>
      <c r="L1361" s="3"/>
      <c r="M1361" s="3"/>
      <c r="N1361" s="3"/>
      <c r="O1361" s="3"/>
      <c r="P1361" s="3"/>
      <c r="Q1361" s="3" t="s">
        <v>380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303"/>
        <v>{}</v>
      </c>
      <c r="Z1361" s="11" t="s">
        <v>381</v>
      </c>
      <c r="AA1361" s="11" t="str">
        <f t="shared" si="295"/>
        <v/>
      </c>
      <c r="AB1361" s="11"/>
      <c r="AC1361" s="11"/>
      <c r="AD1361" s="11"/>
      <c r="AE1361" s="11"/>
      <c r="AF1361" s="11"/>
      <c r="AG1361" s="11"/>
      <c r="AH1361" s="11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304"/>
        <v/>
      </c>
      <c r="BQ1361" s="11" t="str">
        <f t="shared" si="294"/>
        <v/>
      </c>
    </row>
    <row r="1362" spans="2:69" x14ac:dyDescent="0.15">
      <c r="B1362" s="1" t="str">
        <f t="shared" si="305"/>
        <v>SkillDescBrief4100906</v>
      </c>
      <c r="C1362" s="1" t="str">
        <f t="shared" si="306"/>
        <v>SkillDescDetail410090605</v>
      </c>
      <c r="D1362" s="3">
        <v>410090605</v>
      </c>
      <c r="E1362" s="3">
        <v>4100906</v>
      </c>
      <c r="F1362" s="3">
        <v>5</v>
      </c>
      <c r="G1362" s="3" t="s">
        <v>377</v>
      </c>
      <c r="H1362" s="3"/>
      <c r="I1362" s="3" t="s">
        <v>378</v>
      </c>
      <c r="J1362" s="3"/>
      <c r="K1362" s="3" t="s">
        <v>379</v>
      </c>
      <c r="L1362" s="3"/>
      <c r="M1362" s="3"/>
      <c r="N1362" s="3"/>
      <c r="O1362" s="3"/>
      <c r="P1362" s="3"/>
      <c r="Q1362" s="3" t="s">
        <v>380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303"/>
        <v>{}</v>
      </c>
      <c r="Z1362" s="11" t="s">
        <v>381</v>
      </c>
      <c r="AA1362" s="11" t="str">
        <f t="shared" si="295"/>
        <v/>
      </c>
      <c r="AB1362" s="11"/>
      <c r="AC1362" s="11"/>
      <c r="AD1362" s="11"/>
      <c r="AE1362" s="11"/>
      <c r="AF1362" s="11"/>
      <c r="AG1362" s="11"/>
      <c r="AH1362" s="11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304"/>
        <v/>
      </c>
      <c r="BQ1362" s="11" t="str">
        <f t="shared" si="294"/>
        <v/>
      </c>
    </row>
    <row r="1363" spans="2:69" x14ac:dyDescent="0.15">
      <c r="B1363" s="1" t="str">
        <f t="shared" si="305"/>
        <v>SkillDescBrief// 战斗被动</v>
      </c>
      <c r="C1363" s="1" t="str">
        <f t="shared" si="306"/>
        <v>SkillDescDetail// 战斗被动4</v>
      </c>
      <c r="D1363" s="7" t="s">
        <v>49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303"/>
        <v/>
      </c>
      <c r="Z1363" s="10" t="s">
        <v>381</v>
      </c>
      <c r="AA1363" s="10" t="str">
        <f t="shared" si="295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304"/>
        <v/>
      </c>
      <c r="BQ1363" s="10" t="str">
        <f t="shared" si="294"/>
        <v/>
      </c>
    </row>
    <row r="1364" spans="2:69" x14ac:dyDescent="0.15">
      <c r="B1364" s="1" t="str">
        <f t="shared" si="305"/>
        <v>SkillDescBrief4100907</v>
      </c>
      <c r="C1364" s="1" t="str">
        <f t="shared" si="306"/>
        <v>SkillDescDetail410090701</v>
      </c>
      <c r="D1364" s="3">
        <v>410090701</v>
      </c>
      <c r="E1364" s="3">
        <v>4100907</v>
      </c>
      <c r="F1364" s="3">
        <v>1</v>
      </c>
      <c r="G1364" s="3" t="s">
        <v>377</v>
      </c>
      <c r="H1364" s="3">
        <v>0.3</v>
      </c>
      <c r="I1364" s="3" t="s">
        <v>378</v>
      </c>
      <c r="J1364" s="3"/>
      <c r="K1364" s="3" t="s">
        <v>379</v>
      </c>
      <c r="L1364" s="3"/>
      <c r="M1364" s="3"/>
      <c r="N1364" s="3"/>
      <c r="O1364" s="3"/>
      <c r="P1364" s="3"/>
      <c r="Q1364" s="3" t="s">
        <v>380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303"/>
        <v>{"AtkPower":0.3}</v>
      </c>
      <c r="Z1364" s="11" t="s">
        <v>708</v>
      </c>
      <c r="AA1364" s="11" t="str">
        <f t="shared" si="295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709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349</v>
      </c>
      <c r="AN1364" s="11" t="s">
        <v>710</v>
      </c>
      <c r="AO1364" s="11" t="str">
        <f>$B$9&amp;$B$6</f>
        <v>&lt;q=attr_hp&gt;&lt;c=A6EC41&gt;</v>
      </c>
      <c r="AP1364" s="11" t="str">
        <f>"65%"</f>
        <v>65%</v>
      </c>
      <c r="AQ1364" s="11" t="s">
        <v>349</v>
      </c>
      <c r="AR1364" s="11" t="s">
        <v>711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304"/>
        <v>自身生命值较低时立即获得大量护盾</v>
      </c>
      <c r="BQ1364" s="11" t="str">
        <f t="shared" si="294"/>
        <v>自身生命值低于&lt;q=attr_hp&gt;&lt;c=A6EC41&gt;30%&lt;/c&gt;时，根据已损生命值立即获得&lt;q=attr_hp&gt;&lt;c=A6EC41&gt;65%&lt;/c&gt;的护盾</v>
      </c>
    </row>
    <row r="1365" spans="2:69" x14ac:dyDescent="0.15">
      <c r="B1365" s="1" t="str">
        <f t="shared" si="305"/>
        <v>SkillDescBrief4100907</v>
      </c>
      <c r="C1365" s="1" t="str">
        <f t="shared" si="306"/>
        <v>SkillDescDetail410090702</v>
      </c>
      <c r="D1365" s="3">
        <v>410090702</v>
      </c>
      <c r="E1365" s="3">
        <v>4100907</v>
      </c>
      <c r="F1365" s="3">
        <v>2</v>
      </c>
      <c r="G1365" s="3" t="s">
        <v>377</v>
      </c>
      <c r="H1365" s="3"/>
      <c r="I1365" s="3" t="s">
        <v>378</v>
      </c>
      <c r="J1365" s="3"/>
      <c r="K1365" s="3" t="s">
        <v>379</v>
      </c>
      <c r="L1365" s="3"/>
      <c r="M1365" s="3"/>
      <c r="N1365" s="3"/>
      <c r="O1365" s="3"/>
      <c r="P1365" s="3"/>
      <c r="Q1365" s="3" t="s">
        <v>380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303"/>
        <v>{}</v>
      </c>
      <c r="Z1365" s="11" t="s">
        <v>381</v>
      </c>
      <c r="AA1365" s="11" t="str">
        <f t="shared" si="295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304"/>
        <v/>
      </c>
      <c r="BQ1365" s="11" t="str">
        <f t="shared" si="294"/>
        <v/>
      </c>
    </row>
    <row r="1366" spans="2:69" x14ac:dyDescent="0.15">
      <c r="B1366" s="1" t="str">
        <f t="shared" si="305"/>
        <v>SkillDescBrief4100907</v>
      </c>
      <c r="C1366" s="1" t="str">
        <f t="shared" si="306"/>
        <v>SkillDescDetail410090703</v>
      </c>
      <c r="D1366" s="3">
        <v>410090703</v>
      </c>
      <c r="E1366" s="3">
        <v>4100907</v>
      </c>
      <c r="F1366" s="3">
        <v>3</v>
      </c>
      <c r="G1366" s="3" t="s">
        <v>377</v>
      </c>
      <c r="H1366" s="3"/>
      <c r="I1366" s="3" t="s">
        <v>378</v>
      </c>
      <c r="J1366" s="3"/>
      <c r="K1366" s="3" t="s">
        <v>379</v>
      </c>
      <c r="L1366" s="3"/>
      <c r="M1366" s="3"/>
      <c r="N1366" s="3"/>
      <c r="O1366" s="3"/>
      <c r="P1366" s="3"/>
      <c r="Q1366" s="3" t="s">
        <v>380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303"/>
        <v>{}</v>
      </c>
      <c r="Z1366" s="11" t="s">
        <v>381</v>
      </c>
      <c r="AA1366" s="11" t="str">
        <f t="shared" si="295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304"/>
        <v/>
      </c>
      <c r="BQ1366" s="11" t="str">
        <f t="shared" si="294"/>
        <v/>
      </c>
    </row>
    <row r="1367" spans="2:69" x14ac:dyDescent="0.15">
      <c r="B1367" s="1" t="str">
        <f t="shared" si="305"/>
        <v>SkillDescBrief4100907</v>
      </c>
      <c r="C1367" s="1" t="str">
        <f t="shared" si="306"/>
        <v>SkillDescDetail410090704</v>
      </c>
      <c r="D1367" s="3">
        <v>410090704</v>
      </c>
      <c r="E1367" s="3">
        <v>4100907</v>
      </c>
      <c r="F1367" s="3">
        <v>4</v>
      </c>
      <c r="G1367" s="3" t="s">
        <v>377</v>
      </c>
      <c r="H1367" s="3"/>
      <c r="I1367" s="3" t="s">
        <v>378</v>
      </c>
      <c r="J1367" s="3"/>
      <c r="K1367" s="3" t="s">
        <v>379</v>
      </c>
      <c r="L1367" s="3"/>
      <c r="M1367" s="3"/>
      <c r="N1367" s="3"/>
      <c r="O1367" s="3"/>
      <c r="P1367" s="3"/>
      <c r="Q1367" s="3" t="s">
        <v>380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303"/>
        <v>{}</v>
      </c>
      <c r="Z1367" s="11" t="s">
        <v>381</v>
      </c>
      <c r="AA1367" s="11" t="str">
        <f t="shared" si="295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304"/>
        <v/>
      </c>
      <c r="BQ1367" s="11" t="str">
        <f t="shared" si="294"/>
        <v/>
      </c>
    </row>
    <row r="1368" spans="2:69" x14ac:dyDescent="0.15">
      <c r="B1368" s="1" t="str">
        <f t="shared" si="305"/>
        <v>SkillDescBrief4100907</v>
      </c>
      <c r="C1368" s="1" t="str">
        <f t="shared" si="306"/>
        <v>SkillDescDetail410090705</v>
      </c>
      <c r="D1368" s="3">
        <v>410090705</v>
      </c>
      <c r="E1368" s="3">
        <v>4100907</v>
      </c>
      <c r="F1368" s="3">
        <v>5</v>
      </c>
      <c r="G1368" s="3" t="s">
        <v>377</v>
      </c>
      <c r="H1368" s="3"/>
      <c r="I1368" s="3" t="s">
        <v>378</v>
      </c>
      <c r="J1368" s="3"/>
      <c r="K1368" s="3" t="s">
        <v>379</v>
      </c>
      <c r="L1368" s="3"/>
      <c r="M1368" s="3"/>
      <c r="N1368" s="3"/>
      <c r="O1368" s="3"/>
      <c r="P1368" s="3"/>
      <c r="Q1368" s="3" t="s">
        <v>380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303"/>
        <v>{}</v>
      </c>
      <c r="Z1368" s="11" t="s">
        <v>381</v>
      </c>
      <c r="AA1368" s="11" t="str">
        <f t="shared" si="295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304"/>
        <v/>
      </c>
      <c r="BQ1368" s="11" t="str">
        <f t="shared" si="294"/>
        <v/>
      </c>
    </row>
    <row r="1369" spans="2:69" x14ac:dyDescent="0.15">
      <c r="B1369" s="1" t="str">
        <f t="shared" si="305"/>
        <v>SkillDescBrief// 医疗包&amp;</v>
      </c>
      <c r="C1369" s="1" t="str">
        <f t="shared" si="306"/>
        <v>SkillDescDetail// 医疗包&amp;弹药箱</v>
      </c>
      <c r="D1369" s="7" t="s">
        <v>151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303"/>
        <v/>
      </c>
      <c r="Z1369" s="10" t="s">
        <v>381</v>
      </c>
      <c r="AA1369" s="10" t="str">
        <f t="shared" si="295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304"/>
        <v/>
      </c>
      <c r="BQ1369" s="10" t="str">
        <f t="shared" si="294"/>
        <v/>
      </c>
    </row>
    <row r="1370" spans="2:69" x14ac:dyDescent="0.15">
      <c r="B1370" s="1" t="str">
        <f t="shared" si="305"/>
        <v>SkillDescBrief// 普攻</v>
      </c>
      <c r="C1370" s="1" t="str">
        <f t="shared" si="306"/>
        <v>SkillDescDetail// 普攻</v>
      </c>
      <c r="D1370" s="7" t="s">
        <v>33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303"/>
        <v/>
      </c>
      <c r="Z1370" s="10" t="s">
        <v>381</v>
      </c>
      <c r="AA1370" s="10" t="str">
        <f t="shared" si="295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304"/>
        <v/>
      </c>
      <c r="BQ1370" s="10" t="str">
        <f t="shared" si="294"/>
        <v/>
      </c>
    </row>
    <row r="1371" spans="2:69" x14ac:dyDescent="0.15">
      <c r="B1371" s="1" t="str">
        <f t="shared" si="305"/>
        <v>SkillDescBrief4101001</v>
      </c>
      <c r="C1371" s="1" t="str">
        <f t="shared" si="306"/>
        <v>SkillDescDetail410100101</v>
      </c>
      <c r="D1371" s="3">
        <v>410100101</v>
      </c>
      <c r="E1371" s="3">
        <v>4101001</v>
      </c>
      <c r="F1371" s="3">
        <v>1</v>
      </c>
      <c r="G1371" s="3" t="s">
        <v>377</v>
      </c>
      <c r="H1371" s="3">
        <v>0.45</v>
      </c>
      <c r="I1371" s="3" t="s">
        <v>378</v>
      </c>
      <c r="J1371" s="3"/>
      <c r="K1371" s="3" t="s">
        <v>379</v>
      </c>
      <c r="L1371" s="3"/>
      <c r="M1371" s="3"/>
      <c r="N1371" s="3"/>
      <c r="O1371" s="3"/>
      <c r="P1371" s="3"/>
      <c r="Q1371" s="3" t="s">
        <v>380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303"/>
        <v>{"AtkPower":0.45}</v>
      </c>
      <c r="Z1371" s="11" t="s">
        <v>712</v>
      </c>
      <c r="AA1371" s="11" t="str">
        <f t="shared" si="295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713</v>
      </c>
      <c r="AK1371" s="11" t="str">
        <f>$B$6</f>
        <v>&lt;c=A6EC41&gt;</v>
      </c>
      <c r="AL1371" s="12">
        <v>2</v>
      </c>
      <c r="AM1371" s="11" t="s">
        <v>349</v>
      </c>
      <c r="AN1371" s="11" t="s">
        <v>714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349</v>
      </c>
      <c r="AR1371" s="11" t="s">
        <v>594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304"/>
        <v>向队友投掷医疗包</v>
      </c>
      <c r="BQ1371" s="11" t="str">
        <f t="shared" si="294"/>
        <v>向队友投掷医疗包，为&lt;c=A6EC41&gt;2&lt;/c&gt;名队友恢复&lt;q=attr_atk&gt;&lt;c=A6EC41&gt;45%&lt;/c&gt;生命值</v>
      </c>
    </row>
    <row r="1372" spans="2:69" x14ac:dyDescent="0.15">
      <c r="B1372" s="1" t="str">
        <f t="shared" si="305"/>
        <v>SkillDescBrief4101001</v>
      </c>
      <c r="C1372" s="1" t="str">
        <f t="shared" si="306"/>
        <v>SkillDescDetail410100102</v>
      </c>
      <c r="D1372" s="3">
        <v>410100102</v>
      </c>
      <c r="E1372" s="3">
        <v>4101001</v>
      </c>
      <c r="F1372" s="3">
        <v>2</v>
      </c>
      <c r="G1372" s="3" t="s">
        <v>377</v>
      </c>
      <c r="H1372" s="3">
        <v>0.5</v>
      </c>
      <c r="I1372" s="3" t="s">
        <v>378</v>
      </c>
      <c r="J1372" s="3"/>
      <c r="K1372" s="3" t="s">
        <v>379</v>
      </c>
      <c r="L1372" s="3"/>
      <c r="M1372" s="3"/>
      <c r="N1372" s="3"/>
      <c r="O1372" s="3"/>
      <c r="P1372" s="3"/>
      <c r="Q1372" s="3" t="s">
        <v>380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303"/>
        <v>{"AtkPower":0.5}</v>
      </c>
      <c r="Z1372" s="11" t="s">
        <v>712</v>
      </c>
      <c r="AA1372" s="11" t="str">
        <f t="shared" si="295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386</v>
      </c>
      <c r="AG1372" s="11"/>
      <c r="AH1372" s="11"/>
      <c r="AI1372" s="11"/>
      <c r="AJ1372" s="11" t="s">
        <v>715</v>
      </c>
      <c r="AK1372" s="11" t="str">
        <f t="shared" ref="AK1372:AK1375" si="307">$B$8&amp;$B$6</f>
        <v>&lt;q=attr_atk&gt;&lt;c=A6EC41&gt;</v>
      </c>
      <c r="AL1372" s="11" t="str">
        <f t="shared" ref="AL1372:AL1375" si="308">ROUND($H1372*100,2)&amp;"%"</f>
        <v>50%</v>
      </c>
      <c r="AM1372" s="11" t="s">
        <v>349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304"/>
        <v>向队友投掷医疗包</v>
      </c>
      <c r="BQ1372" s="11" t="str">
        <f t="shared" si="294"/>
        <v>2级：恢复的生命提升&lt;q=attr_atk&gt;&lt;c=A6EC41&gt;50%&lt;/c&gt;</v>
      </c>
    </row>
    <row r="1373" spans="2:69" x14ac:dyDescent="0.15">
      <c r="B1373" s="1" t="str">
        <f t="shared" si="305"/>
        <v>SkillDescBrief4101001</v>
      </c>
      <c r="C1373" s="1" t="str">
        <f t="shared" si="306"/>
        <v>SkillDescDetail410100103</v>
      </c>
      <c r="D1373" s="3">
        <v>410100103</v>
      </c>
      <c r="E1373" s="3">
        <v>4101001</v>
      </c>
      <c r="F1373" s="3">
        <v>3</v>
      </c>
      <c r="G1373" s="3" t="s">
        <v>377</v>
      </c>
      <c r="H1373" s="3">
        <f ca="1">ROUND(_xlfn.XLOOKUP($F1373,$D$1:$D$5,$E$1:$E$5)*OFFSET(H1373,5-F1373,0)/0.05,0)*0.05</f>
        <v>0.55000000000000004</v>
      </c>
      <c r="I1373" s="3" t="s">
        <v>378</v>
      </c>
      <c r="J1373" s="3"/>
      <c r="K1373" s="3" t="s">
        <v>379</v>
      </c>
      <c r="L1373" s="3"/>
      <c r="M1373" s="3"/>
      <c r="N1373" s="3"/>
      <c r="O1373" s="3"/>
      <c r="P1373" s="3"/>
      <c r="Q1373" s="3" t="s">
        <v>380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t="shared" ca="1" si="303"/>
        <v>{"AtkPower":0.55}</v>
      </c>
      <c r="Z1373" s="11" t="s">
        <v>712</v>
      </c>
      <c r="AA1373" s="11" t="str">
        <f t="shared" ca="1" si="295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386</v>
      </c>
      <c r="AG1373" s="11"/>
      <c r="AH1373" s="11"/>
      <c r="AI1373" s="11"/>
      <c r="AJ1373" s="11" t="s">
        <v>715</v>
      </c>
      <c r="AK1373" s="11" t="str">
        <f t="shared" si="307"/>
        <v>&lt;q=attr_atk&gt;&lt;c=A6EC41&gt;</v>
      </c>
      <c r="AL1373" s="11" t="str">
        <f t="shared" ca="1" si="308"/>
        <v>55%</v>
      </c>
      <c r="AM1373" s="11" t="s">
        <v>349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304"/>
        <v>向队友投掷医疗包</v>
      </c>
      <c r="BQ1373" s="11" t="str">
        <f t="shared" ca="1" si="294"/>
        <v>3级：恢复的生命提升&lt;q=attr_atk&gt;&lt;c=A6EC41&gt;55%&lt;/c&gt;</v>
      </c>
    </row>
    <row r="1374" spans="2:69" x14ac:dyDescent="0.15">
      <c r="B1374" s="1" t="str">
        <f t="shared" si="305"/>
        <v>SkillDescBrief4101001</v>
      </c>
      <c r="C1374" s="1" t="str">
        <f t="shared" si="306"/>
        <v>SkillDescDetail410100104</v>
      </c>
      <c r="D1374" s="3">
        <v>410100104</v>
      </c>
      <c r="E1374" s="3">
        <v>4101001</v>
      </c>
      <c r="F1374" s="3">
        <v>4</v>
      </c>
      <c r="G1374" s="3" t="s">
        <v>377</v>
      </c>
      <c r="H1374" s="3">
        <f ca="1">ROUND(_xlfn.XLOOKUP($F1374,$D$1:$D$5,$E$1:$E$5)*OFFSET(H1374,5-F1374,0)/0.05,0)*0.05</f>
        <v>0.65</v>
      </c>
      <c r="I1374" s="3" t="s">
        <v>378</v>
      </c>
      <c r="J1374" s="3"/>
      <c r="K1374" s="3" t="s">
        <v>379</v>
      </c>
      <c r="L1374" s="3"/>
      <c r="M1374" s="3"/>
      <c r="N1374" s="3"/>
      <c r="O1374" s="3"/>
      <c r="P1374" s="3"/>
      <c r="Q1374" s="3" t="s">
        <v>380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t="shared" ca="1" si="303"/>
        <v>{"AtkPower":0.65}</v>
      </c>
      <c r="Z1374" s="11" t="s">
        <v>712</v>
      </c>
      <c r="AA1374" s="11" t="str">
        <f t="shared" ca="1" si="295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386</v>
      </c>
      <c r="AG1374" s="11"/>
      <c r="AH1374" s="11"/>
      <c r="AI1374" s="11"/>
      <c r="AJ1374" s="11" t="s">
        <v>715</v>
      </c>
      <c r="AK1374" s="11" t="str">
        <f t="shared" si="307"/>
        <v>&lt;q=attr_atk&gt;&lt;c=A6EC41&gt;</v>
      </c>
      <c r="AL1374" s="11" t="str">
        <f t="shared" ca="1" si="308"/>
        <v>65%</v>
      </c>
      <c r="AM1374" s="11" t="s">
        <v>349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304"/>
        <v>向队友投掷医疗包</v>
      </c>
      <c r="BQ1374" s="11" t="str">
        <f t="shared" ca="1" si="294"/>
        <v>4级：恢复的生命提升&lt;q=attr_atk&gt;&lt;c=A6EC41&gt;65%&lt;/c&gt;</v>
      </c>
    </row>
    <row r="1375" spans="2:69" x14ac:dyDescent="0.15">
      <c r="B1375" s="1" t="str">
        <f t="shared" si="305"/>
        <v>SkillDescBrief4101001</v>
      </c>
      <c r="C1375" s="1" t="str">
        <f t="shared" si="306"/>
        <v>SkillDescDetail410100105</v>
      </c>
      <c r="D1375" s="3">
        <v>410100105</v>
      </c>
      <c r="E1375" s="3">
        <v>4101001</v>
      </c>
      <c r="F1375" s="3">
        <v>5</v>
      </c>
      <c r="G1375" s="3" t="s">
        <v>377</v>
      </c>
      <c r="H1375" s="3">
        <v>0.7</v>
      </c>
      <c r="I1375" s="3" t="s">
        <v>378</v>
      </c>
      <c r="J1375" s="3"/>
      <c r="K1375" s="3" t="s">
        <v>379</v>
      </c>
      <c r="L1375" s="3"/>
      <c r="M1375" s="3"/>
      <c r="N1375" s="3"/>
      <c r="O1375" s="3"/>
      <c r="P1375" s="3"/>
      <c r="Q1375" s="3" t="s">
        <v>380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303"/>
        <v>{"AtkPower":0.7}</v>
      </c>
      <c r="Z1375" s="11" t="s">
        <v>712</v>
      </c>
      <c r="AA1375" s="11" t="str">
        <f t="shared" si="295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386</v>
      </c>
      <c r="AG1375" s="11"/>
      <c r="AH1375" s="11"/>
      <c r="AI1375" s="11"/>
      <c r="AJ1375" s="11" t="s">
        <v>715</v>
      </c>
      <c r="AK1375" s="11" t="str">
        <f t="shared" si="307"/>
        <v>&lt;q=attr_atk&gt;&lt;c=A6EC41&gt;</v>
      </c>
      <c r="AL1375" s="11" t="str">
        <f t="shared" si="308"/>
        <v>70%</v>
      </c>
      <c r="AM1375" s="11" t="s">
        <v>349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304"/>
        <v>向队友投掷医疗包</v>
      </c>
      <c r="BQ1375" s="11" t="str">
        <f t="shared" si="294"/>
        <v>5级：恢复的生命提升&lt;q=attr_atk&gt;&lt;c=A6EC41&gt;70%&lt;/c&gt;</v>
      </c>
    </row>
    <row r="1376" spans="2:69" x14ac:dyDescent="0.15">
      <c r="B1376" s="1" t="str">
        <f t="shared" si="305"/>
        <v>SkillDescBrief// 大招</v>
      </c>
      <c r="C1376" s="1" t="str">
        <f t="shared" si="306"/>
        <v>SkillDescDetail// 大招</v>
      </c>
      <c r="D1376" s="7" t="s">
        <v>40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303"/>
        <v/>
      </c>
      <c r="Z1376" s="10" t="s">
        <v>381</v>
      </c>
      <c r="AA1376" s="10" t="str">
        <f t="shared" si="295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304"/>
        <v/>
      </c>
      <c r="BQ1376" s="10" t="str">
        <f t="shared" si="294"/>
        <v/>
      </c>
    </row>
    <row r="1377" spans="2:69" x14ac:dyDescent="0.15">
      <c r="B1377" s="1" t="str">
        <f t="shared" si="305"/>
        <v>SkillDescBrief4101002</v>
      </c>
      <c r="C1377" s="1" t="str">
        <f t="shared" si="306"/>
        <v>SkillDescDetail410100201</v>
      </c>
      <c r="D1377" s="3">
        <v>410100201</v>
      </c>
      <c r="E1377" s="3">
        <v>4101002</v>
      </c>
      <c r="F1377" s="3">
        <v>1</v>
      </c>
      <c r="G1377" s="3" t="s">
        <v>377</v>
      </c>
      <c r="H1377" s="3">
        <f ca="1">ROUND(_xlfn.XLOOKUP($F1377,$D$1:$D$5,$E$1:$E$5)*OFFSET(H1377,5-F1377,0)/0.05,0)*0.05</f>
        <v>0.9</v>
      </c>
      <c r="I1377" s="3" t="s">
        <v>378</v>
      </c>
      <c r="J1377" s="3"/>
      <c r="K1377" s="3" t="s">
        <v>379</v>
      </c>
      <c r="L1377" s="3"/>
      <c r="M1377" s="3"/>
      <c r="N1377" s="3"/>
      <c r="O1377" s="3"/>
      <c r="P1377" s="3"/>
      <c r="Q1377" s="3" t="s">
        <v>380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t="shared" ca="1" si="303"/>
        <v>{"AtkPower":0.9}</v>
      </c>
      <c r="Z1377" s="11" t="s">
        <v>716</v>
      </c>
      <c r="AA1377" s="11" t="str">
        <f t="shared" ca="1" si="295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717</v>
      </c>
      <c r="AK1377" s="11" t="str">
        <f t="shared" ref="AK1377:AK1381" si="309">$B$8&amp;$B$6</f>
        <v>&lt;q=attr_atk&gt;&lt;c=A6EC41&gt;</v>
      </c>
      <c r="AL1377" s="11" t="str">
        <f t="shared" ref="AL1377:AL1381" ca="1" si="310">ROUND($H1377*100,2)&amp;"%"</f>
        <v>90%</v>
      </c>
      <c r="AM1377" s="11" t="s">
        <v>349</v>
      </c>
      <c r="AN1377" s="11" t="s">
        <v>594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304"/>
        <v>进入火力全开模式，持续投掷医疗包</v>
      </c>
      <c r="BQ1377" s="11" t="str">
        <f t="shared" ref="BQ1377:BQ1440" ca="1" si="311">AA1377</f>
        <v>进入火力全开模式，持续投掷&lt;c=A6EC41&gt;4&lt;/c&gt;波医疗包，每波为所有队友恢复&lt;q=attr_atk&gt;&lt;c=A6EC41&gt;90%&lt;/c&gt;生命值</v>
      </c>
    </row>
    <row r="1378" spans="2:69" x14ac:dyDescent="0.15">
      <c r="B1378" s="1" t="str">
        <f t="shared" si="305"/>
        <v>SkillDescBrief4101002</v>
      </c>
      <c r="C1378" s="1" t="str">
        <f t="shared" si="306"/>
        <v>SkillDescDetail410100202</v>
      </c>
      <c r="D1378" s="3">
        <v>410100202</v>
      </c>
      <c r="E1378" s="3">
        <v>4101002</v>
      </c>
      <c r="F1378" s="3">
        <v>2</v>
      </c>
      <c r="G1378" s="3" t="s">
        <v>377</v>
      </c>
      <c r="H1378" s="3">
        <f ca="1">ROUND(_xlfn.XLOOKUP($F1378,$D$1:$D$5,$E$1:$E$5)*OFFSET(H1378,5-F1378,0)/0.05,0)*0.05</f>
        <v>0.95000000000000007</v>
      </c>
      <c r="I1378" s="3" t="s">
        <v>378</v>
      </c>
      <c r="J1378" s="3"/>
      <c r="K1378" s="3" t="s">
        <v>379</v>
      </c>
      <c r="L1378" s="3"/>
      <c r="M1378" s="3"/>
      <c r="N1378" s="3"/>
      <c r="O1378" s="3"/>
      <c r="P1378" s="3"/>
      <c r="Q1378" s="3" t="s">
        <v>380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t="shared" ca="1" si="303"/>
        <v>{"AtkPower":0.95}</v>
      </c>
      <c r="Z1378" s="11" t="s">
        <v>716</v>
      </c>
      <c r="AA1378" s="11" t="str">
        <f t="shared" ca="1" si="295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386</v>
      </c>
      <c r="AG1378" s="11"/>
      <c r="AH1378" s="11"/>
      <c r="AI1378" s="11"/>
      <c r="AJ1378" s="11" t="s">
        <v>715</v>
      </c>
      <c r="AK1378" s="11" t="str">
        <f t="shared" si="309"/>
        <v>&lt;q=attr_atk&gt;&lt;c=A6EC41&gt;</v>
      </c>
      <c r="AL1378" s="11" t="str">
        <f t="shared" ca="1" si="310"/>
        <v>95%</v>
      </c>
      <c r="AM1378" s="11" t="s">
        <v>349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304"/>
        <v>进入火力全开模式，持续投掷医疗包</v>
      </c>
      <c r="BQ1378" s="11" t="str">
        <f t="shared" ca="1" si="311"/>
        <v>2级：恢复的生命提升&lt;q=attr_atk&gt;&lt;c=A6EC41&gt;95%&lt;/c&gt;</v>
      </c>
    </row>
    <row r="1379" spans="2:69" x14ac:dyDescent="0.15">
      <c r="B1379" s="1" t="str">
        <f t="shared" si="305"/>
        <v>SkillDescBrief4101002</v>
      </c>
      <c r="C1379" s="1" t="str">
        <f t="shared" si="306"/>
        <v>SkillDescDetail410100203</v>
      </c>
      <c r="D1379" s="3">
        <v>410100203</v>
      </c>
      <c r="E1379" s="3">
        <v>4101002</v>
      </c>
      <c r="F1379" s="3">
        <v>3</v>
      </c>
      <c r="G1379" s="3" t="s">
        <v>377</v>
      </c>
      <c r="H1379" s="3">
        <f ca="1">ROUND(_xlfn.XLOOKUP($F1379,$D$1:$D$5,$E$1:$E$5)*OFFSET(H1379,5-F1379,0)/0.05,0)*0.05</f>
        <v>1</v>
      </c>
      <c r="I1379" s="3" t="s">
        <v>378</v>
      </c>
      <c r="J1379" s="3"/>
      <c r="K1379" s="3" t="s">
        <v>379</v>
      </c>
      <c r="L1379" s="3"/>
      <c r="M1379" s="3"/>
      <c r="N1379" s="3"/>
      <c r="O1379" s="3"/>
      <c r="P1379" s="3"/>
      <c r="Q1379" s="3" t="s">
        <v>380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t="shared" ca="1" si="303"/>
        <v>{"AtkPower":1}</v>
      </c>
      <c r="Z1379" s="11" t="s">
        <v>716</v>
      </c>
      <c r="AA1379" s="11" t="str">
        <f t="shared" ca="1" si="295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386</v>
      </c>
      <c r="AG1379" s="11"/>
      <c r="AH1379" s="11"/>
      <c r="AI1379" s="11"/>
      <c r="AJ1379" s="11" t="s">
        <v>715</v>
      </c>
      <c r="AK1379" s="11" t="str">
        <f t="shared" si="309"/>
        <v>&lt;q=attr_atk&gt;&lt;c=A6EC41&gt;</v>
      </c>
      <c r="AL1379" s="11" t="str">
        <f t="shared" ca="1" si="310"/>
        <v>100%</v>
      </c>
      <c r="AM1379" s="11" t="s">
        <v>349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304"/>
        <v>进入火力全开模式，持续投掷医疗包</v>
      </c>
      <c r="BQ1379" s="11" t="str">
        <f t="shared" ca="1" si="311"/>
        <v>3级：恢复的生命提升&lt;q=attr_atk&gt;&lt;c=A6EC41&gt;100%&lt;/c&gt;</v>
      </c>
    </row>
    <row r="1380" spans="2:69" x14ac:dyDescent="0.15">
      <c r="B1380" s="1" t="str">
        <f t="shared" si="305"/>
        <v>SkillDescBrief4101002</v>
      </c>
      <c r="C1380" s="1" t="str">
        <f t="shared" si="306"/>
        <v>SkillDescDetail410100204</v>
      </c>
      <c r="D1380" s="3">
        <v>410100204</v>
      </c>
      <c r="E1380" s="3">
        <v>4101002</v>
      </c>
      <c r="F1380" s="3">
        <v>4</v>
      </c>
      <c r="G1380" s="3" t="s">
        <v>377</v>
      </c>
      <c r="H1380" s="3">
        <f ca="1">ROUND(_xlfn.XLOOKUP($F1380,$D$1:$D$5,$E$1:$E$5)*OFFSET(H1380,5-F1380,0)/0.05,0)*0.05</f>
        <v>1.1500000000000001</v>
      </c>
      <c r="I1380" s="3" t="s">
        <v>378</v>
      </c>
      <c r="J1380" s="3"/>
      <c r="K1380" s="3" t="s">
        <v>379</v>
      </c>
      <c r="L1380" s="3"/>
      <c r="M1380" s="3"/>
      <c r="N1380" s="3"/>
      <c r="O1380" s="3"/>
      <c r="P1380" s="3"/>
      <c r="Q1380" s="3" t="s">
        <v>380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t="shared" ca="1" si="303"/>
        <v>{"AtkPower":1.15}</v>
      </c>
      <c r="Z1380" s="11" t="s">
        <v>716</v>
      </c>
      <c r="AA1380" s="11" t="str">
        <f t="shared" ca="1" si="295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386</v>
      </c>
      <c r="AG1380" s="11"/>
      <c r="AH1380" s="11"/>
      <c r="AI1380" s="11"/>
      <c r="AJ1380" s="11" t="s">
        <v>715</v>
      </c>
      <c r="AK1380" s="11" t="str">
        <f t="shared" si="309"/>
        <v>&lt;q=attr_atk&gt;&lt;c=A6EC41&gt;</v>
      </c>
      <c r="AL1380" s="11" t="str">
        <f t="shared" ca="1" si="310"/>
        <v>115%</v>
      </c>
      <c r="AM1380" s="11" t="s">
        <v>349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304"/>
        <v>进入火力全开模式，持续投掷医疗包</v>
      </c>
      <c r="BQ1380" s="11" t="str">
        <f t="shared" ca="1" si="311"/>
        <v>4级：恢复的生命提升&lt;q=attr_atk&gt;&lt;c=A6EC41&gt;115%&lt;/c&gt;</v>
      </c>
    </row>
    <row r="1381" spans="2:69" x14ac:dyDescent="0.15">
      <c r="B1381" s="1" t="str">
        <f t="shared" si="305"/>
        <v>SkillDescBrief4101002</v>
      </c>
      <c r="C1381" s="1" t="str">
        <f t="shared" si="306"/>
        <v>SkillDescDetail410100205</v>
      </c>
      <c r="D1381" s="3">
        <v>410100205</v>
      </c>
      <c r="E1381" s="3">
        <v>4101002</v>
      </c>
      <c r="F1381" s="3">
        <v>5</v>
      </c>
      <c r="G1381" s="3" t="s">
        <v>377</v>
      </c>
      <c r="H1381" s="3">
        <v>1.25</v>
      </c>
      <c r="I1381" s="3" t="s">
        <v>378</v>
      </c>
      <c r="J1381" s="3"/>
      <c r="K1381" s="3" t="s">
        <v>379</v>
      </c>
      <c r="L1381" s="3"/>
      <c r="M1381" s="3"/>
      <c r="N1381" s="3"/>
      <c r="O1381" s="3"/>
      <c r="P1381" s="3"/>
      <c r="Q1381" s="3" t="s">
        <v>380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303"/>
        <v>{"AtkPower":1.25}</v>
      </c>
      <c r="Z1381" s="11" t="s">
        <v>716</v>
      </c>
      <c r="AA1381" s="11" t="str">
        <f t="shared" si="295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386</v>
      </c>
      <c r="AG1381" s="11"/>
      <c r="AH1381" s="11"/>
      <c r="AI1381" s="11"/>
      <c r="AJ1381" s="11" t="s">
        <v>715</v>
      </c>
      <c r="AK1381" s="11" t="str">
        <f t="shared" si="309"/>
        <v>&lt;q=attr_atk&gt;&lt;c=A6EC41&gt;</v>
      </c>
      <c r="AL1381" s="11" t="str">
        <f t="shared" si="310"/>
        <v>125%</v>
      </c>
      <c r="AM1381" s="11" t="s">
        <v>349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304"/>
        <v>进入火力全开模式，持续投掷医疗包</v>
      </c>
      <c r="BQ1381" s="11" t="str">
        <f t="shared" si="311"/>
        <v>5级：恢复的生命提升&lt;q=attr_atk&gt;&lt;c=A6EC41&gt;125%&lt;/c&gt;</v>
      </c>
    </row>
    <row r="1382" spans="2:69" x14ac:dyDescent="0.15">
      <c r="B1382" s="1" t="str">
        <f t="shared" si="305"/>
        <v>SkillDescBrief// 经营被动</v>
      </c>
      <c r="C1382" s="1" t="str">
        <f t="shared" si="306"/>
        <v>SkillDescDetail// 经营被动</v>
      </c>
      <c r="D1382" s="7" t="s">
        <v>45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303"/>
        <v/>
      </c>
      <c r="Z1382" s="10" t="s">
        <v>381</v>
      </c>
      <c r="AA1382" s="10" t="str">
        <f t="shared" si="295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304"/>
        <v/>
      </c>
      <c r="BQ1382" s="10" t="str">
        <f t="shared" si="311"/>
        <v/>
      </c>
    </row>
    <row r="1383" spans="2:69" x14ac:dyDescent="0.15">
      <c r="B1383" s="1" t="str">
        <f t="shared" si="305"/>
        <v>SkillDescBrief4101003</v>
      </c>
      <c r="C1383" s="1" t="str">
        <f t="shared" si="306"/>
        <v>SkillDescDetail410100301</v>
      </c>
      <c r="D1383" s="3">
        <v>410100301</v>
      </c>
      <c r="E1383" s="3">
        <v>4101003</v>
      </c>
      <c r="F1383" s="3">
        <v>1</v>
      </c>
      <c r="G1383" s="3" t="s">
        <v>377</v>
      </c>
      <c r="H1383" s="3"/>
      <c r="I1383" s="3" t="s">
        <v>378</v>
      </c>
      <c r="J1383" s="3"/>
      <c r="K1383" s="3" t="s">
        <v>379</v>
      </c>
      <c r="L1383" s="3"/>
      <c r="M1383" s="3"/>
      <c r="N1383" s="3"/>
      <c r="O1383" s="3"/>
      <c r="P1383" s="3"/>
      <c r="Q1383" s="3" t="s">
        <v>380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303"/>
        <v>{}</v>
      </c>
      <c r="Z1383" s="11" t="s">
        <v>396</v>
      </c>
      <c r="AA1383" s="11" t="str">
        <f t="shared" si="295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397</v>
      </c>
      <c r="AK1383" s="11" t="str">
        <f t="shared" ref="AK1383:AK1387" si="312">$B$6</f>
        <v>&lt;c=A6EC41&gt;</v>
      </c>
      <c r="AL1383" s="11">
        <v>2</v>
      </c>
      <c r="AM1383" s="11" t="s">
        <v>349</v>
      </c>
      <c r="AN1383" s="11" t="s">
        <v>398</v>
      </c>
      <c r="AO1383" s="11" t="s">
        <v>355</v>
      </c>
      <c r="AP1383" s="11">
        <v>2</v>
      </c>
      <c r="AQ1383" s="11" t="s">
        <v>349</v>
      </c>
      <c r="AR1383" s="11" t="s">
        <v>399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304"/>
        <v>使产业收入提高，升级消耗减少</v>
      </c>
      <c r="BQ1383" s="11" t="str">
        <f t="shared" si="311"/>
        <v>放置在产业中时，产业收入提高&lt;c=A6EC41&gt;2&lt;/c&gt;倍，产业升级消耗减少&lt;c=A6EC41&gt;2&lt;/c&gt;倍</v>
      </c>
    </row>
    <row r="1384" spans="2:69" x14ac:dyDescent="0.15">
      <c r="B1384" s="1" t="str">
        <f t="shared" si="305"/>
        <v>SkillDescBrief4101003</v>
      </c>
      <c r="C1384" s="1" t="str">
        <f t="shared" si="306"/>
        <v>SkillDescDetail410100302</v>
      </c>
      <c r="D1384" s="3">
        <v>410100302</v>
      </c>
      <c r="E1384" s="3">
        <v>4101003</v>
      </c>
      <c r="F1384" s="3">
        <v>2</v>
      </c>
      <c r="G1384" s="3" t="s">
        <v>377</v>
      </c>
      <c r="H1384" s="3"/>
      <c r="I1384" s="3" t="s">
        <v>378</v>
      </c>
      <c r="J1384" s="3"/>
      <c r="K1384" s="3" t="s">
        <v>379</v>
      </c>
      <c r="L1384" s="3"/>
      <c r="M1384" s="3"/>
      <c r="N1384" s="3"/>
      <c r="O1384" s="3"/>
      <c r="P1384" s="3"/>
      <c r="Q1384" s="3" t="s">
        <v>380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303"/>
        <v>{}</v>
      </c>
      <c r="Z1384" s="11" t="s">
        <v>396</v>
      </c>
      <c r="AA1384" s="11" t="str">
        <f t="shared" ref="AA1384:AA1447" si="313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386</v>
      </c>
      <c r="AG1384" s="11"/>
      <c r="AH1384" s="11"/>
      <c r="AI1384" s="11"/>
      <c r="AJ1384" s="11" t="s">
        <v>397</v>
      </c>
      <c r="AK1384" s="11" t="str">
        <f t="shared" si="312"/>
        <v>&lt;c=A6EC41&gt;</v>
      </c>
      <c r="AL1384" s="11">
        <f>AL1383*4</f>
        <v>8</v>
      </c>
      <c r="AM1384" s="11" t="s">
        <v>349</v>
      </c>
      <c r="AN1384" s="11" t="s">
        <v>398</v>
      </c>
      <c r="AO1384" s="11" t="s">
        <v>355</v>
      </c>
      <c r="AP1384" s="11">
        <f>AP1383*4</f>
        <v>8</v>
      </c>
      <c r="AQ1384" s="11" t="s">
        <v>349</v>
      </c>
      <c r="AR1384" s="11" t="s">
        <v>399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304"/>
        <v>使产业收入提高，升级消耗减少</v>
      </c>
      <c r="BQ1384" s="11" t="str">
        <f t="shared" si="311"/>
        <v>2级：放置在产业中时，产业收入提高&lt;c=A6EC41&gt;8&lt;/c&gt;倍，产业升级消耗减少&lt;c=A6EC41&gt;8&lt;/c&gt;倍</v>
      </c>
    </row>
    <row r="1385" spans="2:69" x14ac:dyDescent="0.15">
      <c r="B1385" s="1" t="str">
        <f t="shared" si="305"/>
        <v>SkillDescBrief4101003</v>
      </c>
      <c r="C1385" s="1" t="str">
        <f t="shared" si="306"/>
        <v>SkillDescDetail410100303</v>
      </c>
      <c r="D1385" s="3">
        <v>410100303</v>
      </c>
      <c r="E1385" s="3">
        <v>4101003</v>
      </c>
      <c r="F1385" s="3">
        <v>3</v>
      </c>
      <c r="G1385" s="3" t="s">
        <v>377</v>
      </c>
      <c r="H1385" s="3"/>
      <c r="I1385" s="3" t="s">
        <v>378</v>
      </c>
      <c r="J1385" s="3"/>
      <c r="K1385" s="3" t="s">
        <v>379</v>
      </c>
      <c r="L1385" s="3"/>
      <c r="M1385" s="3"/>
      <c r="N1385" s="3"/>
      <c r="O1385" s="3"/>
      <c r="P1385" s="3"/>
      <c r="Q1385" s="3" t="s">
        <v>380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303"/>
        <v>{}</v>
      </c>
      <c r="Z1385" s="11" t="s">
        <v>396</v>
      </c>
      <c r="AA1385" s="11" t="str">
        <f t="shared" si="313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386</v>
      </c>
      <c r="AG1385" s="11"/>
      <c r="AH1385" s="11"/>
      <c r="AI1385" s="11"/>
      <c r="AJ1385" s="11" t="s">
        <v>397</v>
      </c>
      <c r="AK1385" s="11" t="str">
        <f t="shared" si="312"/>
        <v>&lt;c=A6EC41&gt;</v>
      </c>
      <c r="AL1385" s="11">
        <f>AL1384*4</f>
        <v>32</v>
      </c>
      <c r="AM1385" s="11" t="s">
        <v>349</v>
      </c>
      <c r="AN1385" s="11" t="s">
        <v>398</v>
      </c>
      <c r="AO1385" s="11" t="s">
        <v>355</v>
      </c>
      <c r="AP1385" s="11">
        <f>AP1384*4</f>
        <v>32</v>
      </c>
      <c r="AQ1385" s="11" t="s">
        <v>349</v>
      </c>
      <c r="AR1385" s="11" t="s">
        <v>399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304"/>
        <v>使产业收入提高，升级消耗减少</v>
      </c>
      <c r="BQ1385" s="11" t="str">
        <f t="shared" si="311"/>
        <v>3级：放置在产业中时，产业收入提高&lt;c=A6EC41&gt;32&lt;/c&gt;倍，产业升级消耗减少&lt;c=A6EC41&gt;32&lt;/c&gt;倍</v>
      </c>
    </row>
    <row r="1386" spans="2:69" x14ac:dyDescent="0.15">
      <c r="B1386" s="1" t="str">
        <f t="shared" si="305"/>
        <v>SkillDescBrief4101003</v>
      </c>
      <c r="C1386" s="1" t="str">
        <f t="shared" si="306"/>
        <v>SkillDescDetail410100304</v>
      </c>
      <c r="D1386" s="3">
        <v>410100304</v>
      </c>
      <c r="E1386" s="3">
        <v>4101003</v>
      </c>
      <c r="F1386" s="3">
        <v>4</v>
      </c>
      <c r="G1386" s="3" t="s">
        <v>377</v>
      </c>
      <c r="H1386" s="3"/>
      <c r="I1386" s="3" t="s">
        <v>378</v>
      </c>
      <c r="J1386" s="3"/>
      <c r="K1386" s="3" t="s">
        <v>379</v>
      </c>
      <c r="L1386" s="3"/>
      <c r="M1386" s="3"/>
      <c r="N1386" s="3"/>
      <c r="O1386" s="3"/>
      <c r="P1386" s="3"/>
      <c r="Q1386" s="3" t="s">
        <v>380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303"/>
        <v>{}</v>
      </c>
      <c r="Z1386" s="11" t="s">
        <v>396</v>
      </c>
      <c r="AA1386" s="11" t="str">
        <f t="shared" si="313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386</v>
      </c>
      <c r="AG1386" s="11"/>
      <c r="AH1386" s="11"/>
      <c r="AI1386" s="11"/>
      <c r="AJ1386" s="11" t="s">
        <v>397</v>
      </c>
      <c r="AK1386" s="11" t="str">
        <f t="shared" si="312"/>
        <v>&lt;c=A6EC41&gt;</v>
      </c>
      <c r="AL1386" s="11">
        <v>64</v>
      </c>
      <c r="AM1386" s="11" t="s">
        <v>349</v>
      </c>
      <c r="AN1386" s="11" t="s">
        <v>398</v>
      </c>
      <c r="AO1386" s="11" t="s">
        <v>355</v>
      </c>
      <c r="AP1386" s="11">
        <v>64</v>
      </c>
      <c r="AQ1386" s="11" t="s">
        <v>349</v>
      </c>
      <c r="AR1386" s="11" t="s">
        <v>399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304"/>
        <v>使产业收入提高，升级消耗减少</v>
      </c>
      <c r="BQ1386" s="11" t="str">
        <f t="shared" si="311"/>
        <v>4级：放置在产业中时，产业收入提高&lt;c=A6EC41&gt;64&lt;/c&gt;倍，产业升级消耗减少&lt;c=A6EC41&gt;64&lt;/c&gt;倍</v>
      </c>
    </row>
    <row r="1387" spans="2:69" x14ac:dyDescent="0.15">
      <c r="B1387" s="1" t="str">
        <f t="shared" si="305"/>
        <v>SkillDescBrief4101003</v>
      </c>
      <c r="C1387" s="1" t="str">
        <f t="shared" si="306"/>
        <v>SkillDescDetail410100305</v>
      </c>
      <c r="D1387" s="3">
        <v>410100305</v>
      </c>
      <c r="E1387" s="3">
        <v>4101003</v>
      </c>
      <c r="F1387" s="3">
        <v>5</v>
      </c>
      <c r="G1387" s="3" t="s">
        <v>377</v>
      </c>
      <c r="H1387" s="3"/>
      <c r="I1387" s="3" t="s">
        <v>378</v>
      </c>
      <c r="J1387" s="3"/>
      <c r="K1387" s="3" t="s">
        <v>379</v>
      </c>
      <c r="L1387" s="3"/>
      <c r="M1387" s="3"/>
      <c r="N1387" s="3"/>
      <c r="O1387" s="3"/>
      <c r="P1387" s="3"/>
      <c r="Q1387" s="3" t="s">
        <v>380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303"/>
        <v>{}</v>
      </c>
      <c r="Z1387" s="11" t="s">
        <v>396</v>
      </c>
      <c r="AA1387" s="11" t="str">
        <f t="shared" si="313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386</v>
      </c>
      <c r="AG1387" s="11"/>
      <c r="AH1387" s="11"/>
      <c r="AI1387" s="11"/>
      <c r="AJ1387" s="11" t="s">
        <v>397</v>
      </c>
      <c r="AK1387" s="11" t="str">
        <f t="shared" si="312"/>
        <v>&lt;c=A6EC41&gt;</v>
      </c>
      <c r="AL1387" s="11">
        <v>128</v>
      </c>
      <c r="AM1387" s="11" t="s">
        <v>349</v>
      </c>
      <c r="AN1387" s="11" t="s">
        <v>398</v>
      </c>
      <c r="AO1387" s="11" t="s">
        <v>355</v>
      </c>
      <c r="AP1387" s="11">
        <v>128</v>
      </c>
      <c r="AQ1387" s="11" t="s">
        <v>349</v>
      </c>
      <c r="AR1387" s="11" t="s">
        <v>399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304"/>
        <v>使产业收入提高，升级消耗减少</v>
      </c>
      <c r="BQ1387" s="11" t="str">
        <f t="shared" si="311"/>
        <v>5级：放置在产业中时，产业收入提高&lt;c=A6EC41&gt;128&lt;/c&gt;倍，产业升级消耗减少&lt;c=A6EC41&gt;128&lt;/c&gt;倍</v>
      </c>
    </row>
    <row r="1388" spans="2:69" x14ac:dyDescent="0.15">
      <c r="B1388" s="1" t="str">
        <f t="shared" si="305"/>
        <v>SkillDescBrief// 战斗被动</v>
      </c>
      <c r="C1388" s="1" t="str">
        <f t="shared" si="306"/>
        <v>SkillDescDetail// 战斗被动1</v>
      </c>
      <c r="D1388" s="7" t="s">
        <v>46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303"/>
        <v/>
      </c>
      <c r="Z1388" s="10" t="s">
        <v>381</v>
      </c>
      <c r="AA1388" s="10" t="str">
        <f t="shared" si="313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304"/>
        <v/>
      </c>
      <c r="BQ1388" s="10" t="str">
        <f t="shared" si="311"/>
        <v/>
      </c>
    </row>
    <row r="1389" spans="2:69" x14ac:dyDescent="0.15">
      <c r="B1389" s="1" t="str">
        <f t="shared" si="305"/>
        <v>SkillDescBrief4101004</v>
      </c>
      <c r="C1389" s="1" t="str">
        <f t="shared" si="306"/>
        <v>SkillDescDetail410100401</v>
      </c>
      <c r="D1389" s="3">
        <v>410100401</v>
      </c>
      <c r="E1389" s="3">
        <v>4101004</v>
      </c>
      <c r="F1389" s="3">
        <v>1</v>
      </c>
      <c r="G1389" s="3" t="s">
        <v>377</v>
      </c>
      <c r="H1389" s="3">
        <v>0.3</v>
      </c>
      <c r="I1389" s="3" t="s">
        <v>378</v>
      </c>
      <c r="J1389" s="3"/>
      <c r="K1389" s="3" t="s">
        <v>379</v>
      </c>
      <c r="L1389" s="3">
        <f ca="1">ROUND(_xlfn.XLOOKUP($F1389,$D$1:$D$5,$E$1:$E$5)*OFFSET(L1389,5-F1389,0)/0.05,0)*0.05</f>
        <v>0.70000000000000007</v>
      </c>
      <c r="M1389" s="3"/>
      <c r="N1389" s="3"/>
      <c r="O1389" s="3"/>
      <c r="P1389" s="3"/>
      <c r="Q1389" s="3" t="s">
        <v>380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t="shared" ca="1" si="303"/>
        <v>{"AtkPower":0.3,"BuffPower":0.7}</v>
      </c>
      <c r="Z1389" s="11" t="s">
        <v>718</v>
      </c>
      <c r="AA1389" s="11" t="str">
        <f t="shared" si="313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476</v>
      </c>
      <c r="AK1389" s="11" t="str">
        <f>$B$6</f>
        <v>&lt;c=A6EC41&gt;</v>
      </c>
      <c r="AL1389" s="12">
        <v>7</v>
      </c>
      <c r="AM1389" s="11" t="s">
        <v>349</v>
      </c>
      <c r="AN1389" s="11" t="s">
        <v>719</v>
      </c>
      <c r="AO1389" s="11" t="s">
        <v>355</v>
      </c>
      <c r="AP1389" s="11" t="str">
        <f t="shared" ref="AP1389:AP1393" si="314">ROUND($H1389*100,2)&amp;"%"</f>
        <v>30%</v>
      </c>
      <c r="AQ1389" s="11" t="s">
        <v>349</v>
      </c>
      <c r="AR1389" s="11" t="s">
        <v>720</v>
      </c>
      <c r="AS1389" s="11" t="s">
        <v>355</v>
      </c>
      <c r="AT1389" s="11">
        <v>1</v>
      </c>
      <c r="AU1389" s="11" t="s">
        <v>349</v>
      </c>
      <c r="AV1389" s="11" t="s">
        <v>721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304"/>
        <v>周期性投掷弹匣，提升队友攻击力</v>
      </c>
      <c r="BQ1389" s="11" t="str">
        <f t="shared" si="311"/>
        <v>每隔&lt;c=A6EC41&gt;7&lt;/c&gt;秒会投掷弹匣，提高目标&lt;c=A6EC41&gt;30%&lt;/c&gt;攻击力并为拥有弹匣的队友恢复&lt;c=A6EC41&gt;1&lt;/c&gt;枚弹药</v>
      </c>
    </row>
    <row r="1390" spans="2:69" x14ac:dyDescent="0.15">
      <c r="B1390" s="1" t="str">
        <f t="shared" si="305"/>
        <v>SkillDescBrief4101004</v>
      </c>
      <c r="C1390" s="1" t="str">
        <f t="shared" si="306"/>
        <v>SkillDescDetail410100402</v>
      </c>
      <c r="D1390" s="3">
        <v>410100402</v>
      </c>
      <c r="E1390" s="3">
        <v>4101004</v>
      </c>
      <c r="F1390" s="3">
        <v>2</v>
      </c>
      <c r="G1390" s="3" t="s">
        <v>377</v>
      </c>
      <c r="H1390" s="3">
        <v>0.35</v>
      </c>
      <c r="I1390" s="3" t="s">
        <v>378</v>
      </c>
      <c r="J1390" s="3"/>
      <c r="K1390" s="3" t="s">
        <v>379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380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t="shared" ca="1" si="303"/>
        <v>{"AtkPower":0.35,"BuffPower":0.75}</v>
      </c>
      <c r="Z1390" s="11" t="s">
        <v>718</v>
      </c>
      <c r="AA1390" s="11" t="str">
        <f t="shared" si="313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386</v>
      </c>
      <c r="AG1390" s="11"/>
      <c r="AH1390" s="11"/>
      <c r="AI1390" s="11"/>
      <c r="AJ1390" s="11"/>
      <c r="AK1390" s="11"/>
      <c r="AL1390" s="11"/>
      <c r="AM1390" s="11"/>
      <c r="AN1390" s="11" t="s">
        <v>722</v>
      </c>
      <c r="AO1390" s="11" t="s">
        <v>355</v>
      </c>
      <c r="AP1390" s="11" t="str">
        <f t="shared" si="314"/>
        <v>35%</v>
      </c>
      <c r="AQ1390" s="11" t="s">
        <v>349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304"/>
        <v>周期性投掷弹匣，提升队友攻击力</v>
      </c>
      <c r="BQ1390" s="11" t="str">
        <f t="shared" si="311"/>
        <v>2级：攻击力提升的比例提高至&lt;c=A6EC41&gt;35%&lt;/c&gt;</v>
      </c>
    </row>
    <row r="1391" spans="2:69" x14ac:dyDescent="0.15">
      <c r="B1391" s="1" t="str">
        <f t="shared" si="305"/>
        <v>SkillDescBrief4101004</v>
      </c>
      <c r="C1391" s="1" t="str">
        <f t="shared" si="306"/>
        <v>SkillDescDetail410100403</v>
      </c>
      <c r="D1391" s="3">
        <v>410100403</v>
      </c>
      <c r="E1391" s="3">
        <v>4101004</v>
      </c>
      <c r="F1391" s="3">
        <v>3</v>
      </c>
      <c r="G1391" s="3" t="s">
        <v>377</v>
      </c>
      <c r="H1391" s="3">
        <f ca="1">ROUND(_xlfn.XLOOKUP($F1391,$D$1:$D$5,$E$1:$E$5)*OFFSET(H1391,5-F1391,0)/0.05,0)*0.05</f>
        <v>0.4</v>
      </c>
      <c r="I1391" s="3" t="s">
        <v>378</v>
      </c>
      <c r="J1391" s="3"/>
      <c r="K1391" s="3" t="s">
        <v>379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380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t="shared" ca="1" si="303"/>
        <v>{"AtkPower":0.4,"BuffPower":0.8}</v>
      </c>
      <c r="Z1391" s="11" t="s">
        <v>718</v>
      </c>
      <c r="AA1391" s="11" t="str">
        <f t="shared" ca="1" si="313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386</v>
      </c>
      <c r="AG1391" s="11"/>
      <c r="AH1391" s="11"/>
      <c r="AI1391" s="11"/>
      <c r="AJ1391" s="11"/>
      <c r="AK1391" s="11"/>
      <c r="AL1391" s="11"/>
      <c r="AM1391" s="11"/>
      <c r="AN1391" s="11" t="s">
        <v>722</v>
      </c>
      <c r="AO1391" s="11" t="s">
        <v>355</v>
      </c>
      <c r="AP1391" s="11" t="str">
        <f t="shared" ca="1" si="314"/>
        <v>40%</v>
      </c>
      <c r="AQ1391" s="11" t="s">
        <v>349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304"/>
        <v>周期性投掷弹匣，提升队友攻击力</v>
      </c>
      <c r="BQ1391" s="11" t="str">
        <f t="shared" ca="1" si="311"/>
        <v>3级：攻击力提升的比例提高至&lt;c=A6EC41&gt;40%&lt;/c&gt;</v>
      </c>
    </row>
    <row r="1392" spans="2:69" x14ac:dyDescent="0.15">
      <c r="B1392" s="1" t="str">
        <f t="shared" si="305"/>
        <v>SkillDescBrief4101004</v>
      </c>
      <c r="C1392" s="1" t="str">
        <f t="shared" si="306"/>
        <v>SkillDescDetail410100404</v>
      </c>
      <c r="D1392" s="3">
        <v>410100404</v>
      </c>
      <c r="E1392" s="3">
        <v>4101004</v>
      </c>
      <c r="F1392" s="3">
        <v>4</v>
      </c>
      <c r="G1392" s="3" t="s">
        <v>377</v>
      </c>
      <c r="H1392" s="3">
        <f ca="1">ROUND(_xlfn.XLOOKUP($F1392,$D$1:$D$5,$E$1:$E$5)*OFFSET(H1392,5-F1392,0)/0.05,0)*0.05</f>
        <v>0.45</v>
      </c>
      <c r="I1392" s="3" t="s">
        <v>378</v>
      </c>
      <c r="J1392" s="3"/>
      <c r="K1392" s="3" t="s">
        <v>379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380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t="shared" ca="1" si="303"/>
        <v>{"AtkPower":0.45,"BuffPower":0.9}</v>
      </c>
      <c r="Z1392" s="11" t="s">
        <v>718</v>
      </c>
      <c r="AA1392" s="11" t="str">
        <f t="shared" ca="1" si="313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386</v>
      </c>
      <c r="AG1392" s="11"/>
      <c r="AH1392" s="11"/>
      <c r="AI1392" s="11"/>
      <c r="AJ1392" s="11"/>
      <c r="AK1392" s="11"/>
      <c r="AL1392" s="11"/>
      <c r="AM1392" s="11"/>
      <c r="AN1392" s="11" t="s">
        <v>722</v>
      </c>
      <c r="AO1392" s="11" t="s">
        <v>355</v>
      </c>
      <c r="AP1392" s="11" t="str">
        <f t="shared" ca="1" si="314"/>
        <v>45%</v>
      </c>
      <c r="AQ1392" s="11" t="s">
        <v>349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304"/>
        <v>周期性投掷弹匣，提升队友攻击力</v>
      </c>
      <c r="BQ1392" s="11" t="str">
        <f t="shared" ca="1" si="311"/>
        <v>4级：攻击力提升的比例提高至&lt;c=A6EC41&gt;45%&lt;/c&gt;</v>
      </c>
    </row>
    <row r="1393" spans="2:69" x14ac:dyDescent="0.15">
      <c r="B1393" s="1" t="str">
        <f t="shared" si="305"/>
        <v>SkillDescBrief4101004</v>
      </c>
      <c r="C1393" s="1" t="str">
        <f t="shared" si="306"/>
        <v>SkillDescDetail410100405</v>
      </c>
      <c r="D1393" s="3">
        <v>410100405</v>
      </c>
      <c r="E1393" s="3">
        <v>4101004</v>
      </c>
      <c r="F1393" s="3">
        <v>5</v>
      </c>
      <c r="G1393" s="3" t="s">
        <v>377</v>
      </c>
      <c r="H1393" s="3">
        <v>0.5</v>
      </c>
      <c r="I1393" s="3" t="s">
        <v>378</v>
      </c>
      <c r="J1393" s="3"/>
      <c r="K1393" s="3" t="s">
        <v>379</v>
      </c>
      <c r="L1393" s="3">
        <v>1</v>
      </c>
      <c r="M1393" s="3"/>
      <c r="N1393" s="3"/>
      <c r="O1393" s="3"/>
      <c r="P1393" s="3"/>
      <c r="Q1393" s="3" t="s">
        <v>380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303"/>
        <v>{"AtkPower":0.5,"BuffPower":1}</v>
      </c>
      <c r="Z1393" s="11" t="s">
        <v>718</v>
      </c>
      <c r="AA1393" s="11" t="str">
        <f t="shared" si="313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386</v>
      </c>
      <c r="AG1393" s="11"/>
      <c r="AH1393" s="11"/>
      <c r="AI1393" s="11"/>
      <c r="AJ1393" s="11"/>
      <c r="AK1393" s="11"/>
      <c r="AL1393" s="11"/>
      <c r="AM1393" s="11"/>
      <c r="AN1393" s="11" t="s">
        <v>722</v>
      </c>
      <c r="AO1393" s="11" t="s">
        <v>355</v>
      </c>
      <c r="AP1393" s="11" t="str">
        <f t="shared" si="314"/>
        <v>50%</v>
      </c>
      <c r="AQ1393" s="11" t="s">
        <v>349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304"/>
        <v>周期性投掷弹匣，提升队友攻击力</v>
      </c>
      <c r="BQ1393" s="11" t="str">
        <f t="shared" si="311"/>
        <v>5级：攻击力提升的比例提高至&lt;c=A6EC41&gt;50%&lt;/c&gt;</v>
      </c>
    </row>
    <row r="1394" spans="2:69" x14ac:dyDescent="0.15">
      <c r="B1394" s="1" t="str">
        <f t="shared" si="305"/>
        <v>SkillDescBrief// 战斗被动</v>
      </c>
      <c r="C1394" s="1" t="str">
        <f t="shared" si="306"/>
        <v>SkillDescDetail// 战斗被动2</v>
      </c>
      <c r="D1394" s="7" t="s">
        <v>47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303"/>
        <v/>
      </c>
      <c r="Z1394" s="10" t="s">
        <v>381</v>
      </c>
      <c r="AA1394" s="10" t="str">
        <f t="shared" si="313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304"/>
        <v/>
      </c>
      <c r="BQ1394" s="10" t="str">
        <f t="shared" si="311"/>
        <v/>
      </c>
    </row>
    <row r="1395" spans="2:69" x14ac:dyDescent="0.15">
      <c r="B1395" s="1" t="str">
        <f t="shared" si="305"/>
        <v>SkillDescBrief4101005</v>
      </c>
      <c r="C1395" s="1" t="str">
        <f t="shared" si="306"/>
        <v>SkillDescDetail410100501</v>
      </c>
      <c r="D1395" s="3">
        <v>410100501</v>
      </c>
      <c r="E1395" s="3">
        <v>4101005</v>
      </c>
      <c r="F1395" s="3">
        <v>1</v>
      </c>
      <c r="G1395" s="3" t="s">
        <v>377</v>
      </c>
      <c r="H1395" s="3"/>
      <c r="I1395" s="3" t="s">
        <v>378</v>
      </c>
      <c r="J1395" s="3"/>
      <c r="K1395" s="3" t="s">
        <v>379</v>
      </c>
      <c r="L1395" s="3"/>
      <c r="M1395" s="3"/>
      <c r="N1395" s="3"/>
      <c r="O1395" s="3"/>
      <c r="P1395" s="3"/>
      <c r="Q1395" s="3" t="s">
        <v>380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303"/>
        <v>{}</v>
      </c>
      <c r="Z1395" s="11" t="s">
        <v>381</v>
      </c>
      <c r="AA1395" s="11" t="str">
        <f t="shared" si="313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304"/>
        <v/>
      </c>
      <c r="BQ1395" s="11" t="str">
        <f t="shared" si="311"/>
        <v/>
      </c>
    </row>
    <row r="1396" spans="2:69" x14ac:dyDescent="0.15">
      <c r="B1396" s="1" t="str">
        <f t="shared" si="305"/>
        <v>SkillDescBrief4101005</v>
      </c>
      <c r="C1396" s="1" t="str">
        <f t="shared" si="306"/>
        <v>SkillDescDetail410100502</v>
      </c>
      <c r="D1396" s="3">
        <v>410100502</v>
      </c>
      <c r="E1396" s="3">
        <v>4101005</v>
      </c>
      <c r="F1396" s="3">
        <v>2</v>
      </c>
      <c r="G1396" s="3" t="s">
        <v>377</v>
      </c>
      <c r="H1396" s="3"/>
      <c r="I1396" s="3" t="s">
        <v>378</v>
      </c>
      <c r="J1396" s="3"/>
      <c r="K1396" s="3" t="s">
        <v>379</v>
      </c>
      <c r="L1396" s="3"/>
      <c r="M1396" s="3"/>
      <c r="N1396" s="3"/>
      <c r="O1396" s="3"/>
      <c r="P1396" s="3"/>
      <c r="Q1396" s="3" t="s">
        <v>380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303"/>
        <v>{}</v>
      </c>
      <c r="Z1396" s="11" t="s">
        <v>381</v>
      </c>
      <c r="AA1396" s="11" t="str">
        <f t="shared" si="313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304"/>
        <v/>
      </c>
      <c r="BQ1396" s="11" t="str">
        <f t="shared" si="311"/>
        <v/>
      </c>
    </row>
    <row r="1397" spans="2:69" x14ac:dyDescent="0.15">
      <c r="B1397" s="1" t="str">
        <f t="shared" si="305"/>
        <v>SkillDescBrief4101005</v>
      </c>
      <c r="C1397" s="1" t="str">
        <f t="shared" si="306"/>
        <v>SkillDescDetail410100503</v>
      </c>
      <c r="D1397" s="3">
        <v>410100503</v>
      </c>
      <c r="E1397" s="3">
        <v>4101005</v>
      </c>
      <c r="F1397" s="3">
        <v>3</v>
      </c>
      <c r="G1397" s="3" t="s">
        <v>377</v>
      </c>
      <c r="H1397" s="3"/>
      <c r="I1397" s="3" t="s">
        <v>378</v>
      </c>
      <c r="J1397" s="3"/>
      <c r="K1397" s="3" t="s">
        <v>379</v>
      </c>
      <c r="L1397" s="3"/>
      <c r="M1397" s="3"/>
      <c r="N1397" s="3"/>
      <c r="O1397" s="3"/>
      <c r="P1397" s="3"/>
      <c r="Q1397" s="3" t="s">
        <v>380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303"/>
        <v>{}</v>
      </c>
      <c r="Z1397" s="11" t="s">
        <v>381</v>
      </c>
      <c r="AA1397" s="11" t="str">
        <f t="shared" si="313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304"/>
        <v/>
      </c>
      <c r="BQ1397" s="11" t="str">
        <f t="shared" si="311"/>
        <v/>
      </c>
    </row>
    <row r="1398" spans="2:69" x14ac:dyDescent="0.15">
      <c r="B1398" s="1" t="str">
        <f t="shared" si="305"/>
        <v>SkillDescBrief4101005</v>
      </c>
      <c r="C1398" s="1" t="str">
        <f t="shared" si="306"/>
        <v>SkillDescDetail410100504</v>
      </c>
      <c r="D1398" s="3">
        <v>410100504</v>
      </c>
      <c r="E1398" s="3">
        <v>4101005</v>
      </c>
      <c r="F1398" s="3">
        <v>4</v>
      </c>
      <c r="G1398" s="3" t="s">
        <v>377</v>
      </c>
      <c r="H1398" s="3"/>
      <c r="I1398" s="3" t="s">
        <v>378</v>
      </c>
      <c r="J1398" s="3"/>
      <c r="K1398" s="3" t="s">
        <v>379</v>
      </c>
      <c r="L1398" s="3"/>
      <c r="M1398" s="3"/>
      <c r="N1398" s="3"/>
      <c r="O1398" s="3"/>
      <c r="P1398" s="3"/>
      <c r="Q1398" s="3" t="s">
        <v>380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303"/>
        <v>{}</v>
      </c>
      <c r="Z1398" s="11" t="s">
        <v>381</v>
      </c>
      <c r="AA1398" s="11" t="str">
        <f t="shared" si="313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304"/>
        <v/>
      </c>
      <c r="BQ1398" s="11" t="str">
        <f t="shared" si="311"/>
        <v/>
      </c>
    </row>
    <row r="1399" spans="2:69" x14ac:dyDescent="0.15">
      <c r="B1399" s="1" t="str">
        <f t="shared" si="305"/>
        <v>SkillDescBrief4101005</v>
      </c>
      <c r="C1399" s="1" t="str">
        <f t="shared" si="306"/>
        <v>SkillDescDetail410100505</v>
      </c>
      <c r="D1399" s="3">
        <v>410100505</v>
      </c>
      <c r="E1399" s="3">
        <v>4101005</v>
      </c>
      <c r="F1399" s="3">
        <v>5</v>
      </c>
      <c r="G1399" s="3" t="s">
        <v>377</v>
      </c>
      <c r="H1399" s="3"/>
      <c r="I1399" s="3" t="s">
        <v>378</v>
      </c>
      <c r="J1399" s="3"/>
      <c r="K1399" s="3" t="s">
        <v>379</v>
      </c>
      <c r="L1399" s="3"/>
      <c r="M1399" s="3"/>
      <c r="N1399" s="3"/>
      <c r="O1399" s="3"/>
      <c r="P1399" s="3"/>
      <c r="Q1399" s="3" t="s">
        <v>380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303"/>
        <v>{}</v>
      </c>
      <c r="Z1399" s="11" t="s">
        <v>381</v>
      </c>
      <c r="AA1399" s="11" t="str">
        <f t="shared" si="313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304"/>
        <v/>
      </c>
      <c r="BQ1399" s="11" t="str">
        <f t="shared" si="311"/>
        <v/>
      </c>
    </row>
    <row r="1400" spans="2:69" x14ac:dyDescent="0.15">
      <c r="B1400" s="1" t="str">
        <f t="shared" si="305"/>
        <v>SkillDescBrief// 战斗被动</v>
      </c>
      <c r="C1400" s="1" t="str">
        <f t="shared" si="306"/>
        <v>SkillDescDetail// 战斗被动3</v>
      </c>
      <c r="D1400" s="7" t="s">
        <v>48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303"/>
        <v/>
      </c>
      <c r="Z1400" s="10" t="s">
        <v>381</v>
      </c>
      <c r="AA1400" s="10" t="str">
        <f t="shared" si="313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304"/>
        <v/>
      </c>
      <c r="BQ1400" s="10" t="str">
        <f t="shared" si="311"/>
        <v/>
      </c>
    </row>
    <row r="1401" spans="2:69" x14ac:dyDescent="0.15">
      <c r="B1401" s="1" t="str">
        <f t="shared" si="305"/>
        <v>SkillDescBrief4101006</v>
      </c>
      <c r="C1401" s="1" t="str">
        <f t="shared" si="306"/>
        <v>SkillDescDetail410100601</v>
      </c>
      <c r="D1401" s="3">
        <v>410100601</v>
      </c>
      <c r="E1401" s="3">
        <v>4101006</v>
      </c>
      <c r="F1401" s="3">
        <v>1</v>
      </c>
      <c r="G1401" s="3" t="s">
        <v>377</v>
      </c>
      <c r="H1401" s="3"/>
      <c r="I1401" s="3" t="s">
        <v>378</v>
      </c>
      <c r="J1401" s="3"/>
      <c r="K1401" s="3" t="s">
        <v>379</v>
      </c>
      <c r="L1401" s="3"/>
      <c r="M1401" s="3"/>
      <c r="N1401" s="3"/>
      <c r="O1401" s="3"/>
      <c r="P1401" s="3"/>
      <c r="Q1401" s="3" t="s">
        <v>380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303"/>
        <v>{}</v>
      </c>
      <c r="Z1401" s="11" t="s">
        <v>381</v>
      </c>
      <c r="AA1401" s="11" t="str">
        <f t="shared" si="313"/>
        <v/>
      </c>
      <c r="AB1401" s="11"/>
      <c r="AC1401" s="11"/>
      <c r="AD1401" s="11"/>
      <c r="AE1401" s="11"/>
      <c r="AF1401" s="11"/>
      <c r="AG1401" s="11"/>
      <c r="AH1401" s="11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304"/>
        <v/>
      </c>
      <c r="BQ1401" s="11" t="str">
        <f t="shared" si="311"/>
        <v/>
      </c>
    </row>
    <row r="1402" spans="2:69" x14ac:dyDescent="0.15">
      <c r="B1402" s="1" t="str">
        <f t="shared" si="305"/>
        <v>SkillDescBrief4101006</v>
      </c>
      <c r="C1402" s="1" t="str">
        <f t="shared" si="306"/>
        <v>SkillDescDetail410100602</v>
      </c>
      <c r="D1402" s="3">
        <v>410100602</v>
      </c>
      <c r="E1402" s="3">
        <v>4101006</v>
      </c>
      <c r="F1402" s="3">
        <v>2</v>
      </c>
      <c r="G1402" s="3" t="s">
        <v>377</v>
      </c>
      <c r="H1402" s="3"/>
      <c r="I1402" s="3" t="s">
        <v>378</v>
      </c>
      <c r="J1402" s="3"/>
      <c r="K1402" s="3" t="s">
        <v>379</v>
      </c>
      <c r="L1402" s="3"/>
      <c r="M1402" s="3"/>
      <c r="N1402" s="3"/>
      <c r="O1402" s="3"/>
      <c r="P1402" s="3"/>
      <c r="Q1402" s="3" t="s">
        <v>380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303"/>
        <v>{}</v>
      </c>
      <c r="Z1402" s="11" t="s">
        <v>381</v>
      </c>
      <c r="AA1402" s="11" t="str">
        <f t="shared" si="313"/>
        <v/>
      </c>
      <c r="AB1402" s="11"/>
      <c r="AC1402" s="11"/>
      <c r="AD1402" s="11"/>
      <c r="AE1402" s="11"/>
      <c r="AF1402" s="11"/>
      <c r="AG1402" s="11"/>
      <c r="AH1402" s="11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304"/>
        <v/>
      </c>
      <c r="BQ1402" s="11" t="str">
        <f t="shared" si="311"/>
        <v/>
      </c>
    </row>
    <row r="1403" spans="2:69" x14ac:dyDescent="0.15">
      <c r="B1403" s="1" t="str">
        <f t="shared" si="305"/>
        <v>SkillDescBrief4101006</v>
      </c>
      <c r="C1403" s="1" t="str">
        <f t="shared" si="306"/>
        <v>SkillDescDetail410100603</v>
      </c>
      <c r="D1403" s="3">
        <v>410100603</v>
      </c>
      <c r="E1403" s="3">
        <v>4101006</v>
      </c>
      <c r="F1403" s="3">
        <v>3</v>
      </c>
      <c r="G1403" s="3" t="s">
        <v>377</v>
      </c>
      <c r="H1403" s="3"/>
      <c r="I1403" s="3" t="s">
        <v>378</v>
      </c>
      <c r="J1403" s="3"/>
      <c r="K1403" s="3" t="s">
        <v>379</v>
      </c>
      <c r="L1403" s="3"/>
      <c r="M1403" s="3"/>
      <c r="N1403" s="3"/>
      <c r="O1403" s="3"/>
      <c r="P1403" s="3"/>
      <c r="Q1403" s="3" t="s">
        <v>380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303"/>
        <v>{}</v>
      </c>
      <c r="Z1403" s="11" t="s">
        <v>381</v>
      </c>
      <c r="AA1403" s="11" t="str">
        <f t="shared" si="313"/>
        <v/>
      </c>
      <c r="AB1403" s="11"/>
      <c r="AC1403" s="11"/>
      <c r="AD1403" s="11"/>
      <c r="AE1403" s="11"/>
      <c r="AF1403" s="11"/>
      <c r="AG1403" s="11"/>
      <c r="AH1403" s="11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304"/>
        <v/>
      </c>
      <c r="BQ1403" s="11" t="str">
        <f t="shared" si="311"/>
        <v/>
      </c>
    </row>
    <row r="1404" spans="2:69" x14ac:dyDescent="0.15">
      <c r="B1404" s="1" t="str">
        <f t="shared" si="305"/>
        <v>SkillDescBrief4101006</v>
      </c>
      <c r="C1404" s="1" t="str">
        <f t="shared" si="306"/>
        <v>SkillDescDetail410100604</v>
      </c>
      <c r="D1404" s="3">
        <v>410100604</v>
      </c>
      <c r="E1404" s="3">
        <v>4101006</v>
      </c>
      <c r="F1404" s="3">
        <v>4</v>
      </c>
      <c r="G1404" s="3" t="s">
        <v>377</v>
      </c>
      <c r="H1404" s="3"/>
      <c r="I1404" s="3" t="s">
        <v>378</v>
      </c>
      <c r="J1404" s="3"/>
      <c r="K1404" s="3" t="s">
        <v>379</v>
      </c>
      <c r="L1404" s="3"/>
      <c r="M1404" s="3"/>
      <c r="N1404" s="3"/>
      <c r="O1404" s="3"/>
      <c r="P1404" s="3"/>
      <c r="Q1404" s="3" t="s">
        <v>380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303"/>
        <v>{}</v>
      </c>
      <c r="Z1404" s="11" t="s">
        <v>381</v>
      </c>
      <c r="AA1404" s="11" t="str">
        <f t="shared" si="313"/>
        <v/>
      </c>
      <c r="AB1404" s="11"/>
      <c r="AC1404" s="11"/>
      <c r="AD1404" s="11"/>
      <c r="AE1404" s="11"/>
      <c r="AF1404" s="11"/>
      <c r="AG1404" s="11"/>
      <c r="AH1404" s="11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304"/>
        <v/>
      </c>
      <c r="BQ1404" s="11" t="str">
        <f t="shared" si="311"/>
        <v/>
      </c>
    </row>
    <row r="1405" spans="2:69" x14ac:dyDescent="0.15">
      <c r="B1405" s="1" t="str">
        <f t="shared" si="305"/>
        <v>SkillDescBrief4101006</v>
      </c>
      <c r="C1405" s="1" t="str">
        <f t="shared" si="306"/>
        <v>SkillDescDetail410100605</v>
      </c>
      <c r="D1405" s="3">
        <v>410100605</v>
      </c>
      <c r="E1405" s="3">
        <v>4101006</v>
      </c>
      <c r="F1405" s="3">
        <v>5</v>
      </c>
      <c r="G1405" s="3" t="s">
        <v>377</v>
      </c>
      <c r="H1405" s="3"/>
      <c r="I1405" s="3" t="s">
        <v>378</v>
      </c>
      <c r="J1405" s="3"/>
      <c r="K1405" s="3" t="s">
        <v>379</v>
      </c>
      <c r="L1405" s="3"/>
      <c r="M1405" s="3"/>
      <c r="N1405" s="3"/>
      <c r="O1405" s="3"/>
      <c r="P1405" s="3"/>
      <c r="Q1405" s="3" t="s">
        <v>380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303"/>
        <v>{}</v>
      </c>
      <c r="Z1405" s="11" t="s">
        <v>381</v>
      </c>
      <c r="AA1405" s="11" t="str">
        <f t="shared" si="313"/>
        <v/>
      </c>
      <c r="AB1405" s="11"/>
      <c r="AC1405" s="11"/>
      <c r="AD1405" s="11"/>
      <c r="AE1405" s="11"/>
      <c r="AF1405" s="11"/>
      <c r="AG1405" s="11"/>
      <c r="AH1405" s="11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304"/>
        <v/>
      </c>
      <c r="BQ1405" s="11" t="str">
        <f t="shared" si="311"/>
        <v/>
      </c>
    </row>
    <row r="1406" spans="2:69" x14ac:dyDescent="0.15">
      <c r="B1406" s="1" t="str">
        <f t="shared" si="305"/>
        <v>SkillDescBrief// 战斗被动</v>
      </c>
      <c r="C1406" s="1" t="str">
        <f t="shared" si="306"/>
        <v>SkillDescDetail// 战斗被动4</v>
      </c>
      <c r="D1406" s="7" t="s">
        <v>49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303"/>
        <v/>
      </c>
      <c r="Z1406" s="10" t="s">
        <v>381</v>
      </c>
      <c r="AA1406" s="10" t="str">
        <f t="shared" si="313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304"/>
        <v/>
      </c>
      <c r="BQ1406" s="10" t="str">
        <f t="shared" si="311"/>
        <v/>
      </c>
    </row>
    <row r="1407" spans="2:69" x14ac:dyDescent="0.15">
      <c r="B1407" s="1" t="str">
        <f t="shared" si="305"/>
        <v>SkillDescBrief4101007</v>
      </c>
      <c r="C1407" s="1" t="str">
        <f t="shared" si="306"/>
        <v>SkillDescDetail410100701</v>
      </c>
      <c r="D1407" s="3">
        <v>410100701</v>
      </c>
      <c r="E1407" s="3">
        <v>4101007</v>
      </c>
      <c r="F1407" s="3">
        <v>1</v>
      </c>
      <c r="G1407" s="3" t="s">
        <v>377</v>
      </c>
      <c r="H1407" s="3">
        <v>7.0000000000000007E-2</v>
      </c>
      <c r="I1407" s="3" t="s">
        <v>378</v>
      </c>
      <c r="J1407" s="3"/>
      <c r="K1407" s="3" t="s">
        <v>379</v>
      </c>
      <c r="L1407" s="3">
        <f ca="1">ROUND(_xlfn.XLOOKUP($F1407,$D$1:$D$5,$E$1:$E$5)*OFFSET(L1407,5-$F1407,0)/0.05,0)*0.05</f>
        <v>0.70000000000000007</v>
      </c>
      <c r="M1407" s="3"/>
      <c r="N1407" s="3"/>
      <c r="O1407" s="3"/>
      <c r="P1407" s="3"/>
      <c r="Q1407" s="3" t="s">
        <v>380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t="shared" ca="1" si="303"/>
        <v>{"AtkPower":0.07,"BuffPower":0.7}</v>
      </c>
      <c r="Z1407" s="11" t="s">
        <v>723</v>
      </c>
      <c r="AA1407" s="11" t="str">
        <f t="shared" si="313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476</v>
      </c>
      <c r="AK1407" s="11" t="str">
        <f>$B$6</f>
        <v>&lt;c=A6EC41&gt;</v>
      </c>
      <c r="AL1407" s="12">
        <v>8</v>
      </c>
      <c r="AM1407" s="11" t="s">
        <v>349</v>
      </c>
      <c r="AN1407" s="11" t="s">
        <v>724</v>
      </c>
      <c r="AO1407" s="11" t="str">
        <f>$B$6</f>
        <v>&lt;c=A6EC41&gt;</v>
      </c>
      <c r="AP1407" s="11" t="str">
        <f>ROUND($H1407*100,2)&amp;"%"</f>
        <v>7%</v>
      </c>
      <c r="AQ1407" s="11" t="s">
        <v>349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304"/>
        <v>周期性提高自身治愈</v>
      </c>
      <c r="BQ1407" s="11" t="str">
        <f t="shared" si="311"/>
        <v>每隔&lt;c=A6EC41&gt;8&lt;/c&gt;秒，使自身治愈提升至&lt;c=A6EC41&gt;7%&lt;/c&gt;</v>
      </c>
    </row>
    <row r="1408" spans="2:69" x14ac:dyDescent="0.15">
      <c r="B1408" s="1" t="str">
        <f t="shared" si="305"/>
        <v>SkillDescBrief4101007</v>
      </c>
      <c r="C1408" s="1" t="str">
        <f t="shared" si="306"/>
        <v>SkillDescDetail410100702</v>
      </c>
      <c r="D1408" s="3">
        <v>410100702</v>
      </c>
      <c r="E1408" s="3">
        <v>4101007</v>
      </c>
      <c r="F1408" s="3">
        <v>2</v>
      </c>
      <c r="G1408" s="3" t="s">
        <v>377</v>
      </c>
      <c r="H1408" s="3"/>
      <c r="I1408" s="3" t="s">
        <v>378</v>
      </c>
      <c r="J1408" s="3"/>
      <c r="K1408" s="3" t="s">
        <v>379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380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t="shared" ca="1" si="303"/>
        <v>{"BuffPower":0.75}</v>
      </c>
      <c r="Z1408" s="11" t="s">
        <v>381</v>
      </c>
      <c r="AA1408" s="11" t="str">
        <f t="shared" si="313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304"/>
        <v/>
      </c>
      <c r="BQ1408" s="11" t="str">
        <f t="shared" si="311"/>
        <v/>
      </c>
    </row>
    <row r="1409" spans="2:69" x14ac:dyDescent="0.15">
      <c r="B1409" s="1" t="str">
        <f t="shared" si="305"/>
        <v>SkillDescBrief4101007</v>
      </c>
      <c r="C1409" s="1" t="str">
        <f t="shared" si="306"/>
        <v>SkillDescDetail410100703</v>
      </c>
      <c r="D1409" s="3">
        <v>410100703</v>
      </c>
      <c r="E1409" s="3">
        <v>4101007</v>
      </c>
      <c r="F1409" s="3">
        <v>3</v>
      </c>
      <c r="G1409" s="3" t="s">
        <v>377</v>
      </c>
      <c r="H1409" s="3"/>
      <c r="I1409" s="3" t="s">
        <v>378</v>
      </c>
      <c r="J1409" s="3"/>
      <c r="K1409" s="3" t="s">
        <v>379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380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t="shared" ca="1" si="303"/>
        <v>{"BuffPower":0.8}</v>
      </c>
      <c r="Z1409" s="11" t="s">
        <v>381</v>
      </c>
      <c r="AA1409" s="11" t="str">
        <f t="shared" si="313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304"/>
        <v/>
      </c>
      <c r="BQ1409" s="11" t="str">
        <f t="shared" si="311"/>
        <v/>
      </c>
    </row>
    <row r="1410" spans="2:69" x14ac:dyDescent="0.15">
      <c r="B1410" s="1" t="str">
        <f t="shared" si="305"/>
        <v>SkillDescBrief4101007</v>
      </c>
      <c r="C1410" s="1" t="str">
        <f t="shared" si="306"/>
        <v>SkillDescDetail410100704</v>
      </c>
      <c r="D1410" s="3">
        <v>410100704</v>
      </c>
      <c r="E1410" s="3">
        <v>4101007</v>
      </c>
      <c r="F1410" s="3">
        <v>4</v>
      </c>
      <c r="G1410" s="3" t="s">
        <v>377</v>
      </c>
      <c r="H1410" s="3"/>
      <c r="I1410" s="3" t="s">
        <v>378</v>
      </c>
      <c r="J1410" s="3"/>
      <c r="K1410" s="3" t="s">
        <v>379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380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t="shared" ca="1" si="303"/>
        <v>{"BuffPower":0.9}</v>
      </c>
      <c r="Z1410" s="11" t="s">
        <v>381</v>
      </c>
      <c r="AA1410" s="11" t="str">
        <f t="shared" si="313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304"/>
        <v/>
      </c>
      <c r="BQ1410" s="11" t="str">
        <f t="shared" si="311"/>
        <v/>
      </c>
    </row>
    <row r="1411" spans="2:69" x14ac:dyDescent="0.15">
      <c r="B1411" s="1" t="str">
        <f t="shared" si="305"/>
        <v>SkillDescBrief4101007</v>
      </c>
      <c r="C1411" s="1" t="str">
        <f t="shared" si="306"/>
        <v>SkillDescDetail410100705</v>
      </c>
      <c r="D1411" s="3">
        <v>410100705</v>
      </c>
      <c r="E1411" s="3">
        <v>4101007</v>
      </c>
      <c r="F1411" s="3">
        <v>5</v>
      </c>
      <c r="G1411" s="3" t="s">
        <v>377</v>
      </c>
      <c r="H1411" s="3"/>
      <c r="I1411" s="3" t="s">
        <v>378</v>
      </c>
      <c r="J1411" s="3"/>
      <c r="K1411" s="3" t="s">
        <v>379</v>
      </c>
      <c r="L1411" s="3">
        <v>1</v>
      </c>
      <c r="M1411" s="3"/>
      <c r="N1411" s="3"/>
      <c r="O1411" s="3"/>
      <c r="P1411" s="3"/>
      <c r="Q1411" s="3" t="s">
        <v>380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303"/>
        <v>{"BuffPower":1}</v>
      </c>
      <c r="Z1411" s="11" t="s">
        <v>381</v>
      </c>
      <c r="AA1411" s="11" t="str">
        <f t="shared" si="313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304"/>
        <v/>
      </c>
      <c r="BQ1411" s="11" t="str">
        <f t="shared" si="311"/>
        <v/>
      </c>
    </row>
    <row r="1412" spans="2:69" x14ac:dyDescent="0.15">
      <c r="B1412" s="1" t="str">
        <f t="shared" si="305"/>
        <v>SkillDescBrief// 强化攻击</v>
      </c>
      <c r="C1412" s="1" t="str">
        <f t="shared" si="306"/>
        <v>SkillDescDetail// 强化攻击</v>
      </c>
      <c r="D1412" s="7" t="s">
        <v>153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303"/>
        <v/>
      </c>
      <c r="Z1412" s="10" t="s">
        <v>381</v>
      </c>
      <c r="AA1412" s="10" t="str">
        <f t="shared" si="313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304"/>
        <v/>
      </c>
      <c r="BQ1412" s="10" t="str">
        <f t="shared" si="311"/>
        <v/>
      </c>
    </row>
    <row r="1413" spans="2:69" x14ac:dyDescent="0.15">
      <c r="B1413" s="1" t="str">
        <f t="shared" si="305"/>
        <v>SkillDescBrief4101008</v>
      </c>
      <c r="C1413" s="1" t="str">
        <f t="shared" si="306"/>
        <v>SkillDescDetail410100801</v>
      </c>
      <c r="D1413" s="3">
        <v>410100801</v>
      </c>
      <c r="E1413" s="3">
        <v>4101008</v>
      </c>
      <c r="F1413" s="3">
        <v>1</v>
      </c>
      <c r="G1413" s="3" t="s">
        <v>377</v>
      </c>
      <c r="H1413" s="3"/>
      <c r="I1413" s="3" t="s">
        <v>378</v>
      </c>
      <c r="J1413" s="3"/>
      <c r="K1413" s="3" t="s">
        <v>379</v>
      </c>
      <c r="L1413" s="3">
        <f ca="1">ROUND(_xlfn.XLOOKUP($F1413,$D$1:$D$5,$E$1:$E$5)*OFFSET(L1413,5-$F1413,0)/0.05,0)*0.05</f>
        <v>0.70000000000000007</v>
      </c>
      <c r="M1413" s="3"/>
      <c r="N1413" s="3"/>
      <c r="O1413" s="3"/>
      <c r="P1413" s="3"/>
      <c r="Q1413" s="3" t="s">
        <v>380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t="shared" ca="1" si="303"/>
        <v>{"BuffPower":0.7}</v>
      </c>
      <c r="Z1413" s="11" t="s">
        <v>381</v>
      </c>
      <c r="AA1413" s="11" t="str">
        <f t="shared" si="313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304"/>
        <v/>
      </c>
      <c r="BQ1413" s="11" t="str">
        <f t="shared" si="311"/>
        <v/>
      </c>
    </row>
    <row r="1414" spans="2:69" x14ac:dyDescent="0.15">
      <c r="B1414" s="1" t="str">
        <f t="shared" si="305"/>
        <v>SkillDescBrief4101008</v>
      </c>
      <c r="C1414" s="1" t="str">
        <f t="shared" si="306"/>
        <v>SkillDescDetail410100802</v>
      </c>
      <c r="D1414" s="3">
        <v>410100802</v>
      </c>
      <c r="E1414" s="3">
        <v>4101008</v>
      </c>
      <c r="F1414" s="3">
        <v>2</v>
      </c>
      <c r="G1414" s="3" t="s">
        <v>377</v>
      </c>
      <c r="H1414" s="3"/>
      <c r="I1414" s="3" t="s">
        <v>378</v>
      </c>
      <c r="J1414" s="3"/>
      <c r="K1414" s="3" t="s">
        <v>379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380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t="shared" ca="1" si="303"/>
        <v>{"BuffPower":0.75}</v>
      </c>
      <c r="Z1414" s="11" t="s">
        <v>381</v>
      </c>
      <c r="AA1414" s="11" t="str">
        <f t="shared" si="313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304"/>
        <v/>
      </c>
      <c r="BQ1414" s="11" t="str">
        <f t="shared" si="311"/>
        <v/>
      </c>
    </row>
    <row r="1415" spans="2:69" x14ac:dyDescent="0.15">
      <c r="B1415" s="1" t="str">
        <f t="shared" si="305"/>
        <v>SkillDescBrief4101008</v>
      </c>
      <c r="C1415" s="1" t="str">
        <f t="shared" si="306"/>
        <v>SkillDescDetail410100803</v>
      </c>
      <c r="D1415" s="3">
        <v>410100803</v>
      </c>
      <c r="E1415" s="3">
        <v>4101008</v>
      </c>
      <c r="F1415" s="3">
        <v>3</v>
      </c>
      <c r="G1415" s="3" t="s">
        <v>377</v>
      </c>
      <c r="H1415" s="3"/>
      <c r="I1415" s="3" t="s">
        <v>378</v>
      </c>
      <c r="J1415" s="3"/>
      <c r="K1415" s="3" t="s">
        <v>379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380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t="shared" ca="1" si="303"/>
        <v>{"BuffPower":0.8}</v>
      </c>
      <c r="Z1415" s="11" t="s">
        <v>381</v>
      </c>
      <c r="AA1415" s="11" t="str">
        <f t="shared" si="313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304"/>
        <v/>
      </c>
      <c r="BQ1415" s="11" t="str">
        <f t="shared" si="311"/>
        <v/>
      </c>
    </row>
    <row r="1416" spans="2:69" x14ac:dyDescent="0.15">
      <c r="B1416" s="1" t="str">
        <f t="shared" si="305"/>
        <v>SkillDescBrief4101008</v>
      </c>
      <c r="C1416" s="1" t="str">
        <f t="shared" si="306"/>
        <v>SkillDescDetail410100804</v>
      </c>
      <c r="D1416" s="3">
        <v>410100804</v>
      </c>
      <c r="E1416" s="3">
        <v>4101008</v>
      </c>
      <c r="F1416" s="3">
        <v>4</v>
      </c>
      <c r="G1416" s="3" t="s">
        <v>377</v>
      </c>
      <c r="H1416" s="3"/>
      <c r="I1416" s="3" t="s">
        <v>378</v>
      </c>
      <c r="J1416" s="3"/>
      <c r="K1416" s="3" t="s">
        <v>379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380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t="shared" ca="1" si="303"/>
        <v>{"BuffPower":0.9}</v>
      </c>
      <c r="Z1416" s="11" t="s">
        <v>381</v>
      </c>
      <c r="AA1416" s="11" t="str">
        <f t="shared" si="313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304"/>
        <v/>
      </c>
      <c r="BQ1416" s="11" t="str">
        <f t="shared" si="311"/>
        <v/>
      </c>
    </row>
    <row r="1417" spans="2:69" x14ac:dyDescent="0.15">
      <c r="B1417" s="1" t="str">
        <f t="shared" si="305"/>
        <v>SkillDescBrief4101008</v>
      </c>
      <c r="C1417" s="1" t="str">
        <f t="shared" si="306"/>
        <v>SkillDescDetail410100805</v>
      </c>
      <c r="D1417" s="3">
        <v>410100805</v>
      </c>
      <c r="E1417" s="3">
        <v>4101008</v>
      </c>
      <c r="F1417" s="3">
        <v>5</v>
      </c>
      <c r="G1417" s="3" t="s">
        <v>377</v>
      </c>
      <c r="H1417" s="3"/>
      <c r="I1417" s="3" t="s">
        <v>378</v>
      </c>
      <c r="J1417" s="3"/>
      <c r="K1417" s="3" t="s">
        <v>379</v>
      </c>
      <c r="L1417" s="3">
        <v>1</v>
      </c>
      <c r="M1417" s="3"/>
      <c r="N1417" s="3"/>
      <c r="O1417" s="3"/>
      <c r="P1417" s="3"/>
      <c r="Q1417" s="3" t="s">
        <v>380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303"/>
        <v>{"BuffPower":1}</v>
      </c>
      <c r="Z1417" s="11" t="s">
        <v>381</v>
      </c>
      <c r="AA1417" s="11" t="str">
        <f t="shared" si="313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304"/>
        <v/>
      </c>
      <c r="BQ1417" s="11" t="str">
        <f t="shared" si="311"/>
        <v/>
      </c>
    </row>
    <row r="1418" spans="2:69" x14ac:dyDescent="0.15">
      <c r="B1418" s="1" t="str">
        <f t="shared" si="305"/>
        <v>SkillDescBrief// 护盾发生</v>
      </c>
      <c r="C1418" s="1" t="str">
        <f t="shared" si="306"/>
        <v>SkillDescDetail// 护盾发生器</v>
      </c>
      <c r="D1418" s="7" t="s">
        <v>154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315">IF(E1418="","",$A$3&amp;_xlfn.TEXTJOIN($C$1,1,S1418:X1418)&amp;$A$4)</f>
        <v/>
      </c>
      <c r="Z1418" s="10" t="s">
        <v>381</v>
      </c>
      <c r="AA1418" s="10" t="str">
        <f t="shared" si="313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316">Z1418</f>
        <v/>
      </c>
      <c r="BQ1418" s="10" t="str">
        <f t="shared" si="311"/>
        <v/>
      </c>
    </row>
    <row r="1419" spans="2:69" x14ac:dyDescent="0.15">
      <c r="B1419" s="1" t="str">
        <f t="shared" ref="B1419:B1482" si="317">$C$3&amp;LEFT($D1419,7)</f>
        <v>SkillDescBrief// 普攻</v>
      </c>
      <c r="C1419" s="1" t="str">
        <f t="shared" ref="C1419:C1482" si="318">$C$4&amp;$D1419</f>
        <v>SkillDescDetail// 普攻</v>
      </c>
      <c r="D1419" s="7" t="s">
        <v>33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315"/>
        <v/>
      </c>
      <c r="Z1419" s="10" t="s">
        <v>381</v>
      </c>
      <c r="AA1419" s="10" t="str">
        <f t="shared" si="313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316"/>
        <v/>
      </c>
      <c r="BQ1419" s="10" t="str">
        <f t="shared" si="311"/>
        <v/>
      </c>
    </row>
    <row r="1420" spans="2:69" x14ac:dyDescent="0.15">
      <c r="B1420" s="1" t="str">
        <f t="shared" si="317"/>
        <v>SkillDescBrief4101101</v>
      </c>
      <c r="C1420" s="1" t="str">
        <f t="shared" si="318"/>
        <v>SkillDescDetail410110101</v>
      </c>
      <c r="D1420" s="3">
        <v>410110101</v>
      </c>
      <c r="E1420" s="3">
        <v>4101101</v>
      </c>
      <c r="F1420" s="3">
        <v>1</v>
      </c>
      <c r="G1420" s="3" t="s">
        <v>377</v>
      </c>
      <c r="H1420" s="3">
        <f ca="1">ROUND(_xlfn.XLOOKUP($F1420,$D$1:$D$5,$E$1:$E$5)*OFFSET(H1420,5-$F1420,0)/0.05,0)*0.05</f>
        <v>1.1500000000000001</v>
      </c>
      <c r="I1420" s="3" t="s">
        <v>378</v>
      </c>
      <c r="J1420" s="3"/>
      <c r="K1420" s="3" t="s">
        <v>379</v>
      </c>
      <c r="L1420" s="3"/>
      <c r="M1420" s="3"/>
      <c r="N1420" s="3"/>
      <c r="O1420" s="3"/>
      <c r="P1420" s="3"/>
      <c r="Q1420" s="3" t="s">
        <v>380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t="shared" ca="1" si="315"/>
        <v>{"AtkPower":1.15}</v>
      </c>
      <c r="Z1420" s="11" t="s">
        <v>725</v>
      </c>
      <c r="AA1420" s="11" t="str">
        <f t="shared" ca="1" si="313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726</v>
      </c>
      <c r="AK1420" s="11" t="str">
        <f>$B$6</f>
        <v>&lt;c=A6EC41&gt;</v>
      </c>
      <c r="AL1420" s="12">
        <v>1</v>
      </c>
      <c r="AM1420" s="11" t="s">
        <v>349</v>
      </c>
      <c r="AN1420" s="11" t="s">
        <v>727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349</v>
      </c>
      <c r="AR1420" s="11" t="s">
        <v>711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316"/>
        <v>使自身和队友获得护盾</v>
      </c>
      <c r="BQ1420" s="11" t="str">
        <f t="shared" ca="1" si="311"/>
        <v>使自身和&lt;c=A6EC41&gt;1&lt;/c&gt;名队友获得&lt;q=attr_atk&gt;&lt;c=A6EC41&gt;115%&lt;/c&gt;的护盾</v>
      </c>
    </row>
    <row r="1421" spans="2:69" x14ac:dyDescent="0.15">
      <c r="B1421" s="1" t="str">
        <f t="shared" si="317"/>
        <v>SkillDescBrief4101101</v>
      </c>
      <c r="C1421" s="1" t="str">
        <f t="shared" si="318"/>
        <v>SkillDescDetail410110102</v>
      </c>
      <c r="D1421" s="3">
        <v>410110102</v>
      </c>
      <c r="E1421" s="3">
        <v>4101101</v>
      </c>
      <c r="F1421" s="3">
        <v>2</v>
      </c>
      <c r="G1421" s="3" t="s">
        <v>377</v>
      </c>
      <c r="H1421" s="3">
        <f ca="1">ROUND(_xlfn.XLOOKUP($F1421,$D$1:$D$5,$E$1:$E$5)*OFFSET(H1421,5-$F1421,0)/0.05,0)*0.05</f>
        <v>1.25</v>
      </c>
      <c r="I1421" s="3" t="s">
        <v>378</v>
      </c>
      <c r="J1421" s="3"/>
      <c r="K1421" s="3" t="s">
        <v>379</v>
      </c>
      <c r="L1421" s="3"/>
      <c r="M1421" s="3"/>
      <c r="N1421" s="3"/>
      <c r="O1421" s="3"/>
      <c r="P1421" s="3"/>
      <c r="Q1421" s="3" t="s">
        <v>380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t="shared" ca="1" si="315"/>
        <v>{"AtkPower":1.25}</v>
      </c>
      <c r="Z1421" s="11" t="s">
        <v>725</v>
      </c>
      <c r="AA1421" s="11" t="str">
        <f t="shared" ca="1" si="313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386</v>
      </c>
      <c r="AG1421" s="11"/>
      <c r="AH1421" s="11"/>
      <c r="AI1421" s="11"/>
      <c r="AJ1421" s="11" t="s">
        <v>728</v>
      </c>
      <c r="AK1421" s="11" t="str">
        <f t="shared" ref="AK1421:AK1424" si="319">$B$8&amp;$B$6</f>
        <v>&lt;q=attr_atk&gt;&lt;c=A6EC41&gt;</v>
      </c>
      <c r="AL1421" s="11" t="str">
        <f t="shared" ref="AL1421:AL1424" ca="1" si="320">ROUND($H1421*100,2)&amp;"%"</f>
        <v>125%</v>
      </c>
      <c r="AM1421" s="11" t="s">
        <v>349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316"/>
        <v>使自身和队友获得护盾</v>
      </c>
      <c r="BQ1421" s="11" t="str">
        <f t="shared" ca="1" si="311"/>
        <v>2级：获得护盾的比例提高至&lt;q=attr_atk&gt;&lt;c=A6EC41&gt;125%&lt;/c&gt;</v>
      </c>
    </row>
    <row r="1422" spans="2:69" x14ac:dyDescent="0.15">
      <c r="B1422" s="1" t="str">
        <f t="shared" si="317"/>
        <v>SkillDescBrief4101101</v>
      </c>
      <c r="C1422" s="1" t="str">
        <f t="shared" si="318"/>
        <v>SkillDescDetail410110103</v>
      </c>
      <c r="D1422" s="3">
        <v>410110103</v>
      </c>
      <c r="E1422" s="3">
        <v>4101101</v>
      </c>
      <c r="F1422" s="3">
        <v>3</v>
      </c>
      <c r="G1422" s="3" t="s">
        <v>377</v>
      </c>
      <c r="H1422" s="3">
        <f ca="1">ROUND(_xlfn.XLOOKUP($F1422,$D$1:$D$5,$E$1:$E$5)*OFFSET(H1422,5-$F1422,0)/0.05,0)*0.05</f>
        <v>1.3</v>
      </c>
      <c r="I1422" s="3" t="s">
        <v>378</v>
      </c>
      <c r="J1422" s="3"/>
      <c r="K1422" s="3" t="s">
        <v>379</v>
      </c>
      <c r="L1422" s="3"/>
      <c r="M1422" s="3"/>
      <c r="N1422" s="3"/>
      <c r="O1422" s="3"/>
      <c r="P1422" s="3"/>
      <c r="Q1422" s="3" t="s">
        <v>380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t="shared" ca="1" si="315"/>
        <v>{"AtkPower":1.3}</v>
      </c>
      <c r="Z1422" s="11" t="s">
        <v>725</v>
      </c>
      <c r="AA1422" s="11" t="str">
        <f t="shared" ca="1" si="313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386</v>
      </c>
      <c r="AG1422" s="11"/>
      <c r="AH1422" s="11"/>
      <c r="AI1422" s="11"/>
      <c r="AJ1422" s="11" t="s">
        <v>728</v>
      </c>
      <c r="AK1422" s="11" t="str">
        <f t="shared" si="319"/>
        <v>&lt;q=attr_atk&gt;&lt;c=A6EC41&gt;</v>
      </c>
      <c r="AL1422" s="11" t="str">
        <f t="shared" ca="1" si="320"/>
        <v>130%</v>
      </c>
      <c r="AM1422" s="11" t="s">
        <v>349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316"/>
        <v>使自身和队友获得护盾</v>
      </c>
      <c r="BQ1422" s="11" t="str">
        <f t="shared" ca="1" si="311"/>
        <v>3级：获得护盾的比例提高至&lt;q=attr_atk&gt;&lt;c=A6EC41&gt;130%&lt;/c&gt;</v>
      </c>
    </row>
    <row r="1423" spans="2:69" x14ac:dyDescent="0.15">
      <c r="B1423" s="1" t="str">
        <f t="shared" si="317"/>
        <v>SkillDescBrief4101101</v>
      </c>
      <c r="C1423" s="1" t="str">
        <f t="shared" si="318"/>
        <v>SkillDescDetail410110104</v>
      </c>
      <c r="D1423" s="3">
        <v>410110104</v>
      </c>
      <c r="E1423" s="3">
        <v>4101101</v>
      </c>
      <c r="F1423" s="3">
        <v>4</v>
      </c>
      <c r="G1423" s="3" t="s">
        <v>377</v>
      </c>
      <c r="H1423" s="3">
        <f ca="1">ROUND(_xlfn.XLOOKUP($F1423,$D$1:$D$5,$E$1:$E$5)*OFFSET(H1423,5-$F1423,0)/0.05,0)*0.05</f>
        <v>1.5</v>
      </c>
      <c r="I1423" s="3" t="s">
        <v>378</v>
      </c>
      <c r="J1423" s="3"/>
      <c r="K1423" s="3" t="s">
        <v>379</v>
      </c>
      <c r="L1423" s="3"/>
      <c r="M1423" s="3"/>
      <c r="N1423" s="3"/>
      <c r="O1423" s="3"/>
      <c r="P1423" s="3"/>
      <c r="Q1423" s="3" t="s">
        <v>380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t="shared" ca="1" si="315"/>
        <v>{"AtkPower":1.5}</v>
      </c>
      <c r="Z1423" s="11" t="s">
        <v>725</v>
      </c>
      <c r="AA1423" s="11" t="str">
        <f t="shared" ca="1" si="313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386</v>
      </c>
      <c r="AG1423" s="11"/>
      <c r="AH1423" s="11"/>
      <c r="AI1423" s="11"/>
      <c r="AJ1423" s="11" t="s">
        <v>728</v>
      </c>
      <c r="AK1423" s="11" t="str">
        <f t="shared" si="319"/>
        <v>&lt;q=attr_atk&gt;&lt;c=A6EC41&gt;</v>
      </c>
      <c r="AL1423" s="11" t="str">
        <f t="shared" ca="1" si="320"/>
        <v>150%</v>
      </c>
      <c r="AM1423" s="11" t="s">
        <v>349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316"/>
        <v>使自身和队友获得护盾</v>
      </c>
      <c r="BQ1423" s="11" t="str">
        <f t="shared" ca="1" si="311"/>
        <v>4级：获得护盾的比例提高至&lt;q=attr_atk&gt;&lt;c=A6EC41&gt;150%&lt;/c&gt;</v>
      </c>
    </row>
    <row r="1424" spans="2:69" x14ac:dyDescent="0.15">
      <c r="B1424" s="1" t="str">
        <f t="shared" si="317"/>
        <v>SkillDescBrief4101101</v>
      </c>
      <c r="C1424" s="1" t="str">
        <f t="shared" si="318"/>
        <v>SkillDescDetail410110105</v>
      </c>
      <c r="D1424" s="3">
        <v>410110105</v>
      </c>
      <c r="E1424" s="3">
        <v>4101101</v>
      </c>
      <c r="F1424" s="3">
        <v>5</v>
      </c>
      <c r="G1424" s="3" t="s">
        <v>377</v>
      </c>
      <c r="H1424" s="3">
        <v>1.65</v>
      </c>
      <c r="I1424" s="3" t="s">
        <v>378</v>
      </c>
      <c r="J1424" s="3"/>
      <c r="K1424" s="3" t="s">
        <v>379</v>
      </c>
      <c r="L1424" s="3"/>
      <c r="M1424" s="3"/>
      <c r="N1424" s="3"/>
      <c r="O1424" s="3"/>
      <c r="P1424" s="3"/>
      <c r="Q1424" s="3" t="s">
        <v>380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315"/>
        <v>{"AtkPower":1.65}</v>
      </c>
      <c r="Z1424" s="11" t="s">
        <v>725</v>
      </c>
      <c r="AA1424" s="11" t="str">
        <f t="shared" si="313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386</v>
      </c>
      <c r="AG1424" s="11"/>
      <c r="AH1424" s="11"/>
      <c r="AI1424" s="11"/>
      <c r="AJ1424" s="11" t="s">
        <v>728</v>
      </c>
      <c r="AK1424" s="11" t="str">
        <f t="shared" si="319"/>
        <v>&lt;q=attr_atk&gt;&lt;c=A6EC41&gt;</v>
      </c>
      <c r="AL1424" s="11" t="str">
        <f t="shared" si="320"/>
        <v>165%</v>
      </c>
      <c r="AM1424" s="11" t="s">
        <v>349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316"/>
        <v>使自身和队友获得护盾</v>
      </c>
      <c r="BQ1424" s="11" t="str">
        <f t="shared" si="311"/>
        <v>5级：获得护盾的比例提高至&lt;q=attr_atk&gt;&lt;c=A6EC41&gt;165%&lt;/c&gt;</v>
      </c>
    </row>
    <row r="1425" spans="2:69" x14ac:dyDescent="0.15">
      <c r="B1425" s="1" t="str">
        <f t="shared" si="317"/>
        <v>SkillDescBrief// 大招</v>
      </c>
      <c r="C1425" s="1" t="str">
        <f t="shared" si="318"/>
        <v>SkillDescDetail// 大招</v>
      </c>
      <c r="D1425" s="7" t="s">
        <v>40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315"/>
        <v/>
      </c>
      <c r="Z1425" s="10" t="s">
        <v>381</v>
      </c>
      <c r="AA1425" s="10" t="str">
        <f t="shared" si="313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316"/>
        <v/>
      </c>
      <c r="BQ1425" s="10" t="str">
        <f t="shared" si="311"/>
        <v/>
      </c>
    </row>
    <row r="1426" spans="2:69" x14ac:dyDescent="0.15">
      <c r="B1426" s="1" t="str">
        <f t="shared" si="317"/>
        <v>SkillDescBrief4101102</v>
      </c>
      <c r="C1426" s="1" t="str">
        <f t="shared" si="318"/>
        <v>SkillDescDetail410110201</v>
      </c>
      <c r="D1426" s="3">
        <v>410110201</v>
      </c>
      <c r="E1426" s="3">
        <v>4101102</v>
      </c>
      <c r="F1426" s="3">
        <v>1</v>
      </c>
      <c r="G1426" s="3" t="s">
        <v>377</v>
      </c>
      <c r="H1426" s="3">
        <f ca="1">ROUND(_xlfn.XLOOKUP($F1426,$D$1:$D$5,$E$1:$E$5)*OFFSET(H1426,5-$F1426,0)/0.05,0)*0.05</f>
        <v>4.9000000000000004</v>
      </c>
      <c r="I1426" s="3" t="s">
        <v>378</v>
      </c>
      <c r="J1426" s="3"/>
      <c r="K1426" s="3" t="s">
        <v>379</v>
      </c>
      <c r="L1426" s="3"/>
      <c r="M1426" s="3"/>
      <c r="N1426" s="3"/>
      <c r="O1426" s="3"/>
      <c r="P1426" s="3"/>
      <c r="Q1426" s="3" t="s">
        <v>380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t="shared" ca="1" si="315"/>
        <v>{"AtkPower":4.9}</v>
      </c>
      <c r="Z1426" s="11" t="s">
        <v>729</v>
      </c>
      <c r="AA1426" s="11" t="str">
        <f t="shared" ca="1" si="313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730</v>
      </c>
      <c r="AK1426" s="11" t="str">
        <f t="shared" ref="AK1426:AK1430" si="321">$B$9&amp;$B$6</f>
        <v>&lt;q=attr_hp&gt;&lt;c=A6EC41&gt;</v>
      </c>
      <c r="AL1426" s="11" t="str">
        <f t="shared" ref="AL1426:AL1430" ca="1" si="322">ROUND($H1426*100,2)&amp;"%"</f>
        <v>490%</v>
      </c>
      <c r="AM1426" s="11" t="s">
        <v>349</v>
      </c>
      <c r="AN1426" s="11" t="s">
        <v>711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316"/>
        <v>扔出护盾发生器，使所有队友获得护盾</v>
      </c>
      <c r="BQ1426" s="11" t="str">
        <f t="shared" ca="1" si="311"/>
        <v>扔出护盾发生器，使所有队友获得&lt;q=attr_hp&gt;&lt;c=A6EC41&gt;490%&lt;/c&gt;的护盾</v>
      </c>
    </row>
    <row r="1427" spans="2:69" x14ac:dyDescent="0.15">
      <c r="B1427" s="1" t="str">
        <f t="shared" si="317"/>
        <v>SkillDescBrief4101102</v>
      </c>
      <c r="C1427" s="1" t="str">
        <f t="shared" si="318"/>
        <v>SkillDescDetail410110202</v>
      </c>
      <c r="D1427" s="3">
        <v>410110202</v>
      </c>
      <c r="E1427" s="3">
        <v>4101102</v>
      </c>
      <c r="F1427" s="3">
        <v>2</v>
      </c>
      <c r="G1427" s="3" t="s">
        <v>377</v>
      </c>
      <c r="H1427" s="3">
        <f ca="1">ROUND(_xlfn.XLOOKUP($F1427,$D$1:$D$5,$E$1:$E$5)*OFFSET(H1427,5-$F1427,0)/0.05,0)*0.05</f>
        <v>5.25</v>
      </c>
      <c r="I1427" s="3" t="s">
        <v>378</v>
      </c>
      <c r="J1427" s="3"/>
      <c r="K1427" s="3" t="s">
        <v>379</v>
      </c>
      <c r="L1427" s="3"/>
      <c r="M1427" s="3"/>
      <c r="N1427" s="3"/>
      <c r="O1427" s="3"/>
      <c r="P1427" s="3"/>
      <c r="Q1427" s="3" t="s">
        <v>380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t="shared" ca="1" si="315"/>
        <v>{"AtkPower":5.25}</v>
      </c>
      <c r="Z1427" s="11" t="s">
        <v>729</v>
      </c>
      <c r="AA1427" s="11" t="str">
        <f t="shared" ca="1" si="313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386</v>
      </c>
      <c r="AG1427" s="11"/>
      <c r="AH1427" s="11"/>
      <c r="AI1427" s="11"/>
      <c r="AJ1427" s="11" t="s">
        <v>728</v>
      </c>
      <c r="AK1427" s="11" t="str">
        <f t="shared" si="321"/>
        <v>&lt;q=attr_hp&gt;&lt;c=A6EC41&gt;</v>
      </c>
      <c r="AL1427" s="11" t="str">
        <f t="shared" ca="1" si="322"/>
        <v>525%</v>
      </c>
      <c r="AM1427" s="11" t="s">
        <v>349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316"/>
        <v>扔出护盾发生器，使所有队友获得护盾</v>
      </c>
      <c r="BQ1427" s="11" t="str">
        <f t="shared" ca="1" si="311"/>
        <v>2级：获得护盾的比例提高至&lt;q=attr_hp&gt;&lt;c=A6EC41&gt;525%&lt;/c&gt;</v>
      </c>
    </row>
    <row r="1428" spans="2:69" x14ac:dyDescent="0.15">
      <c r="B1428" s="1" t="str">
        <f t="shared" si="317"/>
        <v>SkillDescBrief4101102</v>
      </c>
      <c r="C1428" s="1" t="str">
        <f t="shared" si="318"/>
        <v>SkillDescDetail410110203</v>
      </c>
      <c r="D1428" s="3">
        <v>410110203</v>
      </c>
      <c r="E1428" s="3">
        <v>4101102</v>
      </c>
      <c r="F1428" s="3">
        <v>3</v>
      </c>
      <c r="G1428" s="3" t="s">
        <v>377</v>
      </c>
      <c r="H1428" s="3">
        <f ca="1">ROUND(_xlfn.XLOOKUP($F1428,$D$1:$D$5,$E$1:$E$5)*OFFSET(H1428,5-$F1428,0)/0.05,0)*0.05</f>
        <v>5.6000000000000005</v>
      </c>
      <c r="I1428" s="3" t="s">
        <v>378</v>
      </c>
      <c r="J1428" s="3"/>
      <c r="K1428" s="3" t="s">
        <v>379</v>
      </c>
      <c r="L1428" s="3"/>
      <c r="M1428" s="3"/>
      <c r="N1428" s="3"/>
      <c r="O1428" s="3"/>
      <c r="P1428" s="3"/>
      <c r="Q1428" s="3" t="s">
        <v>380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t="shared" ca="1" si="315"/>
        <v>{"AtkPower":5.6}</v>
      </c>
      <c r="Z1428" s="11" t="s">
        <v>729</v>
      </c>
      <c r="AA1428" s="11" t="str">
        <f t="shared" ca="1" si="313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386</v>
      </c>
      <c r="AG1428" s="11"/>
      <c r="AH1428" s="11"/>
      <c r="AI1428" s="11"/>
      <c r="AJ1428" s="11" t="s">
        <v>728</v>
      </c>
      <c r="AK1428" s="11" t="str">
        <f t="shared" si="321"/>
        <v>&lt;q=attr_hp&gt;&lt;c=A6EC41&gt;</v>
      </c>
      <c r="AL1428" s="11" t="str">
        <f t="shared" ca="1" si="322"/>
        <v>560%</v>
      </c>
      <c r="AM1428" s="11" t="s">
        <v>349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316"/>
        <v>扔出护盾发生器，使所有队友获得护盾</v>
      </c>
      <c r="BQ1428" s="11" t="str">
        <f t="shared" ca="1" si="311"/>
        <v>3级：获得护盾的比例提高至&lt;q=attr_hp&gt;&lt;c=A6EC41&gt;560%&lt;/c&gt;</v>
      </c>
    </row>
    <row r="1429" spans="2:69" x14ac:dyDescent="0.15">
      <c r="B1429" s="1" t="str">
        <f t="shared" si="317"/>
        <v>SkillDescBrief4101102</v>
      </c>
      <c r="C1429" s="1" t="str">
        <f t="shared" si="318"/>
        <v>SkillDescDetail410110204</v>
      </c>
      <c r="D1429" s="3">
        <v>410110204</v>
      </c>
      <c r="E1429" s="3">
        <v>4101102</v>
      </c>
      <c r="F1429" s="3">
        <v>4</v>
      </c>
      <c r="G1429" s="3" t="s">
        <v>377</v>
      </c>
      <c r="H1429" s="3">
        <f ca="1">ROUND(_xlfn.XLOOKUP($F1429,$D$1:$D$5,$E$1:$E$5)*OFFSET(H1429,5-$F1429,0)/0.05,0)*0.05</f>
        <v>6.3000000000000007</v>
      </c>
      <c r="I1429" s="3" t="s">
        <v>378</v>
      </c>
      <c r="J1429" s="3"/>
      <c r="K1429" s="3" t="s">
        <v>379</v>
      </c>
      <c r="L1429" s="3"/>
      <c r="M1429" s="3"/>
      <c r="N1429" s="3"/>
      <c r="O1429" s="3"/>
      <c r="P1429" s="3"/>
      <c r="Q1429" s="3" t="s">
        <v>380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t="shared" ca="1" si="315"/>
        <v>{"AtkPower":6.3}</v>
      </c>
      <c r="Z1429" s="11" t="s">
        <v>729</v>
      </c>
      <c r="AA1429" s="11" t="str">
        <f t="shared" ca="1" si="313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386</v>
      </c>
      <c r="AG1429" s="11"/>
      <c r="AH1429" s="11"/>
      <c r="AI1429" s="11"/>
      <c r="AJ1429" s="11" t="s">
        <v>728</v>
      </c>
      <c r="AK1429" s="11" t="str">
        <f t="shared" si="321"/>
        <v>&lt;q=attr_hp&gt;&lt;c=A6EC41&gt;</v>
      </c>
      <c r="AL1429" s="11" t="str">
        <f t="shared" ca="1" si="322"/>
        <v>630%</v>
      </c>
      <c r="AM1429" s="11" t="s">
        <v>349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316"/>
        <v>扔出护盾发生器，使所有队友获得护盾</v>
      </c>
      <c r="BQ1429" s="11" t="str">
        <f t="shared" ca="1" si="311"/>
        <v>4级：获得护盾的比例提高至&lt;q=attr_hp&gt;&lt;c=A6EC41&gt;630%&lt;/c&gt;</v>
      </c>
    </row>
    <row r="1430" spans="2:69" x14ac:dyDescent="0.15">
      <c r="B1430" s="1" t="str">
        <f t="shared" si="317"/>
        <v>SkillDescBrief4101102</v>
      </c>
      <c r="C1430" s="1" t="str">
        <f t="shared" si="318"/>
        <v>SkillDescDetail410110205</v>
      </c>
      <c r="D1430" s="3">
        <v>410110205</v>
      </c>
      <c r="E1430" s="3">
        <v>4101102</v>
      </c>
      <c r="F1430" s="3">
        <v>5</v>
      </c>
      <c r="G1430" s="3" t="s">
        <v>377</v>
      </c>
      <c r="H1430" s="3">
        <v>7</v>
      </c>
      <c r="I1430" s="3" t="s">
        <v>378</v>
      </c>
      <c r="J1430" s="3"/>
      <c r="K1430" s="3" t="s">
        <v>379</v>
      </c>
      <c r="L1430" s="3"/>
      <c r="M1430" s="3"/>
      <c r="N1430" s="3"/>
      <c r="O1430" s="3"/>
      <c r="P1430" s="3"/>
      <c r="Q1430" s="3" t="s">
        <v>380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315"/>
        <v>{"AtkPower":7}</v>
      </c>
      <c r="Z1430" s="11" t="s">
        <v>729</v>
      </c>
      <c r="AA1430" s="11" t="str">
        <f t="shared" si="313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386</v>
      </c>
      <c r="AG1430" s="11"/>
      <c r="AH1430" s="11"/>
      <c r="AI1430" s="11"/>
      <c r="AJ1430" s="11" t="s">
        <v>728</v>
      </c>
      <c r="AK1430" s="11" t="str">
        <f t="shared" si="321"/>
        <v>&lt;q=attr_hp&gt;&lt;c=A6EC41&gt;</v>
      </c>
      <c r="AL1430" s="11" t="str">
        <f t="shared" si="322"/>
        <v>700%</v>
      </c>
      <c r="AM1430" s="11" t="s">
        <v>349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316"/>
        <v>扔出护盾发生器，使所有队友获得护盾</v>
      </c>
      <c r="BQ1430" s="11" t="str">
        <f t="shared" si="311"/>
        <v>5级：获得护盾的比例提高至&lt;q=attr_hp&gt;&lt;c=A6EC41&gt;700%&lt;/c&gt;</v>
      </c>
    </row>
    <row r="1431" spans="2:69" x14ac:dyDescent="0.15">
      <c r="B1431" s="1" t="str">
        <f t="shared" si="317"/>
        <v>SkillDescBrief// 经营被动</v>
      </c>
      <c r="C1431" s="1" t="str">
        <f t="shared" si="318"/>
        <v>SkillDescDetail// 经营被动</v>
      </c>
      <c r="D1431" s="7" t="s">
        <v>45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315"/>
        <v/>
      </c>
      <c r="Z1431" s="10" t="s">
        <v>381</v>
      </c>
      <c r="AA1431" s="10" t="str">
        <f t="shared" si="313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316"/>
        <v/>
      </c>
      <c r="BQ1431" s="10" t="str">
        <f t="shared" si="311"/>
        <v/>
      </c>
    </row>
    <row r="1432" spans="2:69" x14ac:dyDescent="0.15">
      <c r="B1432" s="1" t="str">
        <f t="shared" si="317"/>
        <v>SkillDescBrief4101103</v>
      </c>
      <c r="C1432" s="1" t="str">
        <f t="shared" si="318"/>
        <v>SkillDescDetail410110301</v>
      </c>
      <c r="D1432" s="3">
        <v>410110301</v>
      </c>
      <c r="E1432" s="3">
        <v>4101103</v>
      </c>
      <c r="F1432" s="3">
        <v>1</v>
      </c>
      <c r="G1432" s="3" t="s">
        <v>377</v>
      </c>
      <c r="H1432" s="3"/>
      <c r="I1432" s="3" t="s">
        <v>378</v>
      </c>
      <c r="J1432" s="3"/>
      <c r="K1432" s="3" t="s">
        <v>379</v>
      </c>
      <c r="L1432" s="3"/>
      <c r="M1432" s="3"/>
      <c r="N1432" s="3"/>
      <c r="O1432" s="3"/>
      <c r="P1432" s="3"/>
      <c r="Q1432" s="3" t="s">
        <v>380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315"/>
        <v>{}</v>
      </c>
      <c r="Z1432" s="11" t="s">
        <v>396</v>
      </c>
      <c r="AA1432" s="11" t="str">
        <f t="shared" si="313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397</v>
      </c>
      <c r="AK1432" s="11" t="str">
        <f t="shared" ref="AK1432:AK1436" si="323">$B$6</f>
        <v>&lt;c=A6EC41&gt;</v>
      </c>
      <c r="AL1432" s="11">
        <v>2</v>
      </c>
      <c r="AM1432" s="11" t="s">
        <v>349</v>
      </c>
      <c r="AN1432" s="11" t="s">
        <v>398</v>
      </c>
      <c r="AO1432" s="11" t="s">
        <v>355</v>
      </c>
      <c r="AP1432" s="11">
        <v>2</v>
      </c>
      <c r="AQ1432" s="11" t="s">
        <v>349</v>
      </c>
      <c r="AR1432" s="11" t="s">
        <v>399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316"/>
        <v>使产业收入提高，升级消耗减少</v>
      </c>
      <c r="BQ1432" s="11" t="str">
        <f t="shared" si="311"/>
        <v>放置在产业中时，产业收入提高&lt;c=A6EC41&gt;2&lt;/c&gt;倍，产业升级消耗减少&lt;c=A6EC41&gt;2&lt;/c&gt;倍</v>
      </c>
    </row>
    <row r="1433" spans="2:69" x14ac:dyDescent="0.15">
      <c r="B1433" s="1" t="str">
        <f t="shared" si="317"/>
        <v>SkillDescBrief4101103</v>
      </c>
      <c r="C1433" s="1" t="str">
        <f t="shared" si="318"/>
        <v>SkillDescDetail410110302</v>
      </c>
      <c r="D1433" s="3">
        <v>410110302</v>
      </c>
      <c r="E1433" s="3">
        <v>4101103</v>
      </c>
      <c r="F1433" s="3">
        <v>2</v>
      </c>
      <c r="G1433" s="3" t="s">
        <v>377</v>
      </c>
      <c r="H1433" s="3"/>
      <c r="I1433" s="3" t="s">
        <v>378</v>
      </c>
      <c r="J1433" s="3"/>
      <c r="K1433" s="3" t="s">
        <v>379</v>
      </c>
      <c r="L1433" s="3"/>
      <c r="M1433" s="3"/>
      <c r="N1433" s="3"/>
      <c r="O1433" s="3"/>
      <c r="P1433" s="3"/>
      <c r="Q1433" s="3" t="s">
        <v>380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315"/>
        <v>{}</v>
      </c>
      <c r="Z1433" s="11" t="s">
        <v>396</v>
      </c>
      <c r="AA1433" s="11" t="str">
        <f t="shared" si="313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386</v>
      </c>
      <c r="AG1433" s="11"/>
      <c r="AH1433" s="11"/>
      <c r="AI1433" s="11"/>
      <c r="AJ1433" s="11" t="s">
        <v>397</v>
      </c>
      <c r="AK1433" s="11" t="str">
        <f t="shared" si="323"/>
        <v>&lt;c=A6EC41&gt;</v>
      </c>
      <c r="AL1433" s="11">
        <f>AL1432*4</f>
        <v>8</v>
      </c>
      <c r="AM1433" s="11" t="s">
        <v>349</v>
      </c>
      <c r="AN1433" s="11" t="s">
        <v>398</v>
      </c>
      <c r="AO1433" s="11" t="s">
        <v>355</v>
      </c>
      <c r="AP1433" s="11">
        <f>AP1432*4</f>
        <v>8</v>
      </c>
      <c r="AQ1433" s="11" t="s">
        <v>349</v>
      </c>
      <c r="AR1433" s="11" t="s">
        <v>399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316"/>
        <v>使产业收入提高，升级消耗减少</v>
      </c>
      <c r="BQ1433" s="11" t="str">
        <f t="shared" si="311"/>
        <v>2级：放置在产业中时，产业收入提高&lt;c=A6EC41&gt;8&lt;/c&gt;倍，产业升级消耗减少&lt;c=A6EC41&gt;8&lt;/c&gt;倍</v>
      </c>
    </row>
    <row r="1434" spans="2:69" x14ac:dyDescent="0.15">
      <c r="B1434" s="1" t="str">
        <f t="shared" si="317"/>
        <v>SkillDescBrief4101103</v>
      </c>
      <c r="C1434" s="1" t="str">
        <f t="shared" si="318"/>
        <v>SkillDescDetail410110303</v>
      </c>
      <c r="D1434" s="3">
        <v>410110303</v>
      </c>
      <c r="E1434" s="3">
        <v>4101103</v>
      </c>
      <c r="F1434" s="3">
        <v>3</v>
      </c>
      <c r="G1434" s="3" t="s">
        <v>377</v>
      </c>
      <c r="H1434" s="3"/>
      <c r="I1434" s="3" t="s">
        <v>378</v>
      </c>
      <c r="J1434" s="3"/>
      <c r="K1434" s="3" t="s">
        <v>379</v>
      </c>
      <c r="L1434" s="3"/>
      <c r="M1434" s="3"/>
      <c r="N1434" s="3"/>
      <c r="O1434" s="3"/>
      <c r="P1434" s="3"/>
      <c r="Q1434" s="3" t="s">
        <v>380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315"/>
        <v>{}</v>
      </c>
      <c r="Z1434" s="11" t="s">
        <v>396</v>
      </c>
      <c r="AA1434" s="11" t="str">
        <f t="shared" si="313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386</v>
      </c>
      <c r="AG1434" s="11"/>
      <c r="AH1434" s="11"/>
      <c r="AI1434" s="11"/>
      <c r="AJ1434" s="11" t="s">
        <v>397</v>
      </c>
      <c r="AK1434" s="11" t="str">
        <f t="shared" si="323"/>
        <v>&lt;c=A6EC41&gt;</v>
      </c>
      <c r="AL1434" s="11">
        <f>AL1433*4</f>
        <v>32</v>
      </c>
      <c r="AM1434" s="11" t="s">
        <v>349</v>
      </c>
      <c r="AN1434" s="11" t="s">
        <v>398</v>
      </c>
      <c r="AO1434" s="11" t="s">
        <v>355</v>
      </c>
      <c r="AP1434" s="11">
        <f>AP1433*4</f>
        <v>32</v>
      </c>
      <c r="AQ1434" s="11" t="s">
        <v>349</v>
      </c>
      <c r="AR1434" s="11" t="s">
        <v>399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316"/>
        <v>使产业收入提高，升级消耗减少</v>
      </c>
      <c r="BQ1434" s="11" t="str">
        <f t="shared" si="311"/>
        <v>3级：放置在产业中时，产业收入提高&lt;c=A6EC41&gt;32&lt;/c&gt;倍，产业升级消耗减少&lt;c=A6EC41&gt;32&lt;/c&gt;倍</v>
      </c>
    </row>
    <row r="1435" spans="2:69" x14ac:dyDescent="0.15">
      <c r="B1435" s="1" t="str">
        <f t="shared" si="317"/>
        <v>SkillDescBrief4101103</v>
      </c>
      <c r="C1435" s="1" t="str">
        <f t="shared" si="318"/>
        <v>SkillDescDetail410110304</v>
      </c>
      <c r="D1435" s="3">
        <v>410110304</v>
      </c>
      <c r="E1435" s="3">
        <v>4101103</v>
      </c>
      <c r="F1435" s="3">
        <v>4</v>
      </c>
      <c r="G1435" s="3" t="s">
        <v>377</v>
      </c>
      <c r="H1435" s="3"/>
      <c r="I1435" s="3" t="s">
        <v>378</v>
      </c>
      <c r="J1435" s="3"/>
      <c r="K1435" s="3" t="s">
        <v>379</v>
      </c>
      <c r="L1435" s="3"/>
      <c r="M1435" s="3"/>
      <c r="N1435" s="3"/>
      <c r="O1435" s="3"/>
      <c r="P1435" s="3"/>
      <c r="Q1435" s="3" t="s">
        <v>380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315"/>
        <v>{}</v>
      </c>
      <c r="Z1435" s="11" t="s">
        <v>396</v>
      </c>
      <c r="AA1435" s="11" t="str">
        <f t="shared" si="313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386</v>
      </c>
      <c r="AG1435" s="11"/>
      <c r="AH1435" s="11"/>
      <c r="AI1435" s="11"/>
      <c r="AJ1435" s="11" t="s">
        <v>397</v>
      </c>
      <c r="AK1435" s="11" t="str">
        <f t="shared" si="323"/>
        <v>&lt;c=A6EC41&gt;</v>
      </c>
      <c r="AL1435" s="11">
        <v>64</v>
      </c>
      <c r="AM1435" s="11" t="s">
        <v>349</v>
      </c>
      <c r="AN1435" s="11" t="s">
        <v>398</v>
      </c>
      <c r="AO1435" s="11" t="s">
        <v>355</v>
      </c>
      <c r="AP1435" s="11">
        <v>64</v>
      </c>
      <c r="AQ1435" s="11" t="s">
        <v>349</v>
      </c>
      <c r="AR1435" s="11" t="s">
        <v>399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316"/>
        <v>使产业收入提高，升级消耗减少</v>
      </c>
      <c r="BQ1435" s="11" t="str">
        <f t="shared" si="311"/>
        <v>4级：放置在产业中时，产业收入提高&lt;c=A6EC41&gt;64&lt;/c&gt;倍，产业升级消耗减少&lt;c=A6EC41&gt;64&lt;/c&gt;倍</v>
      </c>
    </row>
    <row r="1436" spans="2:69" x14ac:dyDescent="0.15">
      <c r="B1436" s="1" t="str">
        <f t="shared" si="317"/>
        <v>SkillDescBrief4101103</v>
      </c>
      <c r="C1436" s="1" t="str">
        <f t="shared" si="318"/>
        <v>SkillDescDetail410110305</v>
      </c>
      <c r="D1436" s="3">
        <v>410110305</v>
      </c>
      <c r="E1436" s="3">
        <v>4101103</v>
      </c>
      <c r="F1436" s="3">
        <v>5</v>
      </c>
      <c r="G1436" s="3" t="s">
        <v>377</v>
      </c>
      <c r="H1436" s="3"/>
      <c r="I1436" s="3" t="s">
        <v>378</v>
      </c>
      <c r="J1436" s="3"/>
      <c r="K1436" s="3" t="s">
        <v>379</v>
      </c>
      <c r="L1436" s="3"/>
      <c r="M1436" s="3"/>
      <c r="N1436" s="3"/>
      <c r="O1436" s="3"/>
      <c r="P1436" s="3"/>
      <c r="Q1436" s="3" t="s">
        <v>380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315"/>
        <v>{}</v>
      </c>
      <c r="Z1436" s="11" t="s">
        <v>396</v>
      </c>
      <c r="AA1436" s="11" t="str">
        <f t="shared" si="313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386</v>
      </c>
      <c r="AG1436" s="11"/>
      <c r="AH1436" s="11"/>
      <c r="AI1436" s="11"/>
      <c r="AJ1436" s="11" t="s">
        <v>397</v>
      </c>
      <c r="AK1436" s="11" t="str">
        <f t="shared" si="323"/>
        <v>&lt;c=A6EC41&gt;</v>
      </c>
      <c r="AL1436" s="11">
        <v>128</v>
      </c>
      <c r="AM1436" s="11" t="s">
        <v>349</v>
      </c>
      <c r="AN1436" s="11" t="s">
        <v>398</v>
      </c>
      <c r="AO1436" s="11" t="s">
        <v>355</v>
      </c>
      <c r="AP1436" s="11">
        <v>128</v>
      </c>
      <c r="AQ1436" s="11" t="s">
        <v>349</v>
      </c>
      <c r="AR1436" s="11" t="s">
        <v>399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316"/>
        <v>使产业收入提高，升级消耗减少</v>
      </c>
      <c r="BQ1436" s="11" t="str">
        <f t="shared" si="311"/>
        <v>5级：放置在产业中时，产业收入提高&lt;c=A6EC41&gt;128&lt;/c&gt;倍，产业升级消耗减少&lt;c=A6EC41&gt;128&lt;/c&gt;倍</v>
      </c>
    </row>
    <row r="1437" spans="2:69" x14ac:dyDescent="0.15">
      <c r="B1437" s="1" t="str">
        <f t="shared" si="317"/>
        <v>SkillDescBrief// 战斗被动</v>
      </c>
      <c r="C1437" s="1" t="str">
        <f t="shared" si="318"/>
        <v>SkillDescDetail// 战斗被动1</v>
      </c>
      <c r="D1437" s="7" t="s">
        <v>46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315"/>
        <v/>
      </c>
      <c r="Z1437" s="10" t="s">
        <v>381</v>
      </c>
      <c r="AA1437" s="10" t="str">
        <f t="shared" si="313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316"/>
        <v/>
      </c>
      <c r="BQ1437" s="10" t="str">
        <f t="shared" si="311"/>
        <v/>
      </c>
    </row>
    <row r="1438" spans="2:69" x14ac:dyDescent="0.15">
      <c r="B1438" s="1" t="str">
        <f t="shared" si="317"/>
        <v>SkillDescBrief4101104</v>
      </c>
      <c r="C1438" s="1" t="str">
        <f t="shared" si="318"/>
        <v>SkillDescDetail410110401</v>
      </c>
      <c r="D1438" s="3">
        <v>410110401</v>
      </c>
      <c r="E1438" s="3">
        <v>4101104</v>
      </c>
      <c r="F1438" s="3">
        <v>1</v>
      </c>
      <c r="G1438" s="3" t="s">
        <v>377</v>
      </c>
      <c r="H1438" s="3">
        <f ca="1">ROUND(_xlfn.XLOOKUP($F1438,$D$1:$D$5,$E$1:$E$5)*OFFSET(H1438,5-$F1438,0)/0.05,0)*0.05</f>
        <v>0.70000000000000007</v>
      </c>
      <c r="I1438" s="3" t="s">
        <v>378</v>
      </c>
      <c r="J1438" s="3"/>
      <c r="K1438" s="3" t="s">
        <v>379</v>
      </c>
      <c r="L1438" s="3">
        <f ca="1">ROUND(_xlfn.XLOOKUP($F1438,$D$1:$D$5,$E$1:$E$5)*OFFSET(L1438,5-$F1438,0)/0.05,0)*0.05</f>
        <v>0.70000000000000007</v>
      </c>
      <c r="M1438" s="3"/>
      <c r="N1438" s="3"/>
      <c r="O1438" s="3"/>
      <c r="P1438" s="3"/>
      <c r="Q1438" s="3" t="s">
        <v>380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t="shared" ca="1" si="315"/>
        <v>{"AtkPower":0.7,"BuffPower":0.7}</v>
      </c>
      <c r="Z1438" s="11" t="s">
        <v>731</v>
      </c>
      <c r="AA1438" s="11" t="str">
        <f t="shared" ca="1" si="313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732</v>
      </c>
      <c r="AK1438" s="11" t="str">
        <f>$B$6</f>
        <v>&lt;c=A6EC41&gt;</v>
      </c>
      <c r="AL1438" s="12">
        <v>1</v>
      </c>
      <c r="AM1438" s="11" t="s">
        <v>349</v>
      </c>
      <c r="AN1438" s="11" t="s">
        <v>733</v>
      </c>
      <c r="AO1438" s="11" t="s">
        <v>355</v>
      </c>
      <c r="AP1438" s="11" t="str">
        <f ca="1">ROUND($H1438*100,2)&amp;"%"</f>
        <v>70%</v>
      </c>
      <c r="AQ1438" s="11" t="s">
        <v>349</v>
      </c>
      <c r="AR1438" s="11" t="s">
        <v>734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316"/>
        <v>使自身护盾破碎，对敌人造成伤害</v>
      </c>
      <c r="BQ1438" s="11" t="str">
        <f t="shared" ca="1" si="311"/>
        <v>使自身护盾破碎，对&lt;c=A6EC41&gt;1&lt;/c&gt;个敌人造成相当于护盾值&lt;c=A6EC41&gt;70%&lt;/c&gt;的伤害</v>
      </c>
    </row>
    <row r="1439" spans="2:69" x14ac:dyDescent="0.15">
      <c r="B1439" s="1" t="str">
        <f t="shared" si="317"/>
        <v>SkillDescBrief4101104</v>
      </c>
      <c r="C1439" s="1" t="str">
        <f t="shared" si="318"/>
        <v>SkillDescDetail410110402</v>
      </c>
      <c r="D1439" s="3">
        <v>410110402</v>
      </c>
      <c r="E1439" s="3">
        <v>4101104</v>
      </c>
      <c r="F1439" s="3">
        <v>2</v>
      </c>
      <c r="G1439" s="3" t="s">
        <v>377</v>
      </c>
      <c r="H1439" s="3">
        <f ca="1">ROUND(_xlfn.XLOOKUP($F1439,$D$1:$D$5,$E$1:$E$5)*OFFSET(H1439,5-$F1439,0)/0.05,0)*0.05</f>
        <v>0.75</v>
      </c>
      <c r="I1439" s="3" t="s">
        <v>378</v>
      </c>
      <c r="J1439" s="3"/>
      <c r="K1439" s="3" t="s">
        <v>379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380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t="shared" ca="1" si="315"/>
        <v>{"AtkPower":0.75,"BuffPower":0.75}</v>
      </c>
      <c r="Z1439" s="11" t="s">
        <v>731</v>
      </c>
      <c r="AA1439" s="11" t="str">
        <f t="shared" ca="1" si="313"/>
        <v>2级：造成的伤害提升至&lt;c=A6EC41&gt;75%&lt;/c&gt;</v>
      </c>
      <c r="AB1439" s="11"/>
      <c r="AC1439" s="11"/>
      <c r="AD1439" s="11">
        <v>2</v>
      </c>
      <c r="AE1439" s="11"/>
      <c r="AF1439" s="11" t="s">
        <v>386</v>
      </c>
      <c r="AG1439" s="11"/>
      <c r="AH1439" s="11"/>
      <c r="AI1439" s="11"/>
      <c r="AJ1439" s="11" t="s">
        <v>471</v>
      </c>
      <c r="AK1439" s="11" t="s">
        <v>355</v>
      </c>
      <c r="AL1439" s="11" t="str">
        <f t="shared" ref="AL1439:AL1442" ca="1" si="324">ROUND($H1439*100,2)&amp;"%"</f>
        <v>75%</v>
      </c>
      <c r="AM1439" s="11" t="s">
        <v>349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316"/>
        <v>使自身护盾破碎，对敌人造成伤害</v>
      </c>
      <c r="BQ1439" s="11" t="str">
        <f t="shared" ca="1" si="311"/>
        <v>2级：造成的伤害提升至&lt;c=A6EC41&gt;75%&lt;/c&gt;</v>
      </c>
    </row>
    <row r="1440" spans="2:69" x14ac:dyDescent="0.15">
      <c r="B1440" s="1" t="str">
        <f t="shared" si="317"/>
        <v>SkillDescBrief4101104</v>
      </c>
      <c r="C1440" s="1" t="str">
        <f t="shared" si="318"/>
        <v>SkillDescDetail410110403</v>
      </c>
      <c r="D1440" s="3">
        <v>410110403</v>
      </c>
      <c r="E1440" s="3">
        <v>4101104</v>
      </c>
      <c r="F1440" s="3">
        <v>3</v>
      </c>
      <c r="G1440" s="3" t="s">
        <v>377</v>
      </c>
      <c r="H1440" s="3">
        <f ca="1">ROUND(_xlfn.XLOOKUP($F1440,$D$1:$D$5,$E$1:$E$5)*OFFSET(H1440,5-$F1440,0)/0.05,0)*0.05</f>
        <v>0.8</v>
      </c>
      <c r="I1440" s="3" t="s">
        <v>378</v>
      </c>
      <c r="J1440" s="3"/>
      <c r="K1440" s="3" t="s">
        <v>379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380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t="shared" ca="1" si="315"/>
        <v>{"AtkPower":0.8,"BuffPower":0.8}</v>
      </c>
      <c r="Z1440" s="11" t="s">
        <v>731</v>
      </c>
      <c r="AA1440" s="11" t="str">
        <f t="shared" ca="1" si="313"/>
        <v>3级：造成的伤害提升至&lt;c=A6EC41&gt;80%&lt;/c&gt;</v>
      </c>
      <c r="AB1440" s="11"/>
      <c r="AC1440" s="11"/>
      <c r="AD1440" s="11">
        <v>3</v>
      </c>
      <c r="AE1440" s="11"/>
      <c r="AF1440" s="11" t="s">
        <v>386</v>
      </c>
      <c r="AG1440" s="11"/>
      <c r="AH1440" s="11"/>
      <c r="AI1440" s="11"/>
      <c r="AJ1440" s="11" t="s">
        <v>471</v>
      </c>
      <c r="AK1440" s="11" t="s">
        <v>355</v>
      </c>
      <c r="AL1440" s="11" t="str">
        <f t="shared" ca="1" si="324"/>
        <v>80%</v>
      </c>
      <c r="AM1440" s="11" t="s">
        <v>349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316"/>
        <v>使自身护盾破碎，对敌人造成伤害</v>
      </c>
      <c r="BQ1440" s="11" t="str">
        <f t="shared" ca="1" si="311"/>
        <v>3级：造成的伤害提升至&lt;c=A6EC41&gt;80%&lt;/c&gt;</v>
      </c>
    </row>
    <row r="1441" spans="2:69" x14ac:dyDescent="0.15">
      <c r="B1441" s="1" t="str">
        <f t="shared" si="317"/>
        <v>SkillDescBrief4101104</v>
      </c>
      <c r="C1441" s="1" t="str">
        <f t="shared" si="318"/>
        <v>SkillDescDetail410110404</v>
      </c>
      <c r="D1441" s="3">
        <v>410110404</v>
      </c>
      <c r="E1441" s="3">
        <v>4101104</v>
      </c>
      <c r="F1441" s="3">
        <v>4</v>
      </c>
      <c r="G1441" s="3" t="s">
        <v>377</v>
      </c>
      <c r="H1441" s="3">
        <f ca="1">ROUND(_xlfn.XLOOKUP($F1441,$D$1:$D$5,$E$1:$E$5)*OFFSET(H1441,5-$F1441,0)/0.05,0)*0.05</f>
        <v>0.9</v>
      </c>
      <c r="I1441" s="3" t="s">
        <v>378</v>
      </c>
      <c r="J1441" s="3"/>
      <c r="K1441" s="3" t="s">
        <v>379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380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t="shared" ca="1" si="315"/>
        <v>{"AtkPower":0.9,"BuffPower":0.9}</v>
      </c>
      <c r="Z1441" s="11" t="s">
        <v>731</v>
      </c>
      <c r="AA1441" s="11" t="str">
        <f t="shared" ca="1" si="313"/>
        <v>4级：造成的伤害提升至&lt;c=A6EC41&gt;90%&lt;/c&gt;</v>
      </c>
      <c r="AB1441" s="11"/>
      <c r="AC1441" s="11"/>
      <c r="AD1441" s="11">
        <v>4</v>
      </c>
      <c r="AE1441" s="11"/>
      <c r="AF1441" s="11" t="s">
        <v>386</v>
      </c>
      <c r="AG1441" s="11"/>
      <c r="AH1441" s="11"/>
      <c r="AI1441" s="11"/>
      <c r="AJ1441" s="11" t="s">
        <v>471</v>
      </c>
      <c r="AK1441" s="11" t="s">
        <v>355</v>
      </c>
      <c r="AL1441" s="11" t="str">
        <f t="shared" ca="1" si="324"/>
        <v>90%</v>
      </c>
      <c r="AM1441" s="11" t="s">
        <v>349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316"/>
        <v>使自身护盾破碎，对敌人造成伤害</v>
      </c>
      <c r="BQ1441" s="11" t="str">
        <f t="shared" ref="BQ1441:BQ1504" ca="1" si="325">AA1441</f>
        <v>4级：造成的伤害提升至&lt;c=A6EC41&gt;90%&lt;/c&gt;</v>
      </c>
    </row>
    <row r="1442" spans="2:69" x14ac:dyDescent="0.15">
      <c r="B1442" s="1" t="str">
        <f t="shared" si="317"/>
        <v>SkillDescBrief4101104</v>
      </c>
      <c r="C1442" s="1" t="str">
        <f t="shared" si="318"/>
        <v>SkillDescDetail410110405</v>
      </c>
      <c r="D1442" s="3">
        <v>410110405</v>
      </c>
      <c r="E1442" s="3">
        <v>4101104</v>
      </c>
      <c r="F1442" s="3">
        <v>5</v>
      </c>
      <c r="G1442" s="3" t="s">
        <v>377</v>
      </c>
      <c r="H1442" s="3">
        <v>1</v>
      </c>
      <c r="I1442" s="3" t="s">
        <v>378</v>
      </c>
      <c r="J1442" s="3"/>
      <c r="K1442" s="3" t="s">
        <v>379</v>
      </c>
      <c r="L1442" s="3">
        <v>1</v>
      </c>
      <c r="M1442" s="3"/>
      <c r="N1442" s="3"/>
      <c r="O1442" s="3"/>
      <c r="P1442" s="3"/>
      <c r="Q1442" s="3" t="s">
        <v>380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315"/>
        <v>{"AtkPower":1,"BuffPower":1}</v>
      </c>
      <c r="Z1442" s="11" t="s">
        <v>731</v>
      </c>
      <c r="AA1442" s="11" t="str">
        <f t="shared" si="313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386</v>
      </c>
      <c r="AG1442" s="11"/>
      <c r="AH1442" s="11"/>
      <c r="AI1442" s="11"/>
      <c r="AJ1442" s="11" t="s">
        <v>471</v>
      </c>
      <c r="AK1442" s="11" t="s">
        <v>355</v>
      </c>
      <c r="AL1442" s="11" t="str">
        <f t="shared" si="324"/>
        <v>100%</v>
      </c>
      <c r="AM1442" s="11" t="s">
        <v>349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316"/>
        <v>使自身护盾破碎，对敌人造成伤害</v>
      </c>
      <c r="BQ1442" s="11" t="str">
        <f t="shared" si="325"/>
        <v>5级：造成的伤害提升至&lt;c=A6EC41&gt;100%&lt;/c&gt;</v>
      </c>
    </row>
    <row r="1443" spans="2:69" x14ac:dyDescent="0.15">
      <c r="B1443" s="1" t="str">
        <f t="shared" si="317"/>
        <v>SkillDescBrief// 战斗被动</v>
      </c>
      <c r="C1443" s="1" t="str">
        <f t="shared" si="318"/>
        <v>SkillDescDetail// 战斗被动2</v>
      </c>
      <c r="D1443" s="7" t="s">
        <v>47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315"/>
        <v/>
      </c>
      <c r="Z1443" s="10" t="s">
        <v>381</v>
      </c>
      <c r="AA1443" s="10" t="str">
        <f t="shared" si="313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316"/>
        <v/>
      </c>
      <c r="BQ1443" s="10" t="str">
        <f t="shared" si="325"/>
        <v/>
      </c>
    </row>
    <row r="1444" spans="2:69" x14ac:dyDescent="0.15">
      <c r="B1444" s="1" t="str">
        <f t="shared" si="317"/>
        <v>SkillDescBrief4101105</v>
      </c>
      <c r="C1444" s="1" t="str">
        <f t="shared" si="318"/>
        <v>SkillDescDetail410110501</v>
      </c>
      <c r="D1444" s="3">
        <v>410110501</v>
      </c>
      <c r="E1444" s="3">
        <v>4101105</v>
      </c>
      <c r="F1444" s="3">
        <v>1</v>
      </c>
      <c r="G1444" s="3" t="s">
        <v>377</v>
      </c>
      <c r="H1444" s="3"/>
      <c r="I1444" s="3" t="s">
        <v>378</v>
      </c>
      <c r="J1444" s="3"/>
      <c r="K1444" s="3" t="s">
        <v>379</v>
      </c>
      <c r="L1444" s="3"/>
      <c r="M1444" s="3"/>
      <c r="N1444" s="3"/>
      <c r="O1444" s="3"/>
      <c r="P1444" s="3"/>
      <c r="Q1444" s="3" t="s">
        <v>380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315"/>
        <v>{}</v>
      </c>
      <c r="Z1444" s="11" t="s">
        <v>381</v>
      </c>
      <c r="AA1444" s="11" t="str">
        <f t="shared" si="313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316"/>
        <v/>
      </c>
      <c r="BQ1444" s="11" t="str">
        <f t="shared" si="325"/>
        <v/>
      </c>
    </row>
    <row r="1445" spans="2:69" x14ac:dyDescent="0.15">
      <c r="B1445" s="1" t="str">
        <f t="shared" si="317"/>
        <v>SkillDescBrief4101105</v>
      </c>
      <c r="C1445" s="1" t="str">
        <f t="shared" si="318"/>
        <v>SkillDescDetail410110502</v>
      </c>
      <c r="D1445" s="3">
        <v>410110502</v>
      </c>
      <c r="E1445" s="3">
        <v>4101105</v>
      </c>
      <c r="F1445" s="3">
        <v>2</v>
      </c>
      <c r="G1445" s="3" t="s">
        <v>377</v>
      </c>
      <c r="H1445" s="3"/>
      <c r="I1445" s="3" t="s">
        <v>378</v>
      </c>
      <c r="J1445" s="3"/>
      <c r="K1445" s="3" t="s">
        <v>379</v>
      </c>
      <c r="L1445" s="3"/>
      <c r="M1445" s="3"/>
      <c r="N1445" s="3"/>
      <c r="O1445" s="3"/>
      <c r="P1445" s="3"/>
      <c r="Q1445" s="3" t="s">
        <v>380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315"/>
        <v>{}</v>
      </c>
      <c r="Z1445" s="11" t="s">
        <v>381</v>
      </c>
      <c r="AA1445" s="11" t="str">
        <f t="shared" si="313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316"/>
        <v/>
      </c>
      <c r="BQ1445" s="11" t="str">
        <f t="shared" si="325"/>
        <v/>
      </c>
    </row>
    <row r="1446" spans="2:69" x14ac:dyDescent="0.15">
      <c r="B1446" s="1" t="str">
        <f t="shared" si="317"/>
        <v>SkillDescBrief4101105</v>
      </c>
      <c r="C1446" s="1" t="str">
        <f t="shared" si="318"/>
        <v>SkillDescDetail410110503</v>
      </c>
      <c r="D1446" s="3">
        <v>410110503</v>
      </c>
      <c r="E1446" s="3">
        <v>4101105</v>
      </c>
      <c r="F1446" s="3">
        <v>3</v>
      </c>
      <c r="G1446" s="3" t="s">
        <v>377</v>
      </c>
      <c r="H1446" s="3"/>
      <c r="I1446" s="3" t="s">
        <v>378</v>
      </c>
      <c r="J1446" s="3"/>
      <c r="K1446" s="3" t="s">
        <v>379</v>
      </c>
      <c r="L1446" s="3"/>
      <c r="M1446" s="3"/>
      <c r="N1446" s="3"/>
      <c r="O1446" s="3"/>
      <c r="P1446" s="3"/>
      <c r="Q1446" s="3" t="s">
        <v>380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315"/>
        <v>{}</v>
      </c>
      <c r="Z1446" s="11" t="s">
        <v>381</v>
      </c>
      <c r="AA1446" s="11" t="str">
        <f t="shared" si="313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316"/>
        <v/>
      </c>
      <c r="BQ1446" s="11" t="str">
        <f t="shared" si="325"/>
        <v/>
      </c>
    </row>
    <row r="1447" spans="2:69" x14ac:dyDescent="0.15">
      <c r="B1447" s="1" t="str">
        <f t="shared" si="317"/>
        <v>SkillDescBrief4101105</v>
      </c>
      <c r="C1447" s="1" t="str">
        <f t="shared" si="318"/>
        <v>SkillDescDetail410110504</v>
      </c>
      <c r="D1447" s="3">
        <v>410110504</v>
      </c>
      <c r="E1447" s="3">
        <v>4101105</v>
      </c>
      <c r="F1447" s="3">
        <v>4</v>
      </c>
      <c r="G1447" s="3" t="s">
        <v>377</v>
      </c>
      <c r="H1447" s="3"/>
      <c r="I1447" s="3" t="s">
        <v>378</v>
      </c>
      <c r="J1447" s="3"/>
      <c r="K1447" s="3" t="s">
        <v>379</v>
      </c>
      <c r="L1447" s="3"/>
      <c r="M1447" s="3"/>
      <c r="N1447" s="3"/>
      <c r="O1447" s="3"/>
      <c r="P1447" s="3"/>
      <c r="Q1447" s="3" t="s">
        <v>380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315"/>
        <v>{}</v>
      </c>
      <c r="Z1447" s="11" t="s">
        <v>381</v>
      </c>
      <c r="AA1447" s="11" t="str">
        <f t="shared" si="313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316"/>
        <v/>
      </c>
      <c r="BQ1447" s="11" t="str">
        <f t="shared" si="325"/>
        <v/>
      </c>
    </row>
    <row r="1448" spans="2:69" x14ac:dyDescent="0.15">
      <c r="B1448" s="1" t="str">
        <f t="shared" si="317"/>
        <v>SkillDescBrief4101105</v>
      </c>
      <c r="C1448" s="1" t="str">
        <f t="shared" si="318"/>
        <v>SkillDescDetail410110505</v>
      </c>
      <c r="D1448" s="3">
        <v>410110505</v>
      </c>
      <c r="E1448" s="3">
        <v>4101105</v>
      </c>
      <c r="F1448" s="3">
        <v>5</v>
      </c>
      <c r="G1448" s="3" t="s">
        <v>377</v>
      </c>
      <c r="H1448" s="3"/>
      <c r="I1448" s="3" t="s">
        <v>378</v>
      </c>
      <c r="J1448" s="3"/>
      <c r="K1448" s="3" t="s">
        <v>379</v>
      </c>
      <c r="L1448" s="3"/>
      <c r="M1448" s="3"/>
      <c r="N1448" s="3"/>
      <c r="O1448" s="3"/>
      <c r="P1448" s="3"/>
      <c r="Q1448" s="3" t="s">
        <v>380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315"/>
        <v>{}</v>
      </c>
      <c r="Z1448" s="11" t="s">
        <v>381</v>
      </c>
      <c r="AA1448" s="11" t="str">
        <f t="shared" ref="AA1448:AA1511" si="326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316"/>
        <v/>
      </c>
      <c r="BQ1448" s="11" t="str">
        <f t="shared" si="325"/>
        <v/>
      </c>
    </row>
    <row r="1449" spans="2:69" x14ac:dyDescent="0.15">
      <c r="B1449" s="1" t="str">
        <f t="shared" si="317"/>
        <v>SkillDescBrief// 战斗被动</v>
      </c>
      <c r="C1449" s="1" t="str">
        <f t="shared" si="318"/>
        <v>SkillDescDetail// 战斗被动3</v>
      </c>
      <c r="D1449" s="7" t="s">
        <v>48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315"/>
        <v/>
      </c>
      <c r="Z1449" s="10" t="s">
        <v>381</v>
      </c>
      <c r="AA1449" s="10" t="str">
        <f t="shared" si="326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316"/>
        <v/>
      </c>
      <c r="BQ1449" s="10" t="str">
        <f t="shared" si="325"/>
        <v/>
      </c>
    </row>
    <row r="1450" spans="2:69" x14ac:dyDescent="0.15">
      <c r="B1450" s="1" t="str">
        <f t="shared" si="317"/>
        <v>SkillDescBrief4101106</v>
      </c>
      <c r="C1450" s="1" t="str">
        <f t="shared" si="318"/>
        <v>SkillDescDetail410110601</v>
      </c>
      <c r="D1450" s="3">
        <v>410110601</v>
      </c>
      <c r="E1450" s="3">
        <v>4101106</v>
      </c>
      <c r="F1450" s="3">
        <v>1</v>
      </c>
      <c r="G1450" s="3" t="s">
        <v>377</v>
      </c>
      <c r="H1450" s="3"/>
      <c r="I1450" s="3" t="s">
        <v>378</v>
      </c>
      <c r="J1450" s="3"/>
      <c r="K1450" s="3" t="s">
        <v>379</v>
      </c>
      <c r="L1450" s="3"/>
      <c r="M1450" s="3"/>
      <c r="N1450" s="3"/>
      <c r="O1450" s="3"/>
      <c r="P1450" s="3"/>
      <c r="Q1450" s="3" t="s">
        <v>380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315"/>
        <v>{}</v>
      </c>
      <c r="Z1450" s="11" t="s">
        <v>381</v>
      </c>
      <c r="AA1450" s="11" t="str">
        <f t="shared" si="326"/>
        <v/>
      </c>
      <c r="AB1450" s="11"/>
      <c r="AC1450" s="11"/>
      <c r="AD1450" s="11"/>
      <c r="AE1450" s="11"/>
      <c r="AF1450" s="11"/>
      <c r="AG1450" s="11"/>
      <c r="AH1450" s="11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316"/>
        <v/>
      </c>
      <c r="BQ1450" s="11" t="str">
        <f t="shared" si="325"/>
        <v/>
      </c>
    </row>
    <row r="1451" spans="2:69" x14ac:dyDescent="0.15">
      <c r="B1451" s="1" t="str">
        <f t="shared" si="317"/>
        <v>SkillDescBrief4101106</v>
      </c>
      <c r="C1451" s="1" t="str">
        <f t="shared" si="318"/>
        <v>SkillDescDetail410110602</v>
      </c>
      <c r="D1451" s="3">
        <v>410110602</v>
      </c>
      <c r="E1451" s="3">
        <v>4101106</v>
      </c>
      <c r="F1451" s="3">
        <v>2</v>
      </c>
      <c r="G1451" s="3" t="s">
        <v>377</v>
      </c>
      <c r="H1451" s="3"/>
      <c r="I1451" s="3" t="s">
        <v>378</v>
      </c>
      <c r="J1451" s="3"/>
      <c r="K1451" s="3" t="s">
        <v>379</v>
      </c>
      <c r="L1451" s="3"/>
      <c r="M1451" s="3"/>
      <c r="N1451" s="3"/>
      <c r="O1451" s="3"/>
      <c r="P1451" s="3"/>
      <c r="Q1451" s="3" t="s">
        <v>380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315"/>
        <v>{}</v>
      </c>
      <c r="Z1451" s="11" t="s">
        <v>381</v>
      </c>
      <c r="AA1451" s="11" t="str">
        <f t="shared" si="326"/>
        <v/>
      </c>
      <c r="AB1451" s="11"/>
      <c r="AC1451" s="11"/>
      <c r="AD1451" s="11"/>
      <c r="AE1451" s="11"/>
      <c r="AF1451" s="11"/>
      <c r="AG1451" s="11"/>
      <c r="AH1451" s="11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316"/>
        <v/>
      </c>
      <c r="BQ1451" s="11" t="str">
        <f t="shared" si="325"/>
        <v/>
      </c>
    </row>
    <row r="1452" spans="2:69" x14ac:dyDescent="0.15">
      <c r="B1452" s="1" t="str">
        <f t="shared" si="317"/>
        <v>SkillDescBrief4101106</v>
      </c>
      <c r="C1452" s="1" t="str">
        <f t="shared" si="318"/>
        <v>SkillDescDetail410110603</v>
      </c>
      <c r="D1452" s="3">
        <v>410110603</v>
      </c>
      <c r="E1452" s="3">
        <v>4101106</v>
      </c>
      <c r="F1452" s="3">
        <v>3</v>
      </c>
      <c r="G1452" s="3" t="s">
        <v>377</v>
      </c>
      <c r="H1452" s="3"/>
      <c r="I1452" s="3" t="s">
        <v>378</v>
      </c>
      <c r="J1452" s="3"/>
      <c r="K1452" s="3" t="s">
        <v>379</v>
      </c>
      <c r="L1452" s="3"/>
      <c r="M1452" s="3"/>
      <c r="N1452" s="3"/>
      <c r="O1452" s="3"/>
      <c r="P1452" s="3"/>
      <c r="Q1452" s="3" t="s">
        <v>380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315"/>
        <v>{}</v>
      </c>
      <c r="Z1452" s="11" t="s">
        <v>381</v>
      </c>
      <c r="AA1452" s="11" t="str">
        <f t="shared" si="326"/>
        <v/>
      </c>
      <c r="AB1452" s="11"/>
      <c r="AC1452" s="11"/>
      <c r="AD1452" s="11"/>
      <c r="AE1452" s="11"/>
      <c r="AF1452" s="11"/>
      <c r="AG1452" s="11"/>
      <c r="AH1452" s="11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316"/>
        <v/>
      </c>
      <c r="BQ1452" s="11" t="str">
        <f t="shared" si="325"/>
        <v/>
      </c>
    </row>
    <row r="1453" spans="2:69" x14ac:dyDescent="0.15">
      <c r="B1453" s="1" t="str">
        <f t="shared" si="317"/>
        <v>SkillDescBrief4101106</v>
      </c>
      <c r="C1453" s="1" t="str">
        <f t="shared" si="318"/>
        <v>SkillDescDetail410110604</v>
      </c>
      <c r="D1453" s="3">
        <v>410110604</v>
      </c>
      <c r="E1453" s="3">
        <v>4101106</v>
      </c>
      <c r="F1453" s="3">
        <v>4</v>
      </c>
      <c r="G1453" s="3" t="s">
        <v>377</v>
      </c>
      <c r="H1453" s="3"/>
      <c r="I1453" s="3" t="s">
        <v>378</v>
      </c>
      <c r="J1453" s="3"/>
      <c r="K1453" s="3" t="s">
        <v>379</v>
      </c>
      <c r="L1453" s="3"/>
      <c r="M1453" s="3"/>
      <c r="N1453" s="3"/>
      <c r="O1453" s="3"/>
      <c r="P1453" s="3"/>
      <c r="Q1453" s="3" t="s">
        <v>380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315"/>
        <v>{}</v>
      </c>
      <c r="Z1453" s="11" t="s">
        <v>381</v>
      </c>
      <c r="AA1453" s="11" t="str">
        <f t="shared" si="326"/>
        <v/>
      </c>
      <c r="AB1453" s="11"/>
      <c r="AC1453" s="11"/>
      <c r="AD1453" s="11"/>
      <c r="AE1453" s="11"/>
      <c r="AF1453" s="11"/>
      <c r="AG1453" s="11"/>
      <c r="AH1453" s="11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316"/>
        <v/>
      </c>
      <c r="BQ1453" s="11" t="str">
        <f t="shared" si="325"/>
        <v/>
      </c>
    </row>
    <row r="1454" spans="2:69" x14ac:dyDescent="0.15">
      <c r="B1454" s="1" t="str">
        <f t="shared" si="317"/>
        <v>SkillDescBrief4101106</v>
      </c>
      <c r="C1454" s="1" t="str">
        <f t="shared" si="318"/>
        <v>SkillDescDetail410110605</v>
      </c>
      <c r="D1454" s="3">
        <v>410110605</v>
      </c>
      <c r="E1454" s="3">
        <v>4101106</v>
      </c>
      <c r="F1454" s="3">
        <v>5</v>
      </c>
      <c r="G1454" s="3" t="s">
        <v>377</v>
      </c>
      <c r="H1454" s="3"/>
      <c r="I1454" s="3" t="s">
        <v>378</v>
      </c>
      <c r="J1454" s="3"/>
      <c r="K1454" s="3" t="s">
        <v>379</v>
      </c>
      <c r="L1454" s="3"/>
      <c r="M1454" s="3"/>
      <c r="N1454" s="3"/>
      <c r="O1454" s="3"/>
      <c r="P1454" s="3"/>
      <c r="Q1454" s="3" t="s">
        <v>380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315"/>
        <v>{}</v>
      </c>
      <c r="Z1454" s="11" t="s">
        <v>381</v>
      </c>
      <c r="AA1454" s="11" t="str">
        <f t="shared" si="326"/>
        <v/>
      </c>
      <c r="AB1454" s="11"/>
      <c r="AC1454" s="11"/>
      <c r="AD1454" s="11"/>
      <c r="AE1454" s="11"/>
      <c r="AF1454" s="11"/>
      <c r="AG1454" s="11"/>
      <c r="AH1454" s="11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316"/>
        <v/>
      </c>
      <c r="BQ1454" s="11" t="str">
        <f t="shared" si="325"/>
        <v/>
      </c>
    </row>
    <row r="1455" spans="2:69" x14ac:dyDescent="0.15">
      <c r="B1455" s="1" t="str">
        <f t="shared" si="317"/>
        <v>SkillDescBrief// 战斗被动</v>
      </c>
      <c r="C1455" s="1" t="str">
        <f t="shared" si="318"/>
        <v>SkillDescDetail// 战斗被动4</v>
      </c>
      <c r="D1455" s="7" t="s">
        <v>49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315"/>
        <v/>
      </c>
      <c r="Z1455" s="10" t="s">
        <v>381</v>
      </c>
      <c r="AA1455" s="10" t="str">
        <f t="shared" si="326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316"/>
        <v/>
      </c>
      <c r="BQ1455" s="10" t="str">
        <f t="shared" si="325"/>
        <v/>
      </c>
    </row>
    <row r="1456" spans="2:69" x14ac:dyDescent="0.15">
      <c r="B1456" s="1" t="str">
        <f t="shared" si="317"/>
        <v>SkillDescBrief4101107</v>
      </c>
      <c r="C1456" s="1" t="str">
        <f t="shared" si="318"/>
        <v>SkillDescDetail410110701</v>
      </c>
      <c r="D1456" s="3">
        <v>410110701</v>
      </c>
      <c r="E1456" s="3">
        <v>4101107</v>
      </c>
      <c r="F1456" s="3">
        <v>1</v>
      </c>
      <c r="G1456" s="3" t="s">
        <v>377</v>
      </c>
      <c r="H1456" s="3">
        <v>0.1</v>
      </c>
      <c r="I1456" s="3" t="s">
        <v>378</v>
      </c>
      <c r="J1456" s="3"/>
      <c r="K1456" s="3" t="s">
        <v>379</v>
      </c>
      <c r="L1456" s="3">
        <v>1</v>
      </c>
      <c r="M1456" s="3"/>
      <c r="N1456" s="3"/>
      <c r="O1456" s="3"/>
      <c r="P1456" s="3"/>
      <c r="Q1456" s="3" t="s">
        <v>380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315"/>
        <v>{"AtkPower":0.1,"BuffPower":1}</v>
      </c>
      <c r="Z1456" s="11" t="s">
        <v>735</v>
      </c>
      <c r="AA1456" s="11" t="str">
        <f t="shared" si="326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735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349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316"/>
        <v>生成的护盾效果提高</v>
      </c>
      <c r="BQ1456" s="11" t="str">
        <f t="shared" si="325"/>
        <v>生成的护盾效果提高&lt;q=attr_hp&gt;&lt;c=A6EC41&gt;10%&lt;/c&gt;</v>
      </c>
    </row>
    <row r="1457" spans="2:69" x14ac:dyDescent="0.15">
      <c r="B1457" s="1" t="str">
        <f t="shared" si="317"/>
        <v>SkillDescBrief4101107</v>
      </c>
      <c r="C1457" s="1" t="str">
        <f t="shared" si="318"/>
        <v>SkillDescDetail410110702</v>
      </c>
      <c r="D1457" s="3">
        <v>410110702</v>
      </c>
      <c r="E1457" s="3">
        <v>4101107</v>
      </c>
      <c r="F1457" s="3">
        <v>2</v>
      </c>
      <c r="G1457" s="3" t="s">
        <v>377</v>
      </c>
      <c r="H1457" s="3"/>
      <c r="I1457" s="3" t="s">
        <v>378</v>
      </c>
      <c r="J1457" s="3"/>
      <c r="K1457" s="3" t="s">
        <v>379</v>
      </c>
      <c r="L1457" s="3">
        <v>1</v>
      </c>
      <c r="M1457" s="3"/>
      <c r="N1457" s="3"/>
      <c r="O1457" s="3"/>
      <c r="P1457" s="3"/>
      <c r="Q1457" s="3" t="s">
        <v>380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315"/>
        <v>{"BuffPower":1}</v>
      </c>
      <c r="Z1457" s="11" t="s">
        <v>381</v>
      </c>
      <c r="AA1457" s="11" t="str">
        <f t="shared" si="326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316"/>
        <v/>
      </c>
      <c r="BQ1457" s="11" t="str">
        <f t="shared" si="325"/>
        <v/>
      </c>
    </row>
    <row r="1458" spans="2:69" x14ac:dyDescent="0.15">
      <c r="B1458" s="1" t="str">
        <f t="shared" si="317"/>
        <v>SkillDescBrief4101107</v>
      </c>
      <c r="C1458" s="1" t="str">
        <f t="shared" si="318"/>
        <v>SkillDescDetail410110703</v>
      </c>
      <c r="D1458" s="3">
        <v>410110703</v>
      </c>
      <c r="E1458" s="3">
        <v>4101107</v>
      </c>
      <c r="F1458" s="3">
        <v>3</v>
      </c>
      <c r="G1458" s="3" t="s">
        <v>377</v>
      </c>
      <c r="H1458" s="3"/>
      <c r="I1458" s="3" t="s">
        <v>378</v>
      </c>
      <c r="J1458" s="3"/>
      <c r="K1458" s="3" t="s">
        <v>379</v>
      </c>
      <c r="L1458" s="3">
        <v>1</v>
      </c>
      <c r="M1458" s="3"/>
      <c r="N1458" s="3"/>
      <c r="O1458" s="3"/>
      <c r="P1458" s="3"/>
      <c r="Q1458" s="3" t="s">
        <v>380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315"/>
        <v>{"BuffPower":1}</v>
      </c>
      <c r="Z1458" s="11" t="s">
        <v>381</v>
      </c>
      <c r="AA1458" s="11" t="str">
        <f t="shared" si="326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316"/>
        <v/>
      </c>
      <c r="BQ1458" s="11" t="str">
        <f t="shared" si="325"/>
        <v/>
      </c>
    </row>
    <row r="1459" spans="2:69" x14ac:dyDescent="0.15">
      <c r="B1459" s="1" t="str">
        <f t="shared" si="317"/>
        <v>SkillDescBrief4101107</v>
      </c>
      <c r="C1459" s="1" t="str">
        <f t="shared" si="318"/>
        <v>SkillDescDetail410110704</v>
      </c>
      <c r="D1459" s="3">
        <v>410110704</v>
      </c>
      <c r="E1459" s="3">
        <v>4101107</v>
      </c>
      <c r="F1459" s="3">
        <v>4</v>
      </c>
      <c r="G1459" s="3" t="s">
        <v>377</v>
      </c>
      <c r="H1459" s="3"/>
      <c r="I1459" s="3" t="s">
        <v>378</v>
      </c>
      <c r="J1459" s="3"/>
      <c r="K1459" s="3" t="s">
        <v>379</v>
      </c>
      <c r="L1459" s="3">
        <v>1</v>
      </c>
      <c r="M1459" s="3"/>
      <c r="N1459" s="3"/>
      <c r="O1459" s="3"/>
      <c r="P1459" s="3"/>
      <c r="Q1459" s="3" t="s">
        <v>380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315"/>
        <v>{"BuffPower":1}</v>
      </c>
      <c r="Z1459" s="11" t="s">
        <v>381</v>
      </c>
      <c r="AA1459" s="11" t="str">
        <f t="shared" si="326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316"/>
        <v/>
      </c>
      <c r="BQ1459" s="11" t="str">
        <f t="shared" si="325"/>
        <v/>
      </c>
    </row>
    <row r="1460" spans="2:69" x14ac:dyDescent="0.15">
      <c r="B1460" s="1" t="str">
        <f t="shared" si="317"/>
        <v>SkillDescBrief4101107</v>
      </c>
      <c r="C1460" s="1" t="str">
        <f t="shared" si="318"/>
        <v>SkillDescDetail410110705</v>
      </c>
      <c r="D1460" s="3">
        <v>410110705</v>
      </c>
      <c r="E1460" s="3">
        <v>4101107</v>
      </c>
      <c r="F1460" s="3">
        <v>5</v>
      </c>
      <c r="G1460" s="3" t="s">
        <v>377</v>
      </c>
      <c r="H1460" s="3"/>
      <c r="I1460" s="3" t="s">
        <v>378</v>
      </c>
      <c r="J1460" s="3"/>
      <c r="K1460" s="3" t="s">
        <v>379</v>
      </c>
      <c r="L1460" s="3">
        <v>1</v>
      </c>
      <c r="M1460" s="3"/>
      <c r="N1460" s="3"/>
      <c r="O1460" s="3"/>
      <c r="P1460" s="3"/>
      <c r="Q1460" s="3" t="s">
        <v>380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315"/>
        <v>{"BuffPower":1}</v>
      </c>
      <c r="Z1460" s="11" t="s">
        <v>381</v>
      </c>
      <c r="AA1460" s="11" t="str">
        <f t="shared" si="326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316"/>
        <v/>
      </c>
      <c r="BQ1460" s="11" t="str">
        <f t="shared" si="325"/>
        <v/>
      </c>
    </row>
    <row r="1461" spans="2:69" x14ac:dyDescent="0.15">
      <c r="B1461" s="1" t="str">
        <f t="shared" si="317"/>
        <v>SkillDescBrief// 普攻-破</v>
      </c>
      <c r="C1461" s="1" t="str">
        <f t="shared" si="318"/>
        <v>SkillDescDetail// 普攻-破碎护盾</v>
      </c>
      <c r="D1461" s="7" t="s">
        <v>156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315"/>
        <v/>
      </c>
      <c r="Z1461" s="10" t="s">
        <v>381</v>
      </c>
      <c r="AA1461" s="10" t="str">
        <f t="shared" si="326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316"/>
        <v/>
      </c>
      <c r="BQ1461" s="10" t="str">
        <f t="shared" si="325"/>
        <v/>
      </c>
    </row>
    <row r="1462" spans="2:69" x14ac:dyDescent="0.15">
      <c r="B1462" s="1" t="str">
        <f t="shared" si="317"/>
        <v>SkillDescBrief4101108</v>
      </c>
      <c r="C1462" s="1" t="str">
        <f t="shared" si="318"/>
        <v>SkillDescDetail410110801</v>
      </c>
      <c r="D1462" s="3">
        <v>410110801</v>
      </c>
      <c r="E1462" s="3">
        <v>4101108</v>
      </c>
      <c r="F1462" s="3">
        <v>1</v>
      </c>
      <c r="G1462" s="3" t="s">
        <v>377</v>
      </c>
      <c r="H1462" s="3"/>
      <c r="I1462" s="3" t="s">
        <v>378</v>
      </c>
      <c r="J1462" s="3"/>
      <c r="K1462" s="3" t="s">
        <v>379</v>
      </c>
      <c r="L1462" s="3"/>
      <c r="M1462" s="3"/>
      <c r="N1462" s="3"/>
      <c r="O1462" s="3"/>
      <c r="P1462" s="3"/>
      <c r="Q1462" s="3" t="s">
        <v>380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315"/>
        <v>{}</v>
      </c>
      <c r="Z1462" s="11" t="s">
        <v>381</v>
      </c>
      <c r="AA1462" s="11" t="str">
        <f t="shared" si="326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316"/>
        <v/>
      </c>
      <c r="BQ1462" s="11" t="str">
        <f t="shared" si="325"/>
        <v/>
      </c>
    </row>
    <row r="1463" spans="2:69" x14ac:dyDescent="0.15">
      <c r="B1463" s="1" t="str">
        <f t="shared" si="317"/>
        <v>SkillDescBrief4101108</v>
      </c>
      <c r="C1463" s="1" t="str">
        <f t="shared" si="318"/>
        <v>SkillDescDetail410110802</v>
      </c>
      <c r="D1463" s="3">
        <v>410110802</v>
      </c>
      <c r="E1463" s="3">
        <v>4101108</v>
      </c>
      <c r="F1463" s="3">
        <v>2</v>
      </c>
      <c r="G1463" s="3" t="s">
        <v>377</v>
      </c>
      <c r="H1463" s="3"/>
      <c r="I1463" s="3" t="s">
        <v>378</v>
      </c>
      <c r="J1463" s="3"/>
      <c r="K1463" s="3" t="s">
        <v>379</v>
      </c>
      <c r="L1463" s="3"/>
      <c r="M1463" s="3"/>
      <c r="N1463" s="3"/>
      <c r="O1463" s="3"/>
      <c r="P1463" s="3"/>
      <c r="Q1463" s="3" t="s">
        <v>380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315"/>
        <v>{}</v>
      </c>
      <c r="Z1463" s="11" t="s">
        <v>381</v>
      </c>
      <c r="AA1463" s="11" t="str">
        <f t="shared" si="326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316"/>
        <v/>
      </c>
      <c r="BQ1463" s="11" t="str">
        <f t="shared" si="325"/>
        <v/>
      </c>
    </row>
    <row r="1464" spans="2:69" x14ac:dyDescent="0.15">
      <c r="B1464" s="1" t="str">
        <f t="shared" si="317"/>
        <v>SkillDescBrief4101108</v>
      </c>
      <c r="C1464" s="1" t="str">
        <f t="shared" si="318"/>
        <v>SkillDescDetail410110803</v>
      </c>
      <c r="D1464" s="3">
        <v>410110803</v>
      </c>
      <c r="E1464" s="3">
        <v>4101108</v>
      </c>
      <c r="F1464" s="3">
        <v>3</v>
      </c>
      <c r="G1464" s="3" t="s">
        <v>377</v>
      </c>
      <c r="H1464" s="3"/>
      <c r="I1464" s="3" t="s">
        <v>378</v>
      </c>
      <c r="J1464" s="3"/>
      <c r="K1464" s="3" t="s">
        <v>379</v>
      </c>
      <c r="L1464" s="3"/>
      <c r="M1464" s="3"/>
      <c r="N1464" s="3"/>
      <c r="O1464" s="3"/>
      <c r="P1464" s="3"/>
      <c r="Q1464" s="3" t="s">
        <v>380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315"/>
        <v>{}</v>
      </c>
      <c r="Z1464" s="11" t="s">
        <v>381</v>
      </c>
      <c r="AA1464" s="11" t="str">
        <f t="shared" si="326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316"/>
        <v/>
      </c>
      <c r="BQ1464" s="11" t="str">
        <f t="shared" si="325"/>
        <v/>
      </c>
    </row>
    <row r="1465" spans="2:69" x14ac:dyDescent="0.15">
      <c r="B1465" s="1" t="str">
        <f t="shared" si="317"/>
        <v>SkillDescBrief4101108</v>
      </c>
      <c r="C1465" s="1" t="str">
        <f t="shared" si="318"/>
        <v>SkillDescDetail410110804</v>
      </c>
      <c r="D1465" s="3">
        <v>410110804</v>
      </c>
      <c r="E1465" s="3">
        <v>4101108</v>
      </c>
      <c r="F1465" s="3">
        <v>4</v>
      </c>
      <c r="G1465" s="3" t="s">
        <v>377</v>
      </c>
      <c r="H1465" s="3"/>
      <c r="I1465" s="3" t="s">
        <v>378</v>
      </c>
      <c r="J1465" s="3"/>
      <c r="K1465" s="3" t="s">
        <v>379</v>
      </c>
      <c r="L1465" s="3"/>
      <c r="M1465" s="3"/>
      <c r="N1465" s="3"/>
      <c r="O1465" s="3"/>
      <c r="P1465" s="3"/>
      <c r="Q1465" s="3" t="s">
        <v>380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315"/>
        <v>{}</v>
      </c>
      <c r="Z1465" s="11" t="s">
        <v>381</v>
      </c>
      <c r="AA1465" s="11" t="str">
        <f t="shared" si="326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316"/>
        <v/>
      </c>
      <c r="BQ1465" s="11" t="str">
        <f t="shared" si="325"/>
        <v/>
      </c>
    </row>
    <row r="1466" spans="2:69" x14ac:dyDescent="0.15">
      <c r="B1466" s="1" t="str">
        <f t="shared" si="317"/>
        <v>SkillDescBrief4101108</v>
      </c>
      <c r="C1466" s="1" t="str">
        <f t="shared" si="318"/>
        <v>SkillDescDetail410110805</v>
      </c>
      <c r="D1466" s="3">
        <v>410110805</v>
      </c>
      <c r="E1466" s="3">
        <v>4101108</v>
      </c>
      <c r="F1466" s="3">
        <v>5</v>
      </c>
      <c r="G1466" s="3" t="s">
        <v>377</v>
      </c>
      <c r="H1466" s="3"/>
      <c r="I1466" s="3" t="s">
        <v>378</v>
      </c>
      <c r="J1466" s="3"/>
      <c r="K1466" s="3" t="s">
        <v>379</v>
      </c>
      <c r="L1466" s="3"/>
      <c r="M1466" s="3"/>
      <c r="N1466" s="3"/>
      <c r="O1466" s="3"/>
      <c r="P1466" s="3"/>
      <c r="Q1466" s="3" t="s">
        <v>380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315"/>
        <v>{}</v>
      </c>
      <c r="Z1466" s="11" t="s">
        <v>381</v>
      </c>
      <c r="AA1466" s="11" t="str">
        <f t="shared" si="326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316"/>
        <v/>
      </c>
      <c r="BQ1466" s="11" t="str">
        <f t="shared" si="325"/>
        <v/>
      </c>
    </row>
    <row r="1467" spans="2:69" x14ac:dyDescent="0.15">
      <c r="B1467" s="1" t="str">
        <f t="shared" si="317"/>
        <v>SkillDescBrief// 普攻-碎</v>
      </c>
      <c r="C1467" s="1" t="str">
        <f t="shared" si="318"/>
        <v>SkillDescDetail// 普攻-碎盾-添加触发器</v>
      </c>
      <c r="D1467" s="7" t="s">
        <v>157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315"/>
        <v/>
      </c>
      <c r="Z1467" s="10" t="s">
        <v>381</v>
      </c>
      <c r="AA1467" s="10" t="str">
        <f t="shared" si="326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316"/>
        <v/>
      </c>
      <c r="BQ1467" s="10" t="str">
        <f t="shared" si="325"/>
        <v/>
      </c>
    </row>
    <row r="1468" spans="2:69" x14ac:dyDescent="0.15">
      <c r="B1468" s="1" t="str">
        <f t="shared" si="317"/>
        <v>SkillDescBrief4101109</v>
      </c>
      <c r="C1468" s="1" t="str">
        <f t="shared" si="318"/>
        <v>SkillDescDetail410110901</v>
      </c>
      <c r="D1468" s="3">
        <v>410110901</v>
      </c>
      <c r="E1468" s="3">
        <v>4101109</v>
      </c>
      <c r="F1468" s="3">
        <v>1</v>
      </c>
      <c r="G1468" s="3" t="s">
        <v>377</v>
      </c>
      <c r="H1468" s="3"/>
      <c r="I1468" s="3" t="s">
        <v>378</v>
      </c>
      <c r="J1468" s="3"/>
      <c r="K1468" s="3" t="s">
        <v>379</v>
      </c>
      <c r="L1468" s="3"/>
      <c r="M1468" s="3"/>
      <c r="N1468" s="3"/>
      <c r="O1468" s="3"/>
      <c r="P1468" s="3"/>
      <c r="Q1468" s="3" t="s">
        <v>380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315"/>
        <v>{}</v>
      </c>
      <c r="Z1468" s="11" t="s">
        <v>381</v>
      </c>
      <c r="AA1468" s="11" t="str">
        <f t="shared" si="326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316"/>
        <v/>
      </c>
      <c r="BQ1468" s="11" t="str">
        <f t="shared" si="325"/>
        <v/>
      </c>
    </row>
    <row r="1469" spans="2:69" x14ac:dyDescent="0.15">
      <c r="B1469" s="1" t="str">
        <f t="shared" si="317"/>
        <v>SkillDescBrief4101109</v>
      </c>
      <c r="C1469" s="1" t="str">
        <f t="shared" si="318"/>
        <v>SkillDescDetail410110902</v>
      </c>
      <c r="D1469" s="3">
        <v>410110902</v>
      </c>
      <c r="E1469" s="3">
        <v>4101109</v>
      </c>
      <c r="F1469" s="3">
        <v>2</v>
      </c>
      <c r="G1469" s="3" t="s">
        <v>377</v>
      </c>
      <c r="H1469" s="3"/>
      <c r="I1469" s="3" t="s">
        <v>378</v>
      </c>
      <c r="J1469" s="3"/>
      <c r="K1469" s="3" t="s">
        <v>379</v>
      </c>
      <c r="L1469" s="3"/>
      <c r="M1469" s="3"/>
      <c r="N1469" s="3"/>
      <c r="O1469" s="3"/>
      <c r="P1469" s="3"/>
      <c r="Q1469" s="3" t="s">
        <v>380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315"/>
        <v>{}</v>
      </c>
      <c r="Z1469" s="11" t="s">
        <v>381</v>
      </c>
      <c r="AA1469" s="11" t="str">
        <f t="shared" si="326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316"/>
        <v/>
      </c>
      <c r="BQ1469" s="11" t="str">
        <f t="shared" si="325"/>
        <v/>
      </c>
    </row>
    <row r="1470" spans="2:69" x14ac:dyDescent="0.15">
      <c r="B1470" s="1" t="str">
        <f t="shared" si="317"/>
        <v>SkillDescBrief4101109</v>
      </c>
      <c r="C1470" s="1" t="str">
        <f t="shared" si="318"/>
        <v>SkillDescDetail410110903</v>
      </c>
      <c r="D1470" s="3">
        <v>410110903</v>
      </c>
      <c r="E1470" s="3">
        <v>4101109</v>
      </c>
      <c r="F1470" s="3">
        <v>3</v>
      </c>
      <c r="G1470" s="3" t="s">
        <v>377</v>
      </c>
      <c r="H1470" s="3"/>
      <c r="I1470" s="3" t="s">
        <v>378</v>
      </c>
      <c r="J1470" s="3"/>
      <c r="K1470" s="3" t="s">
        <v>379</v>
      </c>
      <c r="L1470" s="3"/>
      <c r="M1470" s="3"/>
      <c r="N1470" s="3"/>
      <c r="O1470" s="3"/>
      <c r="P1470" s="3"/>
      <c r="Q1470" s="3" t="s">
        <v>380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315"/>
        <v>{}</v>
      </c>
      <c r="Z1470" s="11" t="s">
        <v>381</v>
      </c>
      <c r="AA1470" s="11" t="str">
        <f t="shared" si="326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316"/>
        <v/>
      </c>
      <c r="BQ1470" s="11" t="str">
        <f t="shared" si="325"/>
        <v/>
      </c>
    </row>
    <row r="1471" spans="2:69" x14ac:dyDescent="0.15">
      <c r="B1471" s="1" t="str">
        <f t="shared" si="317"/>
        <v>SkillDescBrief4101109</v>
      </c>
      <c r="C1471" s="1" t="str">
        <f t="shared" si="318"/>
        <v>SkillDescDetail410110904</v>
      </c>
      <c r="D1471" s="3">
        <v>410110904</v>
      </c>
      <c r="E1471" s="3">
        <v>4101109</v>
      </c>
      <c r="F1471" s="3">
        <v>4</v>
      </c>
      <c r="G1471" s="3" t="s">
        <v>377</v>
      </c>
      <c r="H1471" s="3"/>
      <c r="I1471" s="3" t="s">
        <v>378</v>
      </c>
      <c r="J1471" s="3"/>
      <c r="K1471" s="3" t="s">
        <v>379</v>
      </c>
      <c r="L1471" s="3"/>
      <c r="M1471" s="3"/>
      <c r="N1471" s="3"/>
      <c r="O1471" s="3"/>
      <c r="P1471" s="3"/>
      <c r="Q1471" s="3" t="s">
        <v>380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315"/>
        <v>{}</v>
      </c>
      <c r="Z1471" s="11" t="s">
        <v>381</v>
      </c>
      <c r="AA1471" s="11" t="str">
        <f t="shared" si="326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316"/>
        <v/>
      </c>
      <c r="BQ1471" s="11" t="str">
        <f t="shared" si="325"/>
        <v/>
      </c>
    </row>
    <row r="1472" spans="2:69" x14ac:dyDescent="0.15">
      <c r="B1472" s="1" t="str">
        <f t="shared" si="317"/>
        <v>SkillDescBrief4101109</v>
      </c>
      <c r="C1472" s="1" t="str">
        <f t="shared" si="318"/>
        <v>SkillDescDetail410110905</v>
      </c>
      <c r="D1472" s="3">
        <v>410110905</v>
      </c>
      <c r="E1472" s="3">
        <v>4101109</v>
      </c>
      <c r="F1472" s="3">
        <v>5</v>
      </c>
      <c r="G1472" s="3" t="s">
        <v>377</v>
      </c>
      <c r="H1472" s="3"/>
      <c r="I1472" s="3" t="s">
        <v>378</v>
      </c>
      <c r="J1472" s="3"/>
      <c r="K1472" s="3" t="s">
        <v>379</v>
      </c>
      <c r="L1472" s="3"/>
      <c r="M1472" s="3"/>
      <c r="N1472" s="3"/>
      <c r="O1472" s="3"/>
      <c r="P1472" s="3"/>
      <c r="Q1472" s="3" t="s">
        <v>380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315"/>
        <v>{}</v>
      </c>
      <c r="Z1472" s="11" t="s">
        <v>381</v>
      </c>
      <c r="AA1472" s="11" t="str">
        <f t="shared" si="326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316"/>
        <v/>
      </c>
      <c r="BQ1472" s="11" t="str">
        <f t="shared" si="325"/>
        <v/>
      </c>
    </row>
    <row r="1473" spans="2:69" x14ac:dyDescent="0.15">
      <c r="B1473" s="1" t="str">
        <f t="shared" si="317"/>
        <v>SkillDescBrief// 能量步枪</v>
      </c>
      <c r="C1473" s="1" t="str">
        <f t="shared" si="318"/>
        <v>SkillDescDetail// 能量步枪</v>
      </c>
      <c r="D1473" s="7" t="s">
        <v>159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315"/>
        <v/>
      </c>
      <c r="Z1473" s="10" t="s">
        <v>381</v>
      </c>
      <c r="AA1473" s="10" t="str">
        <f t="shared" si="326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316"/>
        <v/>
      </c>
      <c r="BQ1473" s="10" t="str">
        <f t="shared" si="325"/>
        <v/>
      </c>
    </row>
    <row r="1474" spans="2:69" x14ac:dyDescent="0.15">
      <c r="B1474" s="1" t="str">
        <f t="shared" si="317"/>
        <v>SkillDescBrief// 普攻</v>
      </c>
      <c r="C1474" s="1" t="str">
        <f t="shared" si="318"/>
        <v>SkillDescDetail// 普攻</v>
      </c>
      <c r="D1474" s="7" t="s">
        <v>33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315"/>
        <v/>
      </c>
      <c r="Z1474" s="10" t="s">
        <v>381</v>
      </c>
      <c r="AA1474" s="10" t="str">
        <f t="shared" si="326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316"/>
        <v/>
      </c>
      <c r="BQ1474" s="10" t="str">
        <f t="shared" si="325"/>
        <v/>
      </c>
    </row>
    <row r="1475" spans="2:69" x14ac:dyDescent="0.15">
      <c r="B1475" s="1" t="str">
        <f t="shared" si="317"/>
        <v>SkillDescBrief4101201</v>
      </c>
      <c r="C1475" s="1" t="str">
        <f t="shared" si="318"/>
        <v>SkillDescDetail410120101</v>
      </c>
      <c r="D1475" s="3">
        <v>410120101</v>
      </c>
      <c r="E1475" s="3">
        <v>4101201</v>
      </c>
      <c r="F1475" s="3">
        <v>1</v>
      </c>
      <c r="G1475" s="3" t="s">
        <v>377</v>
      </c>
      <c r="H1475" s="3">
        <f ca="1">ROUND(_xlfn.XLOOKUP($F1475,$D$1:$D$5,$E$1:$E$5)*OFFSET(H1475,5-$F1475,0)/0.05,0)*0.05</f>
        <v>1.1000000000000001</v>
      </c>
      <c r="I1475" s="3" t="s">
        <v>378</v>
      </c>
      <c r="J1475" s="3"/>
      <c r="K1475" s="3" t="s">
        <v>379</v>
      </c>
      <c r="L1475" s="3"/>
      <c r="M1475" s="3"/>
      <c r="N1475" s="3"/>
      <c r="O1475" s="3"/>
      <c r="P1475" s="3"/>
      <c r="Q1475" s="3" t="s">
        <v>380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t="shared" ca="1" si="315"/>
        <v>{"AtkPower":1.1}</v>
      </c>
      <c r="Z1475" s="11" t="s">
        <v>736</v>
      </c>
      <c r="AA1475" s="11" t="str">
        <f t="shared" ca="1" si="326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737</v>
      </c>
      <c r="AK1475" s="11" t="str">
        <f>$B$6</f>
        <v>&lt;c=A6EC41&gt;</v>
      </c>
      <c r="AL1475" s="12">
        <v>1</v>
      </c>
      <c r="AM1475" s="11" t="s">
        <v>349</v>
      </c>
      <c r="AN1475" s="11" t="s">
        <v>384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349</v>
      </c>
      <c r="AR1475" s="11" t="s">
        <v>385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316"/>
        <v>使用能量步枪射击</v>
      </c>
      <c r="BQ1475" s="11" t="str">
        <f t="shared" ca="1" si="325"/>
        <v>使用能量步枪射击，对&lt;c=A6EC41&gt;1&lt;/c&gt;个敌人造成&lt;q=attr_atk&gt;&lt;c=A6EC41&gt;110%&lt;/c&gt;伤害</v>
      </c>
    </row>
    <row r="1476" spans="2:69" x14ac:dyDescent="0.15">
      <c r="B1476" s="1" t="str">
        <f t="shared" si="317"/>
        <v>SkillDescBrief4101201</v>
      </c>
      <c r="C1476" s="1" t="str">
        <f t="shared" si="318"/>
        <v>SkillDescDetail410120102</v>
      </c>
      <c r="D1476" s="3">
        <v>410120102</v>
      </c>
      <c r="E1476" s="3">
        <v>4101201</v>
      </c>
      <c r="F1476" s="3">
        <v>2</v>
      </c>
      <c r="G1476" s="3" t="s">
        <v>377</v>
      </c>
      <c r="H1476" s="3">
        <f ca="1">ROUND(_xlfn.XLOOKUP($F1476,$D$1:$D$5,$E$1:$E$5)*OFFSET(H1476,5-$F1476,0)/0.05,0)*0.05</f>
        <v>1.2000000000000002</v>
      </c>
      <c r="I1476" s="3" t="s">
        <v>378</v>
      </c>
      <c r="J1476" s="3"/>
      <c r="K1476" s="3" t="s">
        <v>379</v>
      </c>
      <c r="L1476" s="3"/>
      <c r="M1476" s="3"/>
      <c r="N1476" s="3"/>
      <c r="O1476" s="3"/>
      <c r="P1476" s="3"/>
      <c r="Q1476" s="3" t="s">
        <v>380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t="shared" ca="1" si="315"/>
        <v>{"AtkPower":1.2}</v>
      </c>
      <c r="Z1476" s="11" t="s">
        <v>736</v>
      </c>
      <c r="AA1476" s="11" t="str">
        <f t="shared" ca="1" si="326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386</v>
      </c>
      <c r="AG1476" s="11"/>
      <c r="AH1476" s="11"/>
      <c r="AI1476" s="11"/>
      <c r="AJ1476" s="11" t="s">
        <v>353</v>
      </c>
      <c r="AK1476" s="11" t="str">
        <f t="shared" ref="AK1476:AK1479" si="327">$B$8&amp;$B$6</f>
        <v>&lt;q=attr_atk&gt;&lt;c=A6EC41&gt;</v>
      </c>
      <c r="AL1476" s="11" t="str">
        <f t="shared" ref="AL1476:AL1479" ca="1" si="328">ROUND($H1476*100,2)&amp;"%"</f>
        <v>120%</v>
      </c>
      <c r="AM1476" s="11" t="s">
        <v>349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316"/>
        <v>使用能量步枪射击</v>
      </c>
      <c r="BQ1476" s="11" t="str">
        <f t="shared" ca="1" si="325"/>
        <v>2级：造成的伤害提升&lt;q=attr_atk&gt;&lt;c=A6EC41&gt;120%&lt;/c&gt;</v>
      </c>
    </row>
    <row r="1477" spans="2:69" x14ac:dyDescent="0.15">
      <c r="B1477" s="1" t="str">
        <f t="shared" si="317"/>
        <v>SkillDescBrief4101201</v>
      </c>
      <c r="C1477" s="1" t="str">
        <f t="shared" si="318"/>
        <v>SkillDescDetail410120103</v>
      </c>
      <c r="D1477" s="3">
        <v>410120103</v>
      </c>
      <c r="E1477" s="3">
        <v>4101201</v>
      </c>
      <c r="F1477" s="3">
        <v>3</v>
      </c>
      <c r="G1477" s="3" t="s">
        <v>377</v>
      </c>
      <c r="H1477" s="3">
        <f ca="1">ROUND(_xlfn.XLOOKUP($F1477,$D$1:$D$5,$E$1:$E$5)*OFFSET(H1477,5-$F1477,0)/0.05,0)*0.05</f>
        <v>1.3</v>
      </c>
      <c r="I1477" s="3" t="s">
        <v>378</v>
      </c>
      <c r="J1477" s="3"/>
      <c r="K1477" s="3" t="s">
        <v>379</v>
      </c>
      <c r="L1477" s="3"/>
      <c r="M1477" s="3"/>
      <c r="N1477" s="3"/>
      <c r="O1477" s="3"/>
      <c r="P1477" s="3"/>
      <c r="Q1477" s="3" t="s">
        <v>380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t="shared" ca="1" si="315"/>
        <v>{"AtkPower":1.3}</v>
      </c>
      <c r="Z1477" s="11" t="s">
        <v>736</v>
      </c>
      <c r="AA1477" s="11" t="str">
        <f t="shared" ca="1" si="326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386</v>
      </c>
      <c r="AG1477" s="11"/>
      <c r="AH1477" s="11"/>
      <c r="AI1477" s="11"/>
      <c r="AJ1477" s="11" t="s">
        <v>353</v>
      </c>
      <c r="AK1477" s="11" t="str">
        <f t="shared" si="327"/>
        <v>&lt;q=attr_atk&gt;&lt;c=A6EC41&gt;</v>
      </c>
      <c r="AL1477" s="11" t="str">
        <f t="shared" ca="1" si="328"/>
        <v>130%</v>
      </c>
      <c r="AM1477" s="11" t="s">
        <v>349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316"/>
        <v>使用能量步枪射击</v>
      </c>
      <c r="BQ1477" s="11" t="str">
        <f t="shared" ca="1" si="325"/>
        <v>3级：造成的伤害提升&lt;q=attr_atk&gt;&lt;c=A6EC41&gt;130%&lt;/c&gt;</v>
      </c>
    </row>
    <row r="1478" spans="2:69" x14ac:dyDescent="0.15">
      <c r="B1478" s="1" t="str">
        <f t="shared" si="317"/>
        <v>SkillDescBrief4101201</v>
      </c>
      <c r="C1478" s="1" t="str">
        <f t="shared" si="318"/>
        <v>SkillDescDetail410120104</v>
      </c>
      <c r="D1478" s="3">
        <v>410120104</v>
      </c>
      <c r="E1478" s="3">
        <v>4101201</v>
      </c>
      <c r="F1478" s="3">
        <v>4</v>
      </c>
      <c r="G1478" s="3" t="s">
        <v>377</v>
      </c>
      <c r="H1478" s="3">
        <f ca="1">ROUND(_xlfn.XLOOKUP($F1478,$D$1:$D$5,$E$1:$E$5)*OFFSET(H1478,5-$F1478,0)/0.05,0)*0.05</f>
        <v>1.4500000000000002</v>
      </c>
      <c r="I1478" s="3" t="s">
        <v>378</v>
      </c>
      <c r="J1478" s="3"/>
      <c r="K1478" s="3" t="s">
        <v>379</v>
      </c>
      <c r="L1478" s="3"/>
      <c r="M1478" s="3"/>
      <c r="N1478" s="3"/>
      <c r="O1478" s="3"/>
      <c r="P1478" s="3"/>
      <c r="Q1478" s="3" t="s">
        <v>380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t="shared" ca="1" si="315"/>
        <v>{"AtkPower":1.45}</v>
      </c>
      <c r="Z1478" s="11" t="s">
        <v>736</v>
      </c>
      <c r="AA1478" s="11" t="str">
        <f t="shared" ca="1" si="326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386</v>
      </c>
      <c r="AG1478" s="11"/>
      <c r="AH1478" s="11"/>
      <c r="AI1478" s="11"/>
      <c r="AJ1478" s="11" t="s">
        <v>353</v>
      </c>
      <c r="AK1478" s="11" t="str">
        <f t="shared" si="327"/>
        <v>&lt;q=attr_atk&gt;&lt;c=A6EC41&gt;</v>
      </c>
      <c r="AL1478" s="11" t="str">
        <f t="shared" ca="1" si="328"/>
        <v>145%</v>
      </c>
      <c r="AM1478" s="11" t="s">
        <v>349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316"/>
        <v>使用能量步枪射击</v>
      </c>
      <c r="BQ1478" s="11" t="str">
        <f t="shared" ca="1" si="325"/>
        <v>4级：造成的伤害提升&lt;q=attr_atk&gt;&lt;c=A6EC41&gt;145%&lt;/c&gt;</v>
      </c>
    </row>
    <row r="1479" spans="2:69" x14ac:dyDescent="0.15">
      <c r="B1479" s="1" t="str">
        <f t="shared" si="317"/>
        <v>SkillDescBrief4101201</v>
      </c>
      <c r="C1479" s="1" t="str">
        <f t="shared" si="318"/>
        <v>SkillDescDetail410120105</v>
      </c>
      <c r="D1479" s="3">
        <v>410120105</v>
      </c>
      <c r="E1479" s="3">
        <v>4101201</v>
      </c>
      <c r="F1479" s="3">
        <v>5</v>
      </c>
      <c r="G1479" s="3" t="s">
        <v>377</v>
      </c>
      <c r="H1479" s="3">
        <v>1.6</v>
      </c>
      <c r="I1479" s="3" t="s">
        <v>378</v>
      </c>
      <c r="J1479" s="3"/>
      <c r="K1479" s="3" t="s">
        <v>379</v>
      </c>
      <c r="L1479" s="3"/>
      <c r="M1479" s="3"/>
      <c r="N1479" s="3"/>
      <c r="O1479" s="3"/>
      <c r="P1479" s="3"/>
      <c r="Q1479" s="3" t="s">
        <v>380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315"/>
        <v>{"AtkPower":1.6}</v>
      </c>
      <c r="Z1479" s="11" t="s">
        <v>736</v>
      </c>
      <c r="AA1479" s="11" t="str">
        <f t="shared" si="326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386</v>
      </c>
      <c r="AG1479" s="11"/>
      <c r="AH1479" s="11"/>
      <c r="AI1479" s="11"/>
      <c r="AJ1479" s="11" t="s">
        <v>353</v>
      </c>
      <c r="AK1479" s="11" t="str">
        <f t="shared" si="327"/>
        <v>&lt;q=attr_atk&gt;&lt;c=A6EC41&gt;</v>
      </c>
      <c r="AL1479" s="11" t="str">
        <f t="shared" si="328"/>
        <v>160%</v>
      </c>
      <c r="AM1479" s="11" t="s">
        <v>349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316"/>
        <v>使用能量步枪射击</v>
      </c>
      <c r="BQ1479" s="11" t="str">
        <f t="shared" si="325"/>
        <v>5级：造成的伤害提升&lt;q=attr_atk&gt;&lt;c=A6EC41&gt;160%&lt;/c&gt;</v>
      </c>
    </row>
    <row r="1480" spans="2:69" x14ac:dyDescent="0.15">
      <c r="B1480" s="1" t="str">
        <f t="shared" si="317"/>
        <v>SkillDescBrief// 大招</v>
      </c>
      <c r="C1480" s="1" t="str">
        <f t="shared" si="318"/>
        <v>SkillDescDetail// 大招</v>
      </c>
      <c r="D1480" s="7" t="s">
        <v>40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315"/>
        <v/>
      </c>
      <c r="Z1480" s="10" t="s">
        <v>381</v>
      </c>
      <c r="AA1480" s="10" t="str">
        <f t="shared" si="326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316"/>
        <v/>
      </c>
      <c r="BQ1480" s="10" t="str">
        <f t="shared" si="325"/>
        <v/>
      </c>
    </row>
    <row r="1481" spans="2:69" x14ac:dyDescent="0.15">
      <c r="B1481" s="1" t="str">
        <f t="shared" si="317"/>
        <v>SkillDescBrief4101202</v>
      </c>
      <c r="C1481" s="1" t="str">
        <f t="shared" si="318"/>
        <v>SkillDescDetail410120201</v>
      </c>
      <c r="D1481" s="3">
        <v>410120201</v>
      </c>
      <c r="E1481" s="3">
        <v>4101202</v>
      </c>
      <c r="F1481" s="3">
        <v>1</v>
      </c>
      <c r="G1481" s="3" t="s">
        <v>377</v>
      </c>
      <c r="H1481" s="3">
        <v>0.35</v>
      </c>
      <c r="I1481" s="3" t="s">
        <v>378</v>
      </c>
      <c r="J1481" s="3"/>
      <c r="K1481" s="3" t="s">
        <v>379</v>
      </c>
      <c r="L1481" s="3"/>
      <c r="M1481" s="3"/>
      <c r="N1481" s="3"/>
      <c r="O1481" s="3"/>
      <c r="P1481" s="3"/>
      <c r="Q1481" s="3" t="s">
        <v>380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315"/>
        <v>{"AtkPower":0.35}</v>
      </c>
      <c r="Z1481" s="11" t="s">
        <v>738</v>
      </c>
      <c r="AA1481" s="11" t="str">
        <f t="shared" si="326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739</v>
      </c>
      <c r="AK1481" s="11" t="str">
        <f t="shared" ref="AK1481:AK1485" si="329">$B$8&amp;$B$6</f>
        <v>&lt;q=attr_atk&gt;&lt;c=A6EC41&gt;</v>
      </c>
      <c r="AL1481" s="11" t="str">
        <f t="shared" ref="AL1481:AL1485" si="330">ROUND($H1481*100,2)&amp;"%"</f>
        <v>35%</v>
      </c>
      <c r="AM1481" s="11" t="s">
        <v>349</v>
      </c>
      <c r="AN1481" s="11" t="s">
        <v>521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316"/>
        <v>持续汲取生命值最高敌人的生命值</v>
      </c>
      <c r="BQ1481" s="11" t="str">
        <f t="shared" si="325"/>
        <v>&lt;c=A6EC41&gt;3&lt;/c&gt;秒内每&lt;c=A6EC41&gt;0.3&lt;/c&gt;秒汲取生命值最高的敌方角色&lt;q=attr_atk&gt;&lt;c=A6EC41&gt;35%&lt;/c&gt;的生命值</v>
      </c>
    </row>
    <row r="1482" spans="2:69" x14ac:dyDescent="0.15">
      <c r="B1482" s="1" t="str">
        <f t="shared" si="317"/>
        <v>SkillDescBrief4101202</v>
      </c>
      <c r="C1482" s="1" t="str">
        <f t="shared" si="318"/>
        <v>SkillDescDetail410120202</v>
      </c>
      <c r="D1482" s="3">
        <v>410120202</v>
      </c>
      <c r="E1482" s="3">
        <v>4101202</v>
      </c>
      <c r="F1482" s="3">
        <v>2</v>
      </c>
      <c r="G1482" s="3" t="s">
        <v>377</v>
      </c>
      <c r="H1482" s="3">
        <f ca="1">ROUND(_xlfn.XLOOKUP($F1482,$D$1:$D$5,$E$1:$E$5)*OFFSET(H1482,5-$F1482,0)/0.05,0)*0.05</f>
        <v>0.4</v>
      </c>
      <c r="I1482" s="3" t="s">
        <v>378</v>
      </c>
      <c r="J1482" s="3"/>
      <c r="K1482" s="3" t="s">
        <v>379</v>
      </c>
      <c r="L1482" s="3"/>
      <c r="M1482" s="3"/>
      <c r="N1482" s="3"/>
      <c r="O1482" s="3"/>
      <c r="P1482" s="3"/>
      <c r="Q1482" s="3" t="s">
        <v>380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t="shared" ref="Y1482:Y1545" ca="1" si="331">IF(E1482="","",$A$3&amp;_xlfn.TEXTJOIN($C$1,1,S1482:X1482)&amp;$A$4)</f>
        <v>{"AtkPower":0.4}</v>
      </c>
      <c r="Z1482" s="11" t="s">
        <v>738</v>
      </c>
      <c r="AA1482" s="11" t="str">
        <f t="shared" ca="1" si="326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386</v>
      </c>
      <c r="AG1482" s="11"/>
      <c r="AH1482" s="11"/>
      <c r="AI1482" s="11"/>
      <c r="AJ1482" s="11" t="s">
        <v>740</v>
      </c>
      <c r="AK1482" s="11" t="str">
        <f t="shared" si="329"/>
        <v>&lt;q=attr_atk&gt;&lt;c=A6EC41&gt;</v>
      </c>
      <c r="AL1482" s="11" t="str">
        <f t="shared" ca="1" si="330"/>
        <v>40%</v>
      </c>
      <c r="AM1482" s="11" t="s">
        <v>349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332">Z1482</f>
        <v>持续汲取生命值最高敌人的生命值</v>
      </c>
      <c r="BQ1482" s="11" t="str">
        <f t="shared" ca="1" si="325"/>
        <v>2级：汲取生命值的比例提高至&lt;q=attr_atk&gt;&lt;c=A6EC41&gt;40%&lt;/c&gt;</v>
      </c>
    </row>
    <row r="1483" spans="2:69" x14ac:dyDescent="0.15">
      <c r="B1483" s="1" t="str">
        <f t="shared" ref="B1483:B1546" si="333">$C$3&amp;LEFT($D1483,7)</f>
        <v>SkillDescBrief4101202</v>
      </c>
      <c r="C1483" s="1" t="str">
        <f t="shared" ref="C1483:C1546" si="334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377</v>
      </c>
      <c r="H1483" s="3">
        <f ca="1">ROUND(_xlfn.XLOOKUP($F1483,$D$1:$D$5,$E$1:$E$5)*OFFSET(H1483,5-$F1483,0)/0.05,0)*0.05</f>
        <v>0.45</v>
      </c>
      <c r="I1483" s="3" t="s">
        <v>378</v>
      </c>
      <c r="J1483" s="3"/>
      <c r="K1483" s="3" t="s">
        <v>379</v>
      </c>
      <c r="L1483" s="3"/>
      <c r="M1483" s="3"/>
      <c r="N1483" s="3"/>
      <c r="O1483" s="3"/>
      <c r="P1483" s="3"/>
      <c r="Q1483" s="3" t="s">
        <v>380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t="shared" ca="1" si="331"/>
        <v>{"AtkPower":0.45}</v>
      </c>
      <c r="Z1483" s="11" t="s">
        <v>738</v>
      </c>
      <c r="AA1483" s="11" t="str">
        <f t="shared" ca="1" si="326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386</v>
      </c>
      <c r="AG1483" s="11"/>
      <c r="AH1483" s="11"/>
      <c r="AI1483" s="11"/>
      <c r="AJ1483" s="11" t="s">
        <v>740</v>
      </c>
      <c r="AK1483" s="11" t="str">
        <f t="shared" si="329"/>
        <v>&lt;q=attr_atk&gt;&lt;c=A6EC41&gt;</v>
      </c>
      <c r="AL1483" s="11" t="str">
        <f t="shared" ca="1" si="330"/>
        <v>45%</v>
      </c>
      <c r="AM1483" s="11" t="s">
        <v>349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332"/>
        <v>持续汲取生命值最高敌人的生命值</v>
      </c>
      <c r="BQ1483" s="11" t="str">
        <f t="shared" ca="1" si="325"/>
        <v>3级：汲取生命值的比例提高至&lt;q=attr_atk&gt;&lt;c=A6EC41&gt;45%&lt;/c&gt;</v>
      </c>
    </row>
    <row r="1484" spans="2:69" x14ac:dyDescent="0.15">
      <c r="B1484" s="1" t="str">
        <f t="shared" si="333"/>
        <v>SkillDescBrief4101202</v>
      </c>
      <c r="C1484" s="1" t="str">
        <f t="shared" si="334"/>
        <v>SkillDescDetail410120204</v>
      </c>
      <c r="D1484" s="3">
        <v>410120204</v>
      </c>
      <c r="E1484" s="3">
        <v>4101202</v>
      </c>
      <c r="F1484" s="3">
        <v>4</v>
      </c>
      <c r="G1484" s="3" t="s">
        <v>377</v>
      </c>
      <c r="H1484" s="3">
        <f ca="1">ROUND(_xlfn.XLOOKUP($F1484,$D$1:$D$5,$E$1:$E$5)*OFFSET(H1484,5-$F1484,0)/0.05,0)*0.05</f>
        <v>0.5</v>
      </c>
      <c r="I1484" s="3" t="s">
        <v>378</v>
      </c>
      <c r="J1484" s="3"/>
      <c r="K1484" s="3" t="s">
        <v>379</v>
      </c>
      <c r="L1484" s="3"/>
      <c r="M1484" s="3"/>
      <c r="N1484" s="3"/>
      <c r="O1484" s="3"/>
      <c r="P1484" s="3"/>
      <c r="Q1484" s="3" t="s">
        <v>380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t="shared" ca="1" si="331"/>
        <v>{"AtkPower":0.5}</v>
      </c>
      <c r="Z1484" s="11" t="s">
        <v>738</v>
      </c>
      <c r="AA1484" s="11" t="str">
        <f t="shared" ca="1" si="326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386</v>
      </c>
      <c r="AG1484" s="11"/>
      <c r="AH1484" s="11"/>
      <c r="AI1484" s="11"/>
      <c r="AJ1484" s="11" t="s">
        <v>740</v>
      </c>
      <c r="AK1484" s="11" t="str">
        <f t="shared" si="329"/>
        <v>&lt;q=attr_atk&gt;&lt;c=A6EC41&gt;</v>
      </c>
      <c r="AL1484" s="11" t="str">
        <f t="shared" ca="1" si="330"/>
        <v>50%</v>
      </c>
      <c r="AM1484" s="11" t="s">
        <v>349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332"/>
        <v>持续汲取生命值最高敌人的生命值</v>
      </c>
      <c r="BQ1484" s="11" t="str">
        <f t="shared" ca="1" si="325"/>
        <v>4级：汲取生命值的比例提高至&lt;q=attr_atk&gt;&lt;c=A6EC41&gt;50%&lt;/c&gt;</v>
      </c>
    </row>
    <row r="1485" spans="2:69" x14ac:dyDescent="0.15">
      <c r="B1485" s="1" t="str">
        <f t="shared" si="333"/>
        <v>SkillDescBrief4101202</v>
      </c>
      <c r="C1485" s="1" t="str">
        <f t="shared" si="334"/>
        <v>SkillDescDetail410120205</v>
      </c>
      <c r="D1485" s="3">
        <v>410120205</v>
      </c>
      <c r="E1485" s="3">
        <v>4101202</v>
      </c>
      <c r="F1485" s="3">
        <v>5</v>
      </c>
      <c r="G1485" s="3" t="s">
        <v>377</v>
      </c>
      <c r="H1485" s="3">
        <v>0.55000000000000004</v>
      </c>
      <c r="I1485" s="3" t="s">
        <v>378</v>
      </c>
      <c r="J1485" s="3"/>
      <c r="K1485" s="3" t="s">
        <v>379</v>
      </c>
      <c r="L1485" s="3"/>
      <c r="M1485" s="3"/>
      <c r="N1485" s="3"/>
      <c r="O1485" s="3"/>
      <c r="P1485" s="3"/>
      <c r="Q1485" s="3" t="s">
        <v>380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331"/>
        <v>{"AtkPower":0.55}</v>
      </c>
      <c r="Z1485" s="11" t="s">
        <v>738</v>
      </c>
      <c r="AA1485" s="11" t="str">
        <f t="shared" si="326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386</v>
      </c>
      <c r="AG1485" s="11"/>
      <c r="AH1485" s="11"/>
      <c r="AI1485" s="11"/>
      <c r="AJ1485" s="11" t="s">
        <v>740</v>
      </c>
      <c r="AK1485" s="11" t="str">
        <f t="shared" si="329"/>
        <v>&lt;q=attr_atk&gt;&lt;c=A6EC41&gt;</v>
      </c>
      <c r="AL1485" s="11" t="str">
        <f t="shared" si="330"/>
        <v>55%</v>
      </c>
      <c r="AM1485" s="11" t="s">
        <v>349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332"/>
        <v>持续汲取生命值最高敌人的生命值</v>
      </c>
      <c r="BQ1485" s="11" t="str">
        <f t="shared" si="325"/>
        <v>5级：汲取生命值的比例提高至&lt;q=attr_atk&gt;&lt;c=A6EC41&gt;55%&lt;/c&gt;</v>
      </c>
    </row>
    <row r="1486" spans="2:69" x14ac:dyDescent="0.15">
      <c r="B1486" s="1" t="str">
        <f t="shared" si="333"/>
        <v>SkillDescBrief// 经营被动</v>
      </c>
      <c r="C1486" s="1" t="str">
        <f t="shared" si="334"/>
        <v>SkillDescDetail// 经营被动</v>
      </c>
      <c r="D1486" s="7" t="s">
        <v>45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331"/>
        <v/>
      </c>
      <c r="Z1486" s="10" t="s">
        <v>381</v>
      </c>
      <c r="AA1486" s="10" t="str">
        <f t="shared" si="326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332"/>
        <v/>
      </c>
      <c r="BQ1486" s="10" t="str">
        <f t="shared" si="325"/>
        <v/>
      </c>
    </row>
    <row r="1487" spans="2:69" x14ac:dyDescent="0.15">
      <c r="B1487" s="1" t="str">
        <f t="shared" si="333"/>
        <v>SkillDescBrief4101203</v>
      </c>
      <c r="C1487" s="1" t="str">
        <f t="shared" si="334"/>
        <v>SkillDescDetail410120301</v>
      </c>
      <c r="D1487" s="3">
        <v>410120301</v>
      </c>
      <c r="E1487" s="3">
        <v>4101203</v>
      </c>
      <c r="F1487" s="3">
        <v>1</v>
      </c>
      <c r="G1487" s="3" t="s">
        <v>377</v>
      </c>
      <c r="H1487" s="3"/>
      <c r="I1487" s="3" t="s">
        <v>378</v>
      </c>
      <c r="J1487" s="3"/>
      <c r="K1487" s="3" t="s">
        <v>379</v>
      </c>
      <c r="L1487" s="3"/>
      <c r="M1487" s="3"/>
      <c r="N1487" s="3"/>
      <c r="O1487" s="3"/>
      <c r="P1487" s="3"/>
      <c r="Q1487" s="3" t="s">
        <v>380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331"/>
        <v>{}</v>
      </c>
      <c r="Z1487" s="11" t="s">
        <v>396</v>
      </c>
      <c r="AA1487" s="11" t="str">
        <f t="shared" si="326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397</v>
      </c>
      <c r="AK1487" s="11" t="str">
        <f t="shared" ref="AK1487:AK1491" si="335">$B$6</f>
        <v>&lt;c=A6EC41&gt;</v>
      </c>
      <c r="AL1487" s="11">
        <v>2</v>
      </c>
      <c r="AM1487" s="11" t="s">
        <v>349</v>
      </c>
      <c r="AN1487" s="11" t="s">
        <v>398</v>
      </c>
      <c r="AO1487" s="11" t="s">
        <v>355</v>
      </c>
      <c r="AP1487" s="11">
        <v>2</v>
      </c>
      <c r="AQ1487" s="11" t="s">
        <v>349</v>
      </c>
      <c r="AR1487" s="11" t="s">
        <v>399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332"/>
        <v>使产业收入提高，升级消耗减少</v>
      </c>
      <c r="BQ1487" s="11" t="str">
        <f t="shared" si="325"/>
        <v>放置在产业中时，产业收入提高&lt;c=A6EC41&gt;2&lt;/c&gt;倍，产业升级消耗减少&lt;c=A6EC41&gt;2&lt;/c&gt;倍</v>
      </c>
    </row>
    <row r="1488" spans="2:69" x14ac:dyDescent="0.15">
      <c r="B1488" s="1" t="str">
        <f t="shared" si="333"/>
        <v>SkillDescBrief4101203</v>
      </c>
      <c r="C1488" s="1" t="str">
        <f t="shared" si="334"/>
        <v>SkillDescDetail410120302</v>
      </c>
      <c r="D1488" s="3">
        <v>410120302</v>
      </c>
      <c r="E1488" s="3">
        <v>4101203</v>
      </c>
      <c r="F1488" s="3">
        <v>2</v>
      </c>
      <c r="G1488" s="3" t="s">
        <v>377</v>
      </c>
      <c r="H1488" s="3"/>
      <c r="I1488" s="3" t="s">
        <v>378</v>
      </c>
      <c r="J1488" s="3"/>
      <c r="K1488" s="3" t="s">
        <v>379</v>
      </c>
      <c r="L1488" s="3"/>
      <c r="M1488" s="3"/>
      <c r="N1488" s="3"/>
      <c r="O1488" s="3"/>
      <c r="P1488" s="3"/>
      <c r="Q1488" s="3" t="s">
        <v>380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331"/>
        <v>{}</v>
      </c>
      <c r="Z1488" s="11" t="s">
        <v>396</v>
      </c>
      <c r="AA1488" s="11" t="str">
        <f t="shared" si="326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386</v>
      </c>
      <c r="AG1488" s="11"/>
      <c r="AH1488" s="11"/>
      <c r="AI1488" s="11"/>
      <c r="AJ1488" s="11" t="s">
        <v>397</v>
      </c>
      <c r="AK1488" s="11" t="str">
        <f t="shared" si="335"/>
        <v>&lt;c=A6EC41&gt;</v>
      </c>
      <c r="AL1488" s="11">
        <f>AL1487*4</f>
        <v>8</v>
      </c>
      <c r="AM1488" s="11" t="s">
        <v>349</v>
      </c>
      <c r="AN1488" s="11" t="s">
        <v>398</v>
      </c>
      <c r="AO1488" s="11" t="s">
        <v>355</v>
      </c>
      <c r="AP1488" s="11">
        <f>AP1487*4</f>
        <v>8</v>
      </c>
      <c r="AQ1488" s="11" t="s">
        <v>349</v>
      </c>
      <c r="AR1488" s="11" t="s">
        <v>399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332"/>
        <v>使产业收入提高，升级消耗减少</v>
      </c>
      <c r="BQ1488" s="11" t="str">
        <f t="shared" si="325"/>
        <v>2级：放置在产业中时，产业收入提高&lt;c=A6EC41&gt;8&lt;/c&gt;倍，产业升级消耗减少&lt;c=A6EC41&gt;8&lt;/c&gt;倍</v>
      </c>
    </row>
    <row r="1489" spans="2:69" x14ac:dyDescent="0.15">
      <c r="B1489" s="1" t="str">
        <f t="shared" si="333"/>
        <v>SkillDescBrief4101203</v>
      </c>
      <c r="C1489" s="1" t="str">
        <f t="shared" si="334"/>
        <v>SkillDescDetail410120303</v>
      </c>
      <c r="D1489" s="3">
        <v>410120303</v>
      </c>
      <c r="E1489" s="3">
        <v>4101203</v>
      </c>
      <c r="F1489" s="3">
        <v>3</v>
      </c>
      <c r="G1489" s="3" t="s">
        <v>377</v>
      </c>
      <c r="H1489" s="3"/>
      <c r="I1489" s="3" t="s">
        <v>378</v>
      </c>
      <c r="J1489" s="3"/>
      <c r="K1489" s="3" t="s">
        <v>379</v>
      </c>
      <c r="L1489" s="3"/>
      <c r="M1489" s="3"/>
      <c r="N1489" s="3"/>
      <c r="O1489" s="3"/>
      <c r="P1489" s="3"/>
      <c r="Q1489" s="3" t="s">
        <v>380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331"/>
        <v>{}</v>
      </c>
      <c r="Z1489" s="11" t="s">
        <v>396</v>
      </c>
      <c r="AA1489" s="11" t="str">
        <f t="shared" si="326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386</v>
      </c>
      <c r="AG1489" s="11"/>
      <c r="AH1489" s="11"/>
      <c r="AI1489" s="11"/>
      <c r="AJ1489" s="11" t="s">
        <v>397</v>
      </c>
      <c r="AK1489" s="11" t="str">
        <f t="shared" si="335"/>
        <v>&lt;c=A6EC41&gt;</v>
      </c>
      <c r="AL1489" s="11">
        <f>AL1488*4</f>
        <v>32</v>
      </c>
      <c r="AM1489" s="11" t="s">
        <v>349</v>
      </c>
      <c r="AN1489" s="11" t="s">
        <v>398</v>
      </c>
      <c r="AO1489" s="11" t="s">
        <v>355</v>
      </c>
      <c r="AP1489" s="11">
        <f>AP1488*4</f>
        <v>32</v>
      </c>
      <c r="AQ1489" s="11" t="s">
        <v>349</v>
      </c>
      <c r="AR1489" s="11" t="s">
        <v>399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332"/>
        <v>使产业收入提高，升级消耗减少</v>
      </c>
      <c r="BQ1489" s="11" t="str">
        <f t="shared" si="325"/>
        <v>3级：放置在产业中时，产业收入提高&lt;c=A6EC41&gt;32&lt;/c&gt;倍，产业升级消耗减少&lt;c=A6EC41&gt;32&lt;/c&gt;倍</v>
      </c>
    </row>
    <row r="1490" spans="2:69" x14ac:dyDescent="0.15">
      <c r="B1490" s="1" t="str">
        <f t="shared" si="333"/>
        <v>SkillDescBrief4101203</v>
      </c>
      <c r="C1490" s="1" t="str">
        <f t="shared" si="334"/>
        <v>SkillDescDetail410120304</v>
      </c>
      <c r="D1490" s="3">
        <v>410120304</v>
      </c>
      <c r="E1490" s="3">
        <v>4101203</v>
      </c>
      <c r="F1490" s="3">
        <v>4</v>
      </c>
      <c r="G1490" s="3" t="s">
        <v>377</v>
      </c>
      <c r="H1490" s="3"/>
      <c r="I1490" s="3" t="s">
        <v>378</v>
      </c>
      <c r="J1490" s="3"/>
      <c r="K1490" s="3" t="s">
        <v>379</v>
      </c>
      <c r="L1490" s="3"/>
      <c r="M1490" s="3"/>
      <c r="N1490" s="3"/>
      <c r="O1490" s="3"/>
      <c r="P1490" s="3"/>
      <c r="Q1490" s="3" t="s">
        <v>380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331"/>
        <v>{}</v>
      </c>
      <c r="Z1490" s="11" t="s">
        <v>396</v>
      </c>
      <c r="AA1490" s="11" t="str">
        <f t="shared" si="326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386</v>
      </c>
      <c r="AG1490" s="11"/>
      <c r="AH1490" s="11"/>
      <c r="AI1490" s="11"/>
      <c r="AJ1490" s="11" t="s">
        <v>397</v>
      </c>
      <c r="AK1490" s="11" t="str">
        <f t="shared" si="335"/>
        <v>&lt;c=A6EC41&gt;</v>
      </c>
      <c r="AL1490" s="11">
        <v>64</v>
      </c>
      <c r="AM1490" s="11" t="s">
        <v>349</v>
      </c>
      <c r="AN1490" s="11" t="s">
        <v>398</v>
      </c>
      <c r="AO1490" s="11" t="s">
        <v>355</v>
      </c>
      <c r="AP1490" s="11">
        <v>64</v>
      </c>
      <c r="AQ1490" s="11" t="s">
        <v>349</v>
      </c>
      <c r="AR1490" s="11" t="s">
        <v>399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332"/>
        <v>使产业收入提高，升级消耗减少</v>
      </c>
      <c r="BQ1490" s="11" t="str">
        <f t="shared" si="325"/>
        <v>4级：放置在产业中时，产业收入提高&lt;c=A6EC41&gt;64&lt;/c&gt;倍，产业升级消耗减少&lt;c=A6EC41&gt;64&lt;/c&gt;倍</v>
      </c>
    </row>
    <row r="1491" spans="2:69" x14ac:dyDescent="0.15">
      <c r="B1491" s="1" t="str">
        <f t="shared" si="333"/>
        <v>SkillDescBrief4101203</v>
      </c>
      <c r="C1491" s="1" t="str">
        <f t="shared" si="334"/>
        <v>SkillDescDetail410120305</v>
      </c>
      <c r="D1491" s="3">
        <v>410120305</v>
      </c>
      <c r="E1491" s="3">
        <v>4101203</v>
      </c>
      <c r="F1491" s="3">
        <v>5</v>
      </c>
      <c r="G1491" s="3" t="s">
        <v>377</v>
      </c>
      <c r="H1491" s="3"/>
      <c r="I1491" s="3" t="s">
        <v>378</v>
      </c>
      <c r="J1491" s="3"/>
      <c r="K1491" s="3" t="s">
        <v>379</v>
      </c>
      <c r="L1491" s="3"/>
      <c r="M1491" s="3"/>
      <c r="N1491" s="3"/>
      <c r="O1491" s="3"/>
      <c r="P1491" s="3"/>
      <c r="Q1491" s="3" t="s">
        <v>380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331"/>
        <v>{}</v>
      </c>
      <c r="Z1491" s="11" t="s">
        <v>396</v>
      </c>
      <c r="AA1491" s="11" t="str">
        <f t="shared" si="326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386</v>
      </c>
      <c r="AG1491" s="11"/>
      <c r="AH1491" s="11"/>
      <c r="AI1491" s="11"/>
      <c r="AJ1491" s="11" t="s">
        <v>397</v>
      </c>
      <c r="AK1491" s="11" t="str">
        <f t="shared" si="335"/>
        <v>&lt;c=A6EC41&gt;</v>
      </c>
      <c r="AL1491" s="11">
        <v>128</v>
      </c>
      <c r="AM1491" s="11" t="s">
        <v>349</v>
      </c>
      <c r="AN1491" s="11" t="s">
        <v>398</v>
      </c>
      <c r="AO1491" s="11" t="s">
        <v>355</v>
      </c>
      <c r="AP1491" s="11">
        <v>128</v>
      </c>
      <c r="AQ1491" s="11" t="s">
        <v>349</v>
      </c>
      <c r="AR1491" s="11" t="s">
        <v>399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332"/>
        <v>使产业收入提高，升级消耗减少</v>
      </c>
      <c r="BQ1491" s="11" t="str">
        <f t="shared" si="325"/>
        <v>5级：放置在产业中时，产业收入提高&lt;c=A6EC41&gt;128&lt;/c&gt;倍，产业升级消耗减少&lt;c=A6EC41&gt;128&lt;/c&gt;倍</v>
      </c>
    </row>
    <row r="1492" spans="2:69" x14ac:dyDescent="0.15">
      <c r="B1492" s="1" t="str">
        <f t="shared" si="333"/>
        <v>SkillDescBrief// 战斗被动</v>
      </c>
      <c r="C1492" s="1" t="str">
        <f t="shared" si="334"/>
        <v>SkillDescDetail// 战斗被动1</v>
      </c>
      <c r="D1492" s="7" t="s">
        <v>46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331"/>
        <v/>
      </c>
      <c r="Z1492" s="10" t="s">
        <v>381</v>
      </c>
      <c r="AA1492" s="10" t="str">
        <f t="shared" si="326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332"/>
        <v/>
      </c>
      <c r="BQ1492" s="10" t="str">
        <f t="shared" si="325"/>
        <v/>
      </c>
    </row>
    <row r="1493" spans="2:69" x14ac:dyDescent="0.15">
      <c r="B1493" s="1" t="str">
        <f t="shared" si="333"/>
        <v>SkillDescBrief4101204</v>
      </c>
      <c r="C1493" s="1" t="str">
        <f t="shared" si="334"/>
        <v>SkillDescDetail410120401</v>
      </c>
      <c r="D1493" s="3">
        <v>410120401</v>
      </c>
      <c r="E1493" s="3">
        <v>4101204</v>
      </c>
      <c r="F1493" s="3">
        <v>1</v>
      </c>
      <c r="G1493" s="3" t="s">
        <v>379</v>
      </c>
      <c r="H1493" s="3">
        <v>0.08</v>
      </c>
      <c r="I1493" s="3" t="s">
        <v>378</v>
      </c>
      <c r="J1493" s="3"/>
      <c r="K1493" s="3" t="s">
        <v>377</v>
      </c>
      <c r="L1493" s="3">
        <f ca="1">ROUND(_xlfn.XLOOKUP($F1493,$D$1:$D$5,$E$1:$E$5)*OFFSET(L1493,5-$F1493,0)/0.05,0)*0.05</f>
        <v>0.70000000000000007</v>
      </c>
      <c r="M1493" s="3"/>
      <c r="N1493" s="3"/>
      <c r="O1493" s="3"/>
      <c r="P1493" s="3"/>
      <c r="Q1493" s="3" t="s">
        <v>380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t="shared" ca="1" si="331"/>
        <v>{"BuffPower":0.08,"AtkPower":0.7}</v>
      </c>
      <c r="Z1493" s="11" t="s">
        <v>741</v>
      </c>
      <c r="AA1493" s="11" t="str">
        <f t="shared" si="326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461</v>
      </c>
      <c r="AK1493" s="11" t="str">
        <f>$B$6</f>
        <v>&lt;c=A6EC41&gt;</v>
      </c>
      <c r="AL1493" s="12">
        <v>3</v>
      </c>
      <c r="AM1493" s="11" t="s">
        <v>349</v>
      </c>
      <c r="AN1493" s="11" t="s">
        <v>742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349</v>
      </c>
      <c r="AR1493" s="11" t="s">
        <v>734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332"/>
        <v>每攻击一定次数，额外造成伤害</v>
      </c>
      <c r="BQ1493" s="11" t="str">
        <f t="shared" si="325"/>
        <v>每攻击&lt;c=A6EC41&gt;3&lt;/c&gt;次，下次射击造成目标&lt;q=attr_hp&gt;&lt;c=A6EC41&gt;8%&lt;/c&gt;的伤害</v>
      </c>
    </row>
    <row r="1494" spans="2:69" x14ac:dyDescent="0.15">
      <c r="B1494" s="1" t="str">
        <f t="shared" si="333"/>
        <v>SkillDescBrief4101204</v>
      </c>
      <c r="C1494" s="1" t="str">
        <f t="shared" si="334"/>
        <v>SkillDescDetail410120402</v>
      </c>
      <c r="D1494" s="3">
        <v>410120402</v>
      </c>
      <c r="E1494" s="3">
        <v>4101204</v>
      </c>
      <c r="F1494" s="3">
        <v>2</v>
      </c>
      <c r="G1494" s="3" t="s">
        <v>379</v>
      </c>
      <c r="H1494" s="3">
        <v>0.1</v>
      </c>
      <c r="I1494" s="3" t="s">
        <v>378</v>
      </c>
      <c r="J1494" s="3"/>
      <c r="K1494" s="3" t="s">
        <v>377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380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t="shared" ca="1" si="331"/>
        <v>{"BuffPower":0.1,"AtkPower":0.75}</v>
      </c>
      <c r="Z1494" s="11" t="s">
        <v>741</v>
      </c>
      <c r="AA1494" s="11" t="str">
        <f t="shared" si="326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386</v>
      </c>
      <c r="AG1494" s="11"/>
      <c r="AH1494" s="11"/>
      <c r="AI1494" s="11"/>
      <c r="AJ1494" s="11" t="s">
        <v>471</v>
      </c>
      <c r="AK1494" s="11" t="str">
        <f t="shared" ref="AK1494:AK1497" si="336">$B$9&amp;$B$6</f>
        <v>&lt;q=attr_hp&gt;&lt;c=A6EC41&gt;</v>
      </c>
      <c r="AL1494" s="11" t="str">
        <f t="shared" ref="AL1494:AL1497" si="337">ROUND($H1494*100,2)&amp;"%"</f>
        <v>10%</v>
      </c>
      <c r="AM1494" s="11" t="s">
        <v>349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332"/>
        <v>每攻击一定次数，额外造成伤害</v>
      </c>
      <c r="BQ1494" s="11" t="str">
        <f t="shared" si="325"/>
        <v>2级：造成的伤害提升至&lt;q=attr_hp&gt;&lt;c=A6EC41&gt;10%&lt;/c&gt;</v>
      </c>
    </row>
    <row r="1495" spans="2:69" x14ac:dyDescent="0.15">
      <c r="B1495" s="1" t="str">
        <f t="shared" si="333"/>
        <v>SkillDescBrief4101204</v>
      </c>
      <c r="C1495" s="1" t="str">
        <f t="shared" si="334"/>
        <v>SkillDescDetail410120403</v>
      </c>
      <c r="D1495" s="3">
        <v>410120403</v>
      </c>
      <c r="E1495" s="3">
        <v>4101204</v>
      </c>
      <c r="F1495" s="3">
        <v>3</v>
      </c>
      <c r="G1495" s="3" t="s">
        <v>379</v>
      </c>
      <c r="H1495" s="3">
        <v>0.12</v>
      </c>
      <c r="I1495" s="3" t="s">
        <v>378</v>
      </c>
      <c r="J1495" s="3"/>
      <c r="K1495" s="3" t="s">
        <v>377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380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t="shared" ca="1" si="331"/>
        <v>{"BuffPower":0.12,"AtkPower":0.8}</v>
      </c>
      <c r="Z1495" s="11" t="s">
        <v>741</v>
      </c>
      <c r="AA1495" s="11" t="str">
        <f t="shared" si="326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386</v>
      </c>
      <c r="AG1495" s="11"/>
      <c r="AH1495" s="11"/>
      <c r="AI1495" s="11"/>
      <c r="AJ1495" s="11" t="s">
        <v>471</v>
      </c>
      <c r="AK1495" s="11" t="str">
        <f t="shared" si="336"/>
        <v>&lt;q=attr_hp&gt;&lt;c=A6EC41&gt;</v>
      </c>
      <c r="AL1495" s="11" t="str">
        <f t="shared" si="337"/>
        <v>12%</v>
      </c>
      <c r="AM1495" s="11" t="s">
        <v>349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332"/>
        <v>每攻击一定次数，额外造成伤害</v>
      </c>
      <c r="BQ1495" s="11" t="str">
        <f t="shared" si="325"/>
        <v>3级：造成的伤害提升至&lt;q=attr_hp&gt;&lt;c=A6EC41&gt;12%&lt;/c&gt;</v>
      </c>
    </row>
    <row r="1496" spans="2:69" x14ac:dyDescent="0.15">
      <c r="B1496" s="1" t="str">
        <f t="shared" si="333"/>
        <v>SkillDescBrief4101204</v>
      </c>
      <c r="C1496" s="1" t="str">
        <f t="shared" si="334"/>
        <v>SkillDescDetail410120404</v>
      </c>
      <c r="D1496" s="3">
        <v>410120404</v>
      </c>
      <c r="E1496" s="3">
        <v>4101204</v>
      </c>
      <c r="F1496" s="3">
        <v>4</v>
      </c>
      <c r="G1496" s="3" t="s">
        <v>379</v>
      </c>
      <c r="H1496" s="3">
        <v>0.14000000000000001</v>
      </c>
      <c r="I1496" s="3" t="s">
        <v>378</v>
      </c>
      <c r="J1496" s="3"/>
      <c r="K1496" s="3" t="s">
        <v>377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380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t="shared" ca="1" si="331"/>
        <v>{"BuffPower":0.14,"AtkPower":0.9}</v>
      </c>
      <c r="Z1496" s="11" t="s">
        <v>741</v>
      </c>
      <c r="AA1496" s="11" t="str">
        <f t="shared" si="326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386</v>
      </c>
      <c r="AG1496" s="11"/>
      <c r="AH1496" s="11"/>
      <c r="AI1496" s="11"/>
      <c r="AJ1496" s="11" t="s">
        <v>471</v>
      </c>
      <c r="AK1496" s="11" t="str">
        <f t="shared" si="336"/>
        <v>&lt;q=attr_hp&gt;&lt;c=A6EC41&gt;</v>
      </c>
      <c r="AL1496" s="11" t="str">
        <f t="shared" si="337"/>
        <v>14%</v>
      </c>
      <c r="AM1496" s="11" t="s">
        <v>349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332"/>
        <v>每攻击一定次数，额外造成伤害</v>
      </c>
      <c r="BQ1496" s="11" t="str">
        <f t="shared" si="325"/>
        <v>4级：造成的伤害提升至&lt;q=attr_hp&gt;&lt;c=A6EC41&gt;14%&lt;/c&gt;</v>
      </c>
    </row>
    <row r="1497" spans="2:69" x14ac:dyDescent="0.15">
      <c r="B1497" s="1" t="str">
        <f t="shared" si="333"/>
        <v>SkillDescBrief4101204</v>
      </c>
      <c r="C1497" s="1" t="str">
        <f t="shared" si="334"/>
        <v>SkillDescDetail410120405</v>
      </c>
      <c r="D1497" s="3">
        <v>410120405</v>
      </c>
      <c r="E1497" s="3">
        <v>4101204</v>
      </c>
      <c r="F1497" s="3">
        <v>5</v>
      </c>
      <c r="G1497" s="3" t="s">
        <v>379</v>
      </c>
      <c r="H1497" s="3">
        <v>0.17</v>
      </c>
      <c r="I1497" s="3" t="s">
        <v>378</v>
      </c>
      <c r="J1497" s="3"/>
      <c r="K1497" s="3" t="s">
        <v>377</v>
      </c>
      <c r="L1497" s="3">
        <v>1</v>
      </c>
      <c r="M1497" s="3"/>
      <c r="N1497" s="3"/>
      <c r="O1497" s="3"/>
      <c r="P1497" s="3"/>
      <c r="Q1497" s="3" t="s">
        <v>380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331"/>
        <v>{"BuffPower":0.17,"AtkPower":1}</v>
      </c>
      <c r="Z1497" s="11" t="s">
        <v>741</v>
      </c>
      <c r="AA1497" s="11" t="str">
        <f t="shared" si="326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386</v>
      </c>
      <c r="AG1497" s="11"/>
      <c r="AH1497" s="11"/>
      <c r="AI1497" s="11"/>
      <c r="AJ1497" s="11" t="s">
        <v>471</v>
      </c>
      <c r="AK1497" s="11" t="str">
        <f t="shared" si="336"/>
        <v>&lt;q=attr_hp&gt;&lt;c=A6EC41&gt;</v>
      </c>
      <c r="AL1497" s="11" t="str">
        <f t="shared" si="337"/>
        <v>17%</v>
      </c>
      <c r="AM1497" s="11" t="s">
        <v>349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332"/>
        <v>每攻击一定次数，额外造成伤害</v>
      </c>
      <c r="BQ1497" s="11" t="str">
        <f t="shared" si="325"/>
        <v>5级：造成的伤害提升至&lt;q=attr_hp&gt;&lt;c=A6EC41&gt;17%&lt;/c&gt;</v>
      </c>
    </row>
    <row r="1498" spans="2:69" x14ac:dyDescent="0.15">
      <c r="B1498" s="1" t="str">
        <f t="shared" si="333"/>
        <v>SkillDescBrief// 战斗被动</v>
      </c>
      <c r="C1498" s="1" t="str">
        <f t="shared" si="334"/>
        <v>SkillDescDetail// 战斗被动2</v>
      </c>
      <c r="D1498" s="7" t="s">
        <v>47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331"/>
        <v/>
      </c>
      <c r="Z1498" s="10" t="s">
        <v>381</v>
      </c>
      <c r="AA1498" s="10" t="str">
        <f t="shared" si="326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332"/>
        <v/>
      </c>
      <c r="BQ1498" s="10" t="str">
        <f t="shared" si="325"/>
        <v/>
      </c>
    </row>
    <row r="1499" spans="2:69" x14ac:dyDescent="0.15">
      <c r="B1499" s="1" t="str">
        <f t="shared" si="333"/>
        <v>SkillDescBrief4101205</v>
      </c>
      <c r="C1499" s="1" t="str">
        <f t="shared" si="334"/>
        <v>SkillDescDetail410120501</v>
      </c>
      <c r="D1499" s="3">
        <v>410120501</v>
      </c>
      <c r="E1499" s="3">
        <v>4101205</v>
      </c>
      <c r="F1499" s="3">
        <v>1</v>
      </c>
      <c r="G1499" s="3" t="s">
        <v>377</v>
      </c>
      <c r="H1499" s="3"/>
      <c r="I1499" s="3" t="s">
        <v>378</v>
      </c>
      <c r="J1499" s="3"/>
      <c r="K1499" s="3" t="s">
        <v>379</v>
      </c>
      <c r="L1499" s="3"/>
      <c r="M1499" s="3"/>
      <c r="N1499" s="3"/>
      <c r="O1499" s="3"/>
      <c r="P1499" s="3"/>
      <c r="Q1499" s="3" t="s">
        <v>380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331"/>
        <v>{}</v>
      </c>
      <c r="Z1499" s="11" t="s">
        <v>381</v>
      </c>
      <c r="AA1499" s="11" t="str">
        <f t="shared" si="326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332"/>
        <v/>
      </c>
      <c r="BQ1499" s="11" t="str">
        <f t="shared" si="325"/>
        <v/>
      </c>
    </row>
    <row r="1500" spans="2:69" x14ac:dyDescent="0.15">
      <c r="B1500" s="1" t="str">
        <f t="shared" si="333"/>
        <v>SkillDescBrief4101205</v>
      </c>
      <c r="C1500" s="1" t="str">
        <f t="shared" si="334"/>
        <v>SkillDescDetail410120502</v>
      </c>
      <c r="D1500" s="3">
        <v>410120502</v>
      </c>
      <c r="E1500" s="3">
        <v>4101205</v>
      </c>
      <c r="F1500" s="3">
        <v>2</v>
      </c>
      <c r="G1500" s="3" t="s">
        <v>377</v>
      </c>
      <c r="H1500" s="3"/>
      <c r="I1500" s="3" t="s">
        <v>378</v>
      </c>
      <c r="J1500" s="3"/>
      <c r="K1500" s="3" t="s">
        <v>379</v>
      </c>
      <c r="L1500" s="3"/>
      <c r="M1500" s="3"/>
      <c r="N1500" s="3"/>
      <c r="O1500" s="3"/>
      <c r="P1500" s="3"/>
      <c r="Q1500" s="3" t="s">
        <v>380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331"/>
        <v>{}</v>
      </c>
      <c r="Z1500" s="11" t="s">
        <v>381</v>
      </c>
      <c r="AA1500" s="11" t="str">
        <f t="shared" si="326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332"/>
        <v/>
      </c>
      <c r="BQ1500" s="11" t="str">
        <f t="shared" si="325"/>
        <v/>
      </c>
    </row>
    <row r="1501" spans="2:69" x14ac:dyDescent="0.15">
      <c r="B1501" s="1" t="str">
        <f t="shared" si="333"/>
        <v>SkillDescBrief4101205</v>
      </c>
      <c r="C1501" s="1" t="str">
        <f t="shared" si="334"/>
        <v>SkillDescDetail410120503</v>
      </c>
      <c r="D1501" s="3">
        <v>410120503</v>
      </c>
      <c r="E1501" s="3">
        <v>4101205</v>
      </c>
      <c r="F1501" s="3">
        <v>3</v>
      </c>
      <c r="G1501" s="3" t="s">
        <v>377</v>
      </c>
      <c r="H1501" s="3"/>
      <c r="I1501" s="3" t="s">
        <v>378</v>
      </c>
      <c r="J1501" s="3"/>
      <c r="K1501" s="3" t="s">
        <v>379</v>
      </c>
      <c r="L1501" s="3"/>
      <c r="M1501" s="3"/>
      <c r="N1501" s="3"/>
      <c r="O1501" s="3"/>
      <c r="P1501" s="3"/>
      <c r="Q1501" s="3" t="s">
        <v>380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331"/>
        <v>{}</v>
      </c>
      <c r="Z1501" s="11" t="s">
        <v>381</v>
      </c>
      <c r="AA1501" s="11" t="str">
        <f t="shared" si="326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332"/>
        <v/>
      </c>
      <c r="BQ1501" s="11" t="str">
        <f t="shared" si="325"/>
        <v/>
      </c>
    </row>
    <row r="1502" spans="2:69" x14ac:dyDescent="0.15">
      <c r="B1502" s="1" t="str">
        <f t="shared" si="333"/>
        <v>SkillDescBrief4101205</v>
      </c>
      <c r="C1502" s="1" t="str">
        <f t="shared" si="334"/>
        <v>SkillDescDetail410120504</v>
      </c>
      <c r="D1502" s="3">
        <v>410120504</v>
      </c>
      <c r="E1502" s="3">
        <v>4101205</v>
      </c>
      <c r="F1502" s="3">
        <v>4</v>
      </c>
      <c r="G1502" s="3" t="s">
        <v>377</v>
      </c>
      <c r="H1502" s="3"/>
      <c r="I1502" s="3" t="s">
        <v>378</v>
      </c>
      <c r="J1502" s="3"/>
      <c r="K1502" s="3" t="s">
        <v>379</v>
      </c>
      <c r="L1502" s="3"/>
      <c r="M1502" s="3"/>
      <c r="N1502" s="3"/>
      <c r="O1502" s="3"/>
      <c r="P1502" s="3"/>
      <c r="Q1502" s="3" t="s">
        <v>380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331"/>
        <v>{}</v>
      </c>
      <c r="Z1502" s="11" t="s">
        <v>381</v>
      </c>
      <c r="AA1502" s="11" t="str">
        <f t="shared" si="326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332"/>
        <v/>
      </c>
      <c r="BQ1502" s="11" t="str">
        <f t="shared" si="325"/>
        <v/>
      </c>
    </row>
    <row r="1503" spans="2:69" x14ac:dyDescent="0.15">
      <c r="B1503" s="1" t="str">
        <f t="shared" si="333"/>
        <v>SkillDescBrief4101205</v>
      </c>
      <c r="C1503" s="1" t="str">
        <f t="shared" si="334"/>
        <v>SkillDescDetail410120505</v>
      </c>
      <c r="D1503" s="3">
        <v>410120505</v>
      </c>
      <c r="E1503" s="3">
        <v>4101205</v>
      </c>
      <c r="F1503" s="3">
        <v>5</v>
      </c>
      <c r="G1503" s="3" t="s">
        <v>377</v>
      </c>
      <c r="H1503" s="3"/>
      <c r="I1503" s="3" t="s">
        <v>378</v>
      </c>
      <c r="J1503" s="3"/>
      <c r="K1503" s="3" t="s">
        <v>379</v>
      </c>
      <c r="L1503" s="3"/>
      <c r="M1503" s="3"/>
      <c r="N1503" s="3"/>
      <c r="O1503" s="3"/>
      <c r="P1503" s="3"/>
      <c r="Q1503" s="3" t="s">
        <v>380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331"/>
        <v>{}</v>
      </c>
      <c r="Z1503" s="11" t="s">
        <v>381</v>
      </c>
      <c r="AA1503" s="11" t="str">
        <f t="shared" si="326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332"/>
        <v/>
      </c>
      <c r="BQ1503" s="11" t="str">
        <f t="shared" si="325"/>
        <v/>
      </c>
    </row>
    <row r="1504" spans="2:69" x14ac:dyDescent="0.15">
      <c r="B1504" s="1" t="str">
        <f t="shared" si="333"/>
        <v>SkillDescBrief// 战斗被动</v>
      </c>
      <c r="C1504" s="1" t="str">
        <f t="shared" si="334"/>
        <v>SkillDescDetail// 战斗被动3</v>
      </c>
      <c r="D1504" s="7" t="s">
        <v>48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331"/>
        <v/>
      </c>
      <c r="Z1504" s="10" t="s">
        <v>381</v>
      </c>
      <c r="AA1504" s="10" t="str">
        <f t="shared" si="326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332"/>
        <v/>
      </c>
      <c r="BQ1504" s="10" t="str">
        <f t="shared" si="325"/>
        <v/>
      </c>
    </row>
    <row r="1505" spans="2:69" x14ac:dyDescent="0.15">
      <c r="B1505" s="1" t="str">
        <f t="shared" si="333"/>
        <v>SkillDescBrief4101206</v>
      </c>
      <c r="C1505" s="1" t="str">
        <f t="shared" si="334"/>
        <v>SkillDescDetail410120601</v>
      </c>
      <c r="D1505" s="3">
        <v>410120601</v>
      </c>
      <c r="E1505" s="3">
        <v>4101206</v>
      </c>
      <c r="F1505" s="3">
        <v>1</v>
      </c>
      <c r="G1505" s="3" t="s">
        <v>377</v>
      </c>
      <c r="H1505" s="3"/>
      <c r="I1505" s="3" t="s">
        <v>378</v>
      </c>
      <c r="J1505" s="3"/>
      <c r="K1505" s="3" t="s">
        <v>379</v>
      </c>
      <c r="L1505" s="3"/>
      <c r="M1505" s="3"/>
      <c r="N1505" s="3"/>
      <c r="O1505" s="3"/>
      <c r="P1505" s="3"/>
      <c r="Q1505" s="3" t="s">
        <v>380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331"/>
        <v>{}</v>
      </c>
      <c r="Z1505" s="11" t="s">
        <v>381</v>
      </c>
      <c r="AA1505" s="11" t="str">
        <f t="shared" si="326"/>
        <v/>
      </c>
      <c r="AB1505" s="11"/>
      <c r="AC1505" s="11"/>
      <c r="AD1505" s="11"/>
      <c r="AE1505" s="11"/>
      <c r="AF1505" s="11"/>
      <c r="AG1505" s="11"/>
      <c r="AH1505" s="11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332"/>
        <v/>
      </c>
      <c r="BQ1505" s="11" t="str">
        <f t="shared" ref="BQ1505:BQ1568" si="338">AA1505</f>
        <v/>
      </c>
    </row>
    <row r="1506" spans="2:69" x14ac:dyDescent="0.15">
      <c r="B1506" s="1" t="str">
        <f t="shared" si="333"/>
        <v>SkillDescBrief4101206</v>
      </c>
      <c r="C1506" s="1" t="str">
        <f t="shared" si="334"/>
        <v>SkillDescDetail410120602</v>
      </c>
      <c r="D1506" s="3">
        <v>410120602</v>
      </c>
      <c r="E1506" s="3">
        <v>4101206</v>
      </c>
      <c r="F1506" s="3">
        <v>2</v>
      </c>
      <c r="G1506" s="3" t="s">
        <v>377</v>
      </c>
      <c r="H1506" s="3"/>
      <c r="I1506" s="3" t="s">
        <v>378</v>
      </c>
      <c r="J1506" s="3"/>
      <c r="K1506" s="3" t="s">
        <v>379</v>
      </c>
      <c r="L1506" s="3"/>
      <c r="M1506" s="3"/>
      <c r="N1506" s="3"/>
      <c r="O1506" s="3"/>
      <c r="P1506" s="3"/>
      <c r="Q1506" s="3" t="s">
        <v>380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331"/>
        <v>{}</v>
      </c>
      <c r="Z1506" s="11" t="s">
        <v>381</v>
      </c>
      <c r="AA1506" s="11" t="str">
        <f t="shared" si="326"/>
        <v/>
      </c>
      <c r="AB1506" s="11"/>
      <c r="AC1506" s="11"/>
      <c r="AD1506" s="11"/>
      <c r="AE1506" s="11"/>
      <c r="AF1506" s="11"/>
      <c r="AG1506" s="11"/>
      <c r="AH1506" s="11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332"/>
        <v/>
      </c>
      <c r="BQ1506" s="11" t="str">
        <f t="shared" si="338"/>
        <v/>
      </c>
    </row>
    <row r="1507" spans="2:69" x14ac:dyDescent="0.15">
      <c r="B1507" s="1" t="str">
        <f t="shared" si="333"/>
        <v>SkillDescBrief4101206</v>
      </c>
      <c r="C1507" s="1" t="str">
        <f t="shared" si="334"/>
        <v>SkillDescDetail410120603</v>
      </c>
      <c r="D1507" s="3">
        <v>410120603</v>
      </c>
      <c r="E1507" s="3">
        <v>4101206</v>
      </c>
      <c r="F1507" s="3">
        <v>3</v>
      </c>
      <c r="G1507" s="3" t="s">
        <v>377</v>
      </c>
      <c r="H1507" s="3"/>
      <c r="I1507" s="3" t="s">
        <v>378</v>
      </c>
      <c r="J1507" s="3"/>
      <c r="K1507" s="3" t="s">
        <v>379</v>
      </c>
      <c r="L1507" s="3"/>
      <c r="M1507" s="3"/>
      <c r="N1507" s="3"/>
      <c r="O1507" s="3"/>
      <c r="P1507" s="3"/>
      <c r="Q1507" s="3" t="s">
        <v>380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331"/>
        <v>{}</v>
      </c>
      <c r="Z1507" s="11" t="s">
        <v>381</v>
      </c>
      <c r="AA1507" s="11" t="str">
        <f t="shared" si="326"/>
        <v/>
      </c>
      <c r="AB1507" s="11"/>
      <c r="AC1507" s="11"/>
      <c r="AD1507" s="11"/>
      <c r="AE1507" s="11"/>
      <c r="AF1507" s="11"/>
      <c r="AG1507" s="11"/>
      <c r="AH1507" s="11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332"/>
        <v/>
      </c>
      <c r="BQ1507" s="11" t="str">
        <f t="shared" si="338"/>
        <v/>
      </c>
    </row>
    <row r="1508" spans="2:69" x14ac:dyDescent="0.15">
      <c r="B1508" s="1" t="str">
        <f t="shared" si="333"/>
        <v>SkillDescBrief4101206</v>
      </c>
      <c r="C1508" s="1" t="str">
        <f t="shared" si="334"/>
        <v>SkillDescDetail410120604</v>
      </c>
      <c r="D1508" s="3">
        <v>410120604</v>
      </c>
      <c r="E1508" s="3">
        <v>4101206</v>
      </c>
      <c r="F1508" s="3">
        <v>4</v>
      </c>
      <c r="G1508" s="3" t="s">
        <v>377</v>
      </c>
      <c r="H1508" s="3"/>
      <c r="I1508" s="3" t="s">
        <v>378</v>
      </c>
      <c r="J1508" s="3"/>
      <c r="K1508" s="3" t="s">
        <v>379</v>
      </c>
      <c r="L1508" s="3"/>
      <c r="M1508" s="3"/>
      <c r="N1508" s="3"/>
      <c r="O1508" s="3"/>
      <c r="P1508" s="3"/>
      <c r="Q1508" s="3" t="s">
        <v>380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331"/>
        <v>{}</v>
      </c>
      <c r="Z1508" s="11" t="s">
        <v>381</v>
      </c>
      <c r="AA1508" s="11" t="str">
        <f t="shared" si="326"/>
        <v/>
      </c>
      <c r="AB1508" s="11"/>
      <c r="AC1508" s="11"/>
      <c r="AD1508" s="11"/>
      <c r="AE1508" s="11"/>
      <c r="AF1508" s="11"/>
      <c r="AG1508" s="11"/>
      <c r="AH1508" s="11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332"/>
        <v/>
      </c>
      <c r="BQ1508" s="11" t="str">
        <f t="shared" si="338"/>
        <v/>
      </c>
    </row>
    <row r="1509" spans="2:69" x14ac:dyDescent="0.15">
      <c r="B1509" s="1" t="str">
        <f t="shared" si="333"/>
        <v>SkillDescBrief4101206</v>
      </c>
      <c r="C1509" s="1" t="str">
        <f t="shared" si="334"/>
        <v>SkillDescDetail410120605</v>
      </c>
      <c r="D1509" s="3">
        <v>410120605</v>
      </c>
      <c r="E1509" s="3">
        <v>4101206</v>
      </c>
      <c r="F1509" s="3">
        <v>5</v>
      </c>
      <c r="G1509" s="3" t="s">
        <v>377</v>
      </c>
      <c r="H1509" s="3"/>
      <c r="I1509" s="3" t="s">
        <v>378</v>
      </c>
      <c r="J1509" s="3"/>
      <c r="K1509" s="3" t="s">
        <v>379</v>
      </c>
      <c r="L1509" s="3"/>
      <c r="M1509" s="3"/>
      <c r="N1509" s="3"/>
      <c r="O1509" s="3"/>
      <c r="P1509" s="3"/>
      <c r="Q1509" s="3" t="s">
        <v>380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331"/>
        <v>{}</v>
      </c>
      <c r="Z1509" s="11" t="s">
        <v>381</v>
      </c>
      <c r="AA1509" s="11" t="str">
        <f t="shared" si="326"/>
        <v/>
      </c>
      <c r="AB1509" s="11"/>
      <c r="AC1509" s="11"/>
      <c r="AD1509" s="11"/>
      <c r="AE1509" s="11"/>
      <c r="AF1509" s="11"/>
      <c r="AG1509" s="11"/>
      <c r="AH1509" s="11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332"/>
        <v/>
      </c>
      <c r="BQ1509" s="11" t="str">
        <f t="shared" si="338"/>
        <v/>
      </c>
    </row>
    <row r="1510" spans="2:69" x14ac:dyDescent="0.15">
      <c r="B1510" s="1" t="str">
        <f t="shared" si="333"/>
        <v>SkillDescBrief// 战斗被动</v>
      </c>
      <c r="C1510" s="1" t="str">
        <f t="shared" si="334"/>
        <v>SkillDescDetail// 战斗被动4</v>
      </c>
      <c r="D1510" s="7" t="s">
        <v>49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331"/>
        <v/>
      </c>
      <c r="Z1510" s="10" t="s">
        <v>381</v>
      </c>
      <c r="AA1510" s="10" t="str">
        <f t="shared" si="326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332"/>
        <v/>
      </c>
      <c r="BQ1510" s="10" t="str">
        <f t="shared" si="338"/>
        <v/>
      </c>
    </row>
    <row r="1511" spans="2:69" x14ac:dyDescent="0.15">
      <c r="B1511" s="1" t="str">
        <f t="shared" si="333"/>
        <v>SkillDescBrief4101207</v>
      </c>
      <c r="C1511" s="1" t="str">
        <f t="shared" si="334"/>
        <v>SkillDescDetail410120701</v>
      </c>
      <c r="D1511" s="3">
        <v>410120701</v>
      </c>
      <c r="E1511" s="3">
        <v>4101207</v>
      </c>
      <c r="F1511" s="3">
        <v>1</v>
      </c>
      <c r="G1511" s="3" t="s">
        <v>377</v>
      </c>
      <c r="H1511" s="3">
        <v>1</v>
      </c>
      <c r="I1511" s="3" t="s">
        <v>378</v>
      </c>
      <c r="J1511" s="3">
        <v>1</v>
      </c>
      <c r="K1511" s="3" t="s">
        <v>379</v>
      </c>
      <c r="L1511" s="3">
        <v>1</v>
      </c>
      <c r="M1511" s="3"/>
      <c r="N1511" s="3"/>
      <c r="O1511" s="3"/>
      <c r="P1511" s="3"/>
      <c r="Q1511" s="3" t="s">
        <v>380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331"/>
        <v>{"AtkPower":1,"BuffAtkPower":1,"BuffPower":1}</v>
      </c>
      <c r="Z1511" s="11" t="s">
        <v>743</v>
      </c>
      <c r="AA1511" s="11" t="str">
        <f t="shared" si="326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476</v>
      </c>
      <c r="AK1511" s="11" t="str">
        <f>$B$6</f>
        <v>&lt;c=A6EC41&gt;</v>
      </c>
      <c r="AL1511" s="12">
        <v>15</v>
      </c>
      <c r="AM1511" s="11" t="s">
        <v>349</v>
      </c>
      <c r="AN1511" s="11" t="s">
        <v>744</v>
      </c>
      <c r="AO1511" s="11" t="str">
        <f>$B$6</f>
        <v>&lt;c=A6EC41&gt;</v>
      </c>
      <c r="AP1511" s="12">
        <v>1</v>
      </c>
      <c r="AQ1511" s="11" t="s">
        <v>349</v>
      </c>
      <c r="AR1511" s="11" t="s">
        <v>745</v>
      </c>
      <c r="AS1511" s="11" t="str">
        <f>$B$9&amp;$B$6</f>
        <v>&lt;q=attr_hp&gt;&lt;c=A6EC41&gt;</v>
      </c>
      <c r="AT1511" s="11" t="str">
        <f>"28%"</f>
        <v>28%</v>
      </c>
      <c r="AU1511" s="11" t="s">
        <v>349</v>
      </c>
      <c r="AV1511" s="11" t="s">
        <v>711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332"/>
        <v>周期性给队友和自己添加护盾</v>
      </c>
      <c r="BQ1511" s="11" t="str">
        <f t="shared" si="338"/>
        <v>每隔&lt;c=A6EC41&gt;15&lt;/c&gt;秒，给&lt;c=A6EC41&gt;1&lt;/c&gt;名队友和自己添加&lt;q=attr_hp&gt;&lt;c=A6EC41&gt;28%&lt;/c&gt;的护盾</v>
      </c>
    </row>
    <row r="1512" spans="2:69" x14ac:dyDescent="0.15">
      <c r="B1512" s="1" t="str">
        <f t="shared" si="333"/>
        <v>SkillDescBrief4101207</v>
      </c>
      <c r="C1512" s="1" t="str">
        <f t="shared" si="334"/>
        <v>SkillDescDetail410120702</v>
      </c>
      <c r="D1512" s="3">
        <v>410120702</v>
      </c>
      <c r="E1512" s="3">
        <v>4101207</v>
      </c>
      <c r="F1512" s="3">
        <v>2</v>
      </c>
      <c r="G1512" s="3" t="s">
        <v>377</v>
      </c>
      <c r="H1512" s="3">
        <v>1</v>
      </c>
      <c r="I1512" s="3" t="s">
        <v>378</v>
      </c>
      <c r="J1512" s="3">
        <v>1</v>
      </c>
      <c r="K1512" s="3" t="s">
        <v>379</v>
      </c>
      <c r="L1512" s="3">
        <v>1</v>
      </c>
      <c r="M1512" s="3"/>
      <c r="N1512" s="3"/>
      <c r="O1512" s="3"/>
      <c r="P1512" s="3"/>
      <c r="Q1512" s="3" t="s">
        <v>380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331"/>
        <v>{"AtkPower":1,"BuffAtkPower":1,"BuffPower":1}</v>
      </c>
      <c r="Z1512" s="11" t="s">
        <v>381</v>
      </c>
      <c r="AA1512" s="11" t="str">
        <f t="shared" ref="AA1512:AA1575" si="339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332"/>
        <v/>
      </c>
      <c r="BQ1512" s="11" t="str">
        <f t="shared" si="338"/>
        <v/>
      </c>
    </row>
    <row r="1513" spans="2:69" x14ac:dyDescent="0.15">
      <c r="B1513" s="1" t="str">
        <f t="shared" si="333"/>
        <v>SkillDescBrief4101207</v>
      </c>
      <c r="C1513" s="1" t="str">
        <f t="shared" si="334"/>
        <v>SkillDescDetail410120703</v>
      </c>
      <c r="D1513" s="3">
        <v>410120703</v>
      </c>
      <c r="E1513" s="3">
        <v>4101207</v>
      </c>
      <c r="F1513" s="3">
        <v>3</v>
      </c>
      <c r="G1513" s="3" t="s">
        <v>377</v>
      </c>
      <c r="H1513" s="3">
        <v>1</v>
      </c>
      <c r="I1513" s="3" t="s">
        <v>378</v>
      </c>
      <c r="J1513" s="3">
        <v>1</v>
      </c>
      <c r="K1513" s="3" t="s">
        <v>379</v>
      </c>
      <c r="L1513" s="3">
        <v>1</v>
      </c>
      <c r="M1513" s="3"/>
      <c r="N1513" s="3"/>
      <c r="O1513" s="3"/>
      <c r="P1513" s="3"/>
      <c r="Q1513" s="3" t="s">
        <v>380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331"/>
        <v>{"AtkPower":1,"BuffAtkPower":1,"BuffPower":1}</v>
      </c>
      <c r="Z1513" s="11" t="s">
        <v>381</v>
      </c>
      <c r="AA1513" s="11" t="str">
        <f t="shared" si="339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332"/>
        <v/>
      </c>
      <c r="BQ1513" s="11" t="str">
        <f t="shared" si="338"/>
        <v/>
      </c>
    </row>
    <row r="1514" spans="2:69" x14ac:dyDescent="0.15">
      <c r="B1514" s="1" t="str">
        <f t="shared" si="333"/>
        <v>SkillDescBrief4101207</v>
      </c>
      <c r="C1514" s="1" t="str">
        <f t="shared" si="334"/>
        <v>SkillDescDetail410120704</v>
      </c>
      <c r="D1514" s="3">
        <v>410120704</v>
      </c>
      <c r="E1514" s="3">
        <v>4101207</v>
      </c>
      <c r="F1514" s="3">
        <v>4</v>
      </c>
      <c r="G1514" s="3" t="s">
        <v>377</v>
      </c>
      <c r="H1514" s="3">
        <v>1</v>
      </c>
      <c r="I1514" s="3" t="s">
        <v>378</v>
      </c>
      <c r="J1514" s="3">
        <v>1</v>
      </c>
      <c r="K1514" s="3" t="s">
        <v>379</v>
      </c>
      <c r="L1514" s="3">
        <v>1</v>
      </c>
      <c r="M1514" s="3"/>
      <c r="N1514" s="3"/>
      <c r="O1514" s="3"/>
      <c r="P1514" s="3"/>
      <c r="Q1514" s="3" t="s">
        <v>380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331"/>
        <v>{"AtkPower":1,"BuffAtkPower":1,"BuffPower":1}</v>
      </c>
      <c r="Z1514" s="11" t="s">
        <v>381</v>
      </c>
      <c r="AA1514" s="11" t="str">
        <f t="shared" si="339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332"/>
        <v/>
      </c>
      <c r="BQ1514" s="11" t="str">
        <f t="shared" si="338"/>
        <v/>
      </c>
    </row>
    <row r="1515" spans="2:69" x14ac:dyDescent="0.15">
      <c r="B1515" s="1" t="str">
        <f t="shared" si="333"/>
        <v>SkillDescBrief4101207</v>
      </c>
      <c r="C1515" s="1" t="str">
        <f t="shared" si="334"/>
        <v>SkillDescDetail410120705</v>
      </c>
      <c r="D1515" s="3">
        <v>410120705</v>
      </c>
      <c r="E1515" s="3">
        <v>4101207</v>
      </c>
      <c r="F1515" s="3">
        <v>5</v>
      </c>
      <c r="G1515" s="3" t="s">
        <v>377</v>
      </c>
      <c r="H1515" s="3">
        <v>1</v>
      </c>
      <c r="I1515" s="3" t="s">
        <v>378</v>
      </c>
      <c r="J1515" s="3">
        <v>1</v>
      </c>
      <c r="K1515" s="3" t="s">
        <v>379</v>
      </c>
      <c r="L1515" s="3">
        <v>1</v>
      </c>
      <c r="M1515" s="3"/>
      <c r="N1515" s="3"/>
      <c r="O1515" s="3"/>
      <c r="P1515" s="3"/>
      <c r="Q1515" s="3" t="s">
        <v>380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331"/>
        <v>{"AtkPower":1,"BuffAtkPower":1,"BuffPower":1}</v>
      </c>
      <c r="Z1515" s="11" t="s">
        <v>381</v>
      </c>
      <c r="AA1515" s="11" t="str">
        <f t="shared" si="339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332"/>
        <v/>
      </c>
      <c r="BQ1515" s="11" t="str">
        <f t="shared" si="338"/>
        <v/>
      </c>
    </row>
    <row r="1516" spans="2:69" x14ac:dyDescent="0.15">
      <c r="B1516" s="1" t="str">
        <f t="shared" si="333"/>
        <v>SkillDescBrief// 震爆手雷</v>
      </c>
      <c r="C1516" s="1" t="str">
        <f t="shared" si="334"/>
        <v>SkillDescDetail// 震爆手雷</v>
      </c>
      <c r="D1516" s="7" t="s">
        <v>162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331"/>
        <v/>
      </c>
      <c r="Z1516" s="10" t="s">
        <v>381</v>
      </c>
      <c r="AA1516" s="10" t="str">
        <f t="shared" si="339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332"/>
        <v/>
      </c>
      <c r="BQ1516" s="10" t="str">
        <f t="shared" si="338"/>
        <v/>
      </c>
    </row>
    <row r="1517" spans="2:69" x14ac:dyDescent="0.15">
      <c r="B1517" s="1" t="str">
        <f t="shared" si="333"/>
        <v>SkillDescBrief// 普攻</v>
      </c>
      <c r="C1517" s="1" t="str">
        <f t="shared" si="334"/>
        <v>SkillDescDetail// 普攻</v>
      </c>
      <c r="D1517" s="7" t="s">
        <v>33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331"/>
        <v/>
      </c>
      <c r="Z1517" s="10" t="s">
        <v>381</v>
      </c>
      <c r="AA1517" s="10" t="str">
        <f t="shared" si="339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332"/>
        <v/>
      </c>
      <c r="BQ1517" s="10" t="str">
        <f t="shared" si="338"/>
        <v/>
      </c>
    </row>
    <row r="1518" spans="2:69" x14ac:dyDescent="0.15">
      <c r="B1518" s="1" t="str">
        <f t="shared" si="333"/>
        <v>SkillDescBrief4101301</v>
      </c>
      <c r="C1518" s="1" t="str">
        <f t="shared" si="334"/>
        <v>SkillDescDetail410130101</v>
      </c>
      <c r="D1518" s="3">
        <v>410130101</v>
      </c>
      <c r="E1518" s="3">
        <v>4101301</v>
      </c>
      <c r="F1518" s="3">
        <v>1</v>
      </c>
      <c r="G1518" s="3" t="s">
        <v>377</v>
      </c>
      <c r="H1518" s="3">
        <f ca="1">ROUND(_xlfn.XLOOKUP($F1518,$D$1:$D$5,$E$1:$E$5)*OFFSET(H1518,5-$F1518,0)/0.05,0)*0.05</f>
        <v>1.4000000000000001</v>
      </c>
      <c r="I1518" s="3" t="s">
        <v>378</v>
      </c>
      <c r="J1518" s="3"/>
      <c r="K1518" s="3" t="s">
        <v>379</v>
      </c>
      <c r="L1518" s="3"/>
      <c r="M1518" s="3"/>
      <c r="N1518" s="3"/>
      <c r="O1518" s="3"/>
      <c r="P1518" s="3"/>
      <c r="Q1518" s="3" t="s">
        <v>380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t="shared" ca="1" si="331"/>
        <v>{"AtkPower":1.4}</v>
      </c>
      <c r="Z1518" s="11" t="s">
        <v>746</v>
      </c>
      <c r="AA1518" s="11" t="str">
        <f t="shared" ca="1" si="339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747</v>
      </c>
      <c r="AK1518" s="11" t="str">
        <f>$B$6</f>
        <v>&lt;c=A6EC41&gt;</v>
      </c>
      <c r="AL1518" s="12">
        <v>1</v>
      </c>
      <c r="AM1518" s="11" t="s">
        <v>349</v>
      </c>
      <c r="AN1518" s="11" t="s">
        <v>384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349</v>
      </c>
      <c r="AR1518" s="11" t="s">
        <v>734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332"/>
        <v>投掷震爆手雷，对敌人造成伤害</v>
      </c>
      <c r="BQ1518" s="11" t="str">
        <f t="shared" ca="1" si="338"/>
        <v>投掷震爆手雷，对&lt;c=A6EC41&gt;1&lt;/c&gt;个敌人造成&lt;q=attr_atk&gt;&lt;c=A6EC41&gt;140%&lt;/c&gt;的伤害</v>
      </c>
    </row>
    <row r="1519" spans="2:69" x14ac:dyDescent="0.15">
      <c r="B1519" s="1" t="str">
        <f t="shared" si="333"/>
        <v>SkillDescBrief4101301</v>
      </c>
      <c r="C1519" s="1" t="str">
        <f t="shared" si="334"/>
        <v>SkillDescDetail410130102</v>
      </c>
      <c r="D1519" s="3">
        <v>410130102</v>
      </c>
      <c r="E1519" s="3">
        <v>4101301</v>
      </c>
      <c r="F1519" s="3">
        <v>2</v>
      </c>
      <c r="G1519" s="3" t="s">
        <v>377</v>
      </c>
      <c r="H1519" s="3">
        <f ca="1">ROUND(_xlfn.XLOOKUP($F1519,$D$1:$D$5,$E$1:$E$5)*OFFSET(H1519,5-$F1519,0)/0.05,0)*0.05</f>
        <v>1.5</v>
      </c>
      <c r="I1519" s="3" t="s">
        <v>378</v>
      </c>
      <c r="J1519" s="3"/>
      <c r="K1519" s="3" t="s">
        <v>379</v>
      </c>
      <c r="L1519" s="3"/>
      <c r="M1519" s="3"/>
      <c r="N1519" s="3"/>
      <c r="O1519" s="3"/>
      <c r="P1519" s="3"/>
      <c r="Q1519" s="3" t="s">
        <v>380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t="shared" ca="1" si="331"/>
        <v>{"AtkPower":1.5}</v>
      </c>
      <c r="Z1519" s="11" t="s">
        <v>746</v>
      </c>
      <c r="AA1519" s="11" t="str">
        <f t="shared" ca="1" si="339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386</v>
      </c>
      <c r="AG1519" s="11"/>
      <c r="AH1519" s="11"/>
      <c r="AI1519" s="11"/>
      <c r="AJ1519" s="11" t="s">
        <v>471</v>
      </c>
      <c r="AK1519" s="11" t="str">
        <f t="shared" ref="AK1519:AK1522" si="340">$B$8&amp;$B$6</f>
        <v>&lt;q=attr_atk&gt;&lt;c=A6EC41&gt;</v>
      </c>
      <c r="AL1519" s="11" t="str">
        <f t="shared" ref="AL1519:AL1522" ca="1" si="341">ROUND($H1519*100,2)&amp;"%"</f>
        <v>150%</v>
      </c>
      <c r="AM1519" s="11" t="s">
        <v>349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332"/>
        <v>投掷震爆手雷，对敌人造成伤害</v>
      </c>
      <c r="BQ1519" s="11" t="str">
        <f t="shared" ca="1" si="338"/>
        <v>2级：造成的伤害提升至&lt;q=attr_atk&gt;&lt;c=A6EC41&gt;150%&lt;/c&gt;</v>
      </c>
    </row>
    <row r="1520" spans="2:69" x14ac:dyDescent="0.15">
      <c r="B1520" s="1" t="str">
        <f t="shared" si="333"/>
        <v>SkillDescBrief4101301</v>
      </c>
      <c r="C1520" s="1" t="str">
        <f t="shared" si="334"/>
        <v>SkillDescDetail410130103</v>
      </c>
      <c r="D1520" s="3">
        <v>410130103</v>
      </c>
      <c r="E1520" s="3">
        <v>4101301</v>
      </c>
      <c r="F1520" s="3">
        <v>3</v>
      </c>
      <c r="G1520" s="3" t="s">
        <v>377</v>
      </c>
      <c r="H1520" s="3">
        <f ca="1">ROUND(_xlfn.XLOOKUP($F1520,$D$1:$D$5,$E$1:$E$5)*OFFSET(H1520,5-$F1520,0)/0.05,0)*0.05</f>
        <v>1.6</v>
      </c>
      <c r="I1520" s="3" t="s">
        <v>378</v>
      </c>
      <c r="J1520" s="3"/>
      <c r="K1520" s="3" t="s">
        <v>379</v>
      </c>
      <c r="L1520" s="3"/>
      <c r="M1520" s="3"/>
      <c r="N1520" s="3"/>
      <c r="O1520" s="3"/>
      <c r="P1520" s="3"/>
      <c r="Q1520" s="3" t="s">
        <v>380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t="shared" ca="1" si="331"/>
        <v>{"AtkPower":1.6}</v>
      </c>
      <c r="Z1520" s="11" t="s">
        <v>746</v>
      </c>
      <c r="AA1520" s="11" t="str">
        <f t="shared" ca="1" si="339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386</v>
      </c>
      <c r="AG1520" s="11"/>
      <c r="AH1520" s="11"/>
      <c r="AI1520" s="11"/>
      <c r="AJ1520" s="11" t="s">
        <v>471</v>
      </c>
      <c r="AK1520" s="11" t="str">
        <f t="shared" si="340"/>
        <v>&lt;q=attr_atk&gt;&lt;c=A6EC41&gt;</v>
      </c>
      <c r="AL1520" s="11" t="str">
        <f t="shared" ca="1" si="341"/>
        <v>160%</v>
      </c>
      <c r="AM1520" s="11" t="s">
        <v>349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332"/>
        <v>投掷震爆手雷，对敌人造成伤害</v>
      </c>
      <c r="BQ1520" s="11" t="str">
        <f t="shared" ca="1" si="338"/>
        <v>3级：造成的伤害提升至&lt;q=attr_atk&gt;&lt;c=A6EC41&gt;160%&lt;/c&gt;</v>
      </c>
    </row>
    <row r="1521" spans="2:69" x14ac:dyDescent="0.15">
      <c r="B1521" s="1" t="str">
        <f t="shared" si="333"/>
        <v>SkillDescBrief4101301</v>
      </c>
      <c r="C1521" s="1" t="str">
        <f t="shared" si="334"/>
        <v>SkillDescDetail410130104</v>
      </c>
      <c r="D1521" s="3">
        <v>410130104</v>
      </c>
      <c r="E1521" s="3">
        <v>4101301</v>
      </c>
      <c r="F1521" s="3">
        <v>4</v>
      </c>
      <c r="G1521" s="3" t="s">
        <v>377</v>
      </c>
      <c r="H1521" s="3">
        <f ca="1">ROUND(_xlfn.XLOOKUP($F1521,$D$1:$D$5,$E$1:$E$5)*OFFSET(H1521,5-$F1521,0)/0.05,0)*0.05</f>
        <v>1.8</v>
      </c>
      <c r="I1521" s="3" t="s">
        <v>378</v>
      </c>
      <c r="J1521" s="3"/>
      <c r="K1521" s="3" t="s">
        <v>379</v>
      </c>
      <c r="L1521" s="3"/>
      <c r="M1521" s="3"/>
      <c r="N1521" s="3"/>
      <c r="O1521" s="3"/>
      <c r="P1521" s="3"/>
      <c r="Q1521" s="3" t="s">
        <v>380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t="shared" ca="1" si="331"/>
        <v>{"AtkPower":1.8}</v>
      </c>
      <c r="Z1521" s="11" t="s">
        <v>746</v>
      </c>
      <c r="AA1521" s="11" t="str">
        <f t="shared" ca="1" si="339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386</v>
      </c>
      <c r="AG1521" s="11"/>
      <c r="AH1521" s="11"/>
      <c r="AI1521" s="11"/>
      <c r="AJ1521" s="11" t="s">
        <v>471</v>
      </c>
      <c r="AK1521" s="11" t="str">
        <f t="shared" si="340"/>
        <v>&lt;q=attr_atk&gt;&lt;c=A6EC41&gt;</v>
      </c>
      <c r="AL1521" s="11" t="str">
        <f t="shared" ca="1" si="341"/>
        <v>180%</v>
      </c>
      <c r="AM1521" s="11" t="s">
        <v>349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332"/>
        <v>投掷震爆手雷，对敌人造成伤害</v>
      </c>
      <c r="BQ1521" s="11" t="str">
        <f t="shared" ca="1" si="338"/>
        <v>4级：造成的伤害提升至&lt;q=attr_atk&gt;&lt;c=A6EC41&gt;180%&lt;/c&gt;</v>
      </c>
    </row>
    <row r="1522" spans="2:69" x14ac:dyDescent="0.15">
      <c r="B1522" s="1" t="str">
        <f t="shared" si="333"/>
        <v>SkillDescBrief4101301</v>
      </c>
      <c r="C1522" s="1" t="str">
        <f t="shared" si="334"/>
        <v>SkillDescDetail410130105</v>
      </c>
      <c r="D1522" s="3">
        <v>410130105</v>
      </c>
      <c r="E1522" s="3">
        <v>4101301</v>
      </c>
      <c r="F1522" s="3">
        <v>5</v>
      </c>
      <c r="G1522" s="3" t="s">
        <v>377</v>
      </c>
      <c r="H1522" s="3">
        <v>2</v>
      </c>
      <c r="I1522" s="3" t="s">
        <v>378</v>
      </c>
      <c r="J1522" s="3"/>
      <c r="K1522" s="3" t="s">
        <v>379</v>
      </c>
      <c r="L1522" s="3"/>
      <c r="M1522" s="3"/>
      <c r="N1522" s="3"/>
      <c r="O1522" s="3"/>
      <c r="P1522" s="3"/>
      <c r="Q1522" s="3" t="s">
        <v>380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331"/>
        <v>{"AtkPower":2}</v>
      </c>
      <c r="Z1522" s="11" t="s">
        <v>746</v>
      </c>
      <c r="AA1522" s="11" t="str">
        <f t="shared" si="339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386</v>
      </c>
      <c r="AG1522" s="11"/>
      <c r="AH1522" s="11"/>
      <c r="AI1522" s="11"/>
      <c r="AJ1522" s="11" t="s">
        <v>471</v>
      </c>
      <c r="AK1522" s="11" t="str">
        <f t="shared" si="340"/>
        <v>&lt;q=attr_atk&gt;&lt;c=A6EC41&gt;</v>
      </c>
      <c r="AL1522" s="11" t="str">
        <f t="shared" si="341"/>
        <v>200%</v>
      </c>
      <c r="AM1522" s="11" t="s">
        <v>349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332"/>
        <v>投掷震爆手雷，对敌人造成伤害</v>
      </c>
      <c r="BQ1522" s="11" t="str">
        <f t="shared" si="338"/>
        <v>5级：造成的伤害提升至&lt;q=attr_atk&gt;&lt;c=A6EC41&gt;200%&lt;/c&gt;</v>
      </c>
    </row>
    <row r="1523" spans="2:69" x14ac:dyDescent="0.15">
      <c r="B1523" s="1" t="str">
        <f t="shared" si="333"/>
        <v>SkillDescBrief// 大招</v>
      </c>
      <c r="C1523" s="1" t="str">
        <f t="shared" si="334"/>
        <v>SkillDescDetail// 大招</v>
      </c>
      <c r="D1523" s="7" t="s">
        <v>40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331"/>
        <v/>
      </c>
      <c r="Z1523" s="10" t="s">
        <v>381</v>
      </c>
      <c r="AA1523" s="10" t="str">
        <f t="shared" si="339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332"/>
        <v/>
      </c>
      <c r="BQ1523" s="10" t="str">
        <f t="shared" si="338"/>
        <v/>
      </c>
    </row>
    <row r="1524" spans="2:69" x14ac:dyDescent="0.15">
      <c r="B1524" s="1" t="str">
        <f t="shared" si="333"/>
        <v>SkillDescBrief4101302</v>
      </c>
      <c r="C1524" s="1" t="str">
        <f t="shared" si="334"/>
        <v>SkillDescDetail410130201</v>
      </c>
      <c r="D1524" s="3">
        <v>410130201</v>
      </c>
      <c r="E1524" s="3">
        <v>4101302</v>
      </c>
      <c r="F1524" s="3">
        <v>1</v>
      </c>
      <c r="G1524" s="3" t="s">
        <v>377</v>
      </c>
      <c r="H1524" s="3">
        <f ca="1">ROUND(_xlfn.XLOOKUP($F1524,$D$1:$D$5,$E$1:$E$5)*OFFSET(H1524,5-$F1524,0)/0.05,0)*0.05</f>
        <v>3.3000000000000003</v>
      </c>
      <c r="I1524" s="3" t="s">
        <v>378</v>
      </c>
      <c r="J1524" s="3"/>
      <c r="K1524" s="3" t="s">
        <v>379</v>
      </c>
      <c r="L1524" s="3"/>
      <c r="M1524" s="3"/>
      <c r="N1524" s="3"/>
      <c r="O1524" s="3"/>
      <c r="P1524" s="3"/>
      <c r="Q1524" s="3" t="s">
        <v>380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t="shared" ca="1" si="331"/>
        <v>{"AtkPower":3.3}</v>
      </c>
      <c r="Z1524" s="11" t="s">
        <v>748</v>
      </c>
      <c r="AA1524" s="11" t="str">
        <f t="shared" ca="1" si="339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749</v>
      </c>
      <c r="AK1524" s="11" t="str">
        <f>$B$6</f>
        <v>&lt;c=A6EC41&gt;</v>
      </c>
      <c r="AL1524" s="12">
        <v>5</v>
      </c>
      <c r="AM1524" s="11" t="s">
        <v>349</v>
      </c>
      <c r="AN1524" s="11" t="s">
        <v>384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349</v>
      </c>
      <c r="AR1524" s="11" t="s">
        <v>750</v>
      </c>
      <c r="AS1524" s="11" t="str">
        <f>$B$6</f>
        <v>&lt;c=A6EC41&gt;</v>
      </c>
      <c r="AT1524" s="12">
        <v>6</v>
      </c>
      <c r="AU1524" s="11" t="s">
        <v>349</v>
      </c>
      <c r="AV1524" s="11" t="s">
        <v>433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332"/>
        <v>投掷大号震爆手雷，附带炫目效果</v>
      </c>
      <c r="BQ1524" s="11" t="str">
        <f t="shared" ca="1" si="338"/>
        <v>投掷大号震爆手雷，对&lt;c=A6EC41&gt;5&lt;/c&gt;个敌人造成&lt;q=attr_atk&gt;&lt;c=A6EC41&gt;330%&lt;/c&gt;伤害，并且附带炫目效果，持续&lt;c=A6EC41&gt;6&lt;/c&gt;秒</v>
      </c>
    </row>
    <row r="1525" spans="2:69" x14ac:dyDescent="0.15">
      <c r="B1525" s="1" t="str">
        <f t="shared" si="333"/>
        <v>SkillDescBrief4101302</v>
      </c>
      <c r="C1525" s="1" t="str">
        <f t="shared" si="334"/>
        <v>SkillDescDetail410130202</v>
      </c>
      <c r="D1525" s="3">
        <v>410130202</v>
      </c>
      <c r="E1525" s="3">
        <v>4101302</v>
      </c>
      <c r="F1525" s="3">
        <v>2</v>
      </c>
      <c r="G1525" s="3" t="s">
        <v>377</v>
      </c>
      <c r="H1525" s="3">
        <f ca="1">ROUND(_xlfn.XLOOKUP($F1525,$D$1:$D$5,$E$1:$E$5)*OFFSET(H1525,5-$F1525,0)/0.05,0)*0.05</f>
        <v>3.5500000000000003</v>
      </c>
      <c r="I1525" s="3" t="s">
        <v>378</v>
      </c>
      <c r="J1525" s="3"/>
      <c r="K1525" s="3" t="s">
        <v>379</v>
      </c>
      <c r="L1525" s="3"/>
      <c r="M1525" s="3"/>
      <c r="N1525" s="3"/>
      <c r="O1525" s="3"/>
      <c r="P1525" s="3"/>
      <c r="Q1525" s="3" t="s">
        <v>380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t="shared" ca="1" si="331"/>
        <v>{"AtkPower":3.55}</v>
      </c>
      <c r="Z1525" s="11" t="s">
        <v>748</v>
      </c>
      <c r="AA1525" s="11" t="str">
        <f t="shared" ca="1" si="339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386</v>
      </c>
      <c r="AG1525" s="11"/>
      <c r="AH1525" s="11"/>
      <c r="AI1525" s="11"/>
      <c r="AJ1525" s="11" t="s">
        <v>471</v>
      </c>
      <c r="AK1525" s="11" t="str">
        <f t="shared" ref="AK1525:AK1528" si="342">$B$8&amp;$B$6</f>
        <v>&lt;q=attr_atk&gt;&lt;c=A6EC41&gt;</v>
      </c>
      <c r="AL1525" s="11" t="str">
        <f t="shared" ref="AL1525:AL1528" ca="1" si="343">ROUND($H1525*100,2)&amp;"%"</f>
        <v>355%</v>
      </c>
      <c r="AM1525" s="11" t="s">
        <v>349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332"/>
        <v>投掷大号震爆手雷，附带炫目效果</v>
      </c>
      <c r="BQ1525" s="11" t="str">
        <f t="shared" ca="1" si="338"/>
        <v>2级：造成的伤害提升至&lt;q=attr_atk&gt;&lt;c=A6EC41&gt;355%&lt;/c&gt;</v>
      </c>
    </row>
    <row r="1526" spans="2:69" x14ac:dyDescent="0.15">
      <c r="B1526" s="1" t="str">
        <f t="shared" si="333"/>
        <v>SkillDescBrief4101302</v>
      </c>
      <c r="C1526" s="1" t="str">
        <f t="shared" si="334"/>
        <v>SkillDescDetail410130203</v>
      </c>
      <c r="D1526" s="3">
        <v>410130203</v>
      </c>
      <c r="E1526" s="3">
        <v>4101302</v>
      </c>
      <c r="F1526" s="3">
        <v>3</v>
      </c>
      <c r="G1526" s="3" t="s">
        <v>377</v>
      </c>
      <c r="H1526" s="3">
        <f ca="1">ROUND(_xlfn.XLOOKUP($F1526,$D$1:$D$5,$E$1:$E$5)*OFFSET(H1526,5-$F1526,0)/0.05,0)*0.05</f>
        <v>3.75</v>
      </c>
      <c r="I1526" s="3" t="s">
        <v>378</v>
      </c>
      <c r="J1526" s="3"/>
      <c r="K1526" s="3" t="s">
        <v>379</v>
      </c>
      <c r="L1526" s="3"/>
      <c r="M1526" s="3"/>
      <c r="N1526" s="3"/>
      <c r="O1526" s="3"/>
      <c r="P1526" s="3"/>
      <c r="Q1526" s="3" t="s">
        <v>380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t="shared" ca="1" si="331"/>
        <v>{"AtkPower":3.75}</v>
      </c>
      <c r="Z1526" s="11" t="s">
        <v>748</v>
      </c>
      <c r="AA1526" s="11" t="str">
        <f t="shared" ca="1" si="339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386</v>
      </c>
      <c r="AG1526" s="11"/>
      <c r="AH1526" s="11"/>
      <c r="AI1526" s="11"/>
      <c r="AJ1526" s="11" t="s">
        <v>471</v>
      </c>
      <c r="AK1526" s="11" t="str">
        <f t="shared" si="342"/>
        <v>&lt;q=attr_atk&gt;&lt;c=A6EC41&gt;</v>
      </c>
      <c r="AL1526" s="11" t="str">
        <f t="shared" ca="1" si="343"/>
        <v>375%</v>
      </c>
      <c r="AM1526" s="11" t="s">
        <v>349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332"/>
        <v>投掷大号震爆手雷，附带炫目效果</v>
      </c>
      <c r="BQ1526" s="11" t="str">
        <f t="shared" ca="1" si="338"/>
        <v>3级：造成的伤害提升至&lt;q=attr_atk&gt;&lt;c=A6EC41&gt;375%&lt;/c&gt;</v>
      </c>
    </row>
    <row r="1527" spans="2:69" x14ac:dyDescent="0.15">
      <c r="B1527" s="1" t="str">
        <f t="shared" si="333"/>
        <v>SkillDescBrief4101302</v>
      </c>
      <c r="C1527" s="1" t="str">
        <f t="shared" si="334"/>
        <v>SkillDescDetail410130204</v>
      </c>
      <c r="D1527" s="3">
        <v>410130204</v>
      </c>
      <c r="E1527" s="3">
        <v>4101302</v>
      </c>
      <c r="F1527" s="3">
        <v>4</v>
      </c>
      <c r="G1527" s="3" t="s">
        <v>377</v>
      </c>
      <c r="H1527" s="3">
        <f ca="1">ROUND(_xlfn.XLOOKUP($F1527,$D$1:$D$5,$E$1:$E$5)*OFFSET(H1527,5-$F1527,0)/0.05,0)*0.05</f>
        <v>4.25</v>
      </c>
      <c r="I1527" s="3" t="s">
        <v>378</v>
      </c>
      <c r="J1527" s="3"/>
      <c r="K1527" s="3" t="s">
        <v>379</v>
      </c>
      <c r="L1527" s="3"/>
      <c r="M1527" s="3"/>
      <c r="N1527" s="3"/>
      <c r="O1527" s="3"/>
      <c r="P1527" s="3"/>
      <c r="Q1527" s="3" t="s">
        <v>380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t="shared" ca="1" si="331"/>
        <v>{"AtkPower":4.25}</v>
      </c>
      <c r="Z1527" s="11" t="s">
        <v>748</v>
      </c>
      <c r="AA1527" s="11" t="str">
        <f t="shared" ca="1" si="339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386</v>
      </c>
      <c r="AG1527" s="11"/>
      <c r="AH1527" s="11"/>
      <c r="AI1527" s="11"/>
      <c r="AJ1527" s="11" t="s">
        <v>471</v>
      </c>
      <c r="AK1527" s="11" t="str">
        <f t="shared" si="342"/>
        <v>&lt;q=attr_atk&gt;&lt;c=A6EC41&gt;</v>
      </c>
      <c r="AL1527" s="11" t="str">
        <f t="shared" ca="1" si="343"/>
        <v>425%</v>
      </c>
      <c r="AM1527" s="11" t="s">
        <v>349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332"/>
        <v>投掷大号震爆手雷，附带炫目效果</v>
      </c>
      <c r="BQ1527" s="11" t="str">
        <f t="shared" ca="1" si="338"/>
        <v>4级：造成的伤害提升至&lt;q=attr_atk&gt;&lt;c=A6EC41&gt;425%&lt;/c&gt;</v>
      </c>
    </row>
    <row r="1528" spans="2:69" x14ac:dyDescent="0.15">
      <c r="B1528" s="1" t="str">
        <f t="shared" si="333"/>
        <v>SkillDescBrief4101302</v>
      </c>
      <c r="C1528" s="1" t="str">
        <f t="shared" si="334"/>
        <v>SkillDescDetail410130205</v>
      </c>
      <c r="D1528" s="3">
        <v>410130205</v>
      </c>
      <c r="E1528" s="3">
        <v>4101302</v>
      </c>
      <c r="F1528" s="3">
        <v>5</v>
      </c>
      <c r="G1528" s="3" t="s">
        <v>377</v>
      </c>
      <c r="H1528" s="3">
        <v>4.7</v>
      </c>
      <c r="I1528" s="3" t="s">
        <v>378</v>
      </c>
      <c r="J1528" s="3"/>
      <c r="K1528" s="3" t="s">
        <v>379</v>
      </c>
      <c r="L1528" s="3"/>
      <c r="M1528" s="3"/>
      <c r="N1528" s="3"/>
      <c r="O1528" s="3"/>
      <c r="P1528" s="3"/>
      <c r="Q1528" s="3" t="s">
        <v>380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331"/>
        <v>{"AtkPower":4.7}</v>
      </c>
      <c r="Z1528" s="11" t="s">
        <v>748</v>
      </c>
      <c r="AA1528" s="11" t="str">
        <f t="shared" si="339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386</v>
      </c>
      <c r="AG1528" s="11"/>
      <c r="AH1528" s="11"/>
      <c r="AI1528" s="11"/>
      <c r="AJ1528" s="11" t="s">
        <v>471</v>
      </c>
      <c r="AK1528" s="11" t="str">
        <f t="shared" si="342"/>
        <v>&lt;q=attr_atk&gt;&lt;c=A6EC41&gt;</v>
      </c>
      <c r="AL1528" s="11" t="str">
        <f t="shared" si="343"/>
        <v>470%</v>
      </c>
      <c r="AM1528" s="11" t="s">
        <v>349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332"/>
        <v>投掷大号震爆手雷，附带炫目效果</v>
      </c>
      <c r="BQ1528" s="11" t="str">
        <f t="shared" si="338"/>
        <v>5级：造成的伤害提升至&lt;q=attr_atk&gt;&lt;c=A6EC41&gt;470%&lt;/c&gt;</v>
      </c>
    </row>
    <row r="1529" spans="2:69" x14ac:dyDescent="0.15">
      <c r="B1529" s="1" t="str">
        <f t="shared" si="333"/>
        <v>SkillDescBrief// 经营被动</v>
      </c>
      <c r="C1529" s="1" t="str">
        <f t="shared" si="334"/>
        <v>SkillDescDetail// 经营被动</v>
      </c>
      <c r="D1529" s="7" t="s">
        <v>45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331"/>
        <v/>
      </c>
      <c r="Z1529" s="10" t="s">
        <v>381</v>
      </c>
      <c r="AA1529" s="10" t="str">
        <f t="shared" si="339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332"/>
        <v/>
      </c>
      <c r="BQ1529" s="10" t="str">
        <f t="shared" si="338"/>
        <v/>
      </c>
    </row>
    <row r="1530" spans="2:69" x14ac:dyDescent="0.15">
      <c r="B1530" s="1" t="str">
        <f t="shared" si="333"/>
        <v>SkillDescBrief4101303</v>
      </c>
      <c r="C1530" s="1" t="str">
        <f t="shared" si="334"/>
        <v>SkillDescDetail410130301</v>
      </c>
      <c r="D1530" s="3">
        <v>410130301</v>
      </c>
      <c r="E1530" s="3">
        <v>4101303</v>
      </c>
      <c r="F1530" s="3">
        <v>1</v>
      </c>
      <c r="G1530" s="3" t="s">
        <v>377</v>
      </c>
      <c r="H1530" s="3"/>
      <c r="I1530" s="3" t="s">
        <v>378</v>
      </c>
      <c r="J1530" s="3"/>
      <c r="K1530" s="3" t="s">
        <v>379</v>
      </c>
      <c r="L1530" s="3"/>
      <c r="M1530" s="3"/>
      <c r="N1530" s="3"/>
      <c r="O1530" s="3"/>
      <c r="P1530" s="3"/>
      <c r="Q1530" s="3" t="s">
        <v>380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331"/>
        <v>{}</v>
      </c>
      <c r="Z1530" s="11" t="s">
        <v>396</v>
      </c>
      <c r="AA1530" s="11" t="str">
        <f t="shared" si="339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397</v>
      </c>
      <c r="AK1530" s="11" t="str">
        <f t="shared" ref="AK1530:AK1534" si="344">$B$6</f>
        <v>&lt;c=A6EC41&gt;</v>
      </c>
      <c r="AL1530" s="11">
        <v>2</v>
      </c>
      <c r="AM1530" s="11" t="s">
        <v>349</v>
      </c>
      <c r="AN1530" s="11" t="s">
        <v>398</v>
      </c>
      <c r="AO1530" s="11" t="s">
        <v>355</v>
      </c>
      <c r="AP1530" s="11">
        <v>2</v>
      </c>
      <c r="AQ1530" s="11" t="s">
        <v>349</v>
      </c>
      <c r="AR1530" s="11" t="s">
        <v>399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332"/>
        <v>使产业收入提高，升级消耗减少</v>
      </c>
      <c r="BQ1530" s="11" t="str">
        <f t="shared" si="338"/>
        <v>放置在产业中时，产业收入提高&lt;c=A6EC41&gt;2&lt;/c&gt;倍，产业升级消耗减少&lt;c=A6EC41&gt;2&lt;/c&gt;倍</v>
      </c>
    </row>
    <row r="1531" spans="2:69" x14ac:dyDescent="0.15">
      <c r="B1531" s="1" t="str">
        <f t="shared" si="333"/>
        <v>SkillDescBrief4101303</v>
      </c>
      <c r="C1531" s="1" t="str">
        <f t="shared" si="334"/>
        <v>SkillDescDetail410130302</v>
      </c>
      <c r="D1531" s="3">
        <v>410130302</v>
      </c>
      <c r="E1531" s="3">
        <v>4101303</v>
      </c>
      <c r="F1531" s="3">
        <v>2</v>
      </c>
      <c r="G1531" s="3" t="s">
        <v>377</v>
      </c>
      <c r="H1531" s="3"/>
      <c r="I1531" s="3" t="s">
        <v>378</v>
      </c>
      <c r="J1531" s="3"/>
      <c r="K1531" s="3" t="s">
        <v>379</v>
      </c>
      <c r="L1531" s="3"/>
      <c r="M1531" s="3"/>
      <c r="N1531" s="3"/>
      <c r="O1531" s="3"/>
      <c r="P1531" s="3"/>
      <c r="Q1531" s="3" t="s">
        <v>380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331"/>
        <v>{}</v>
      </c>
      <c r="Z1531" s="11" t="s">
        <v>396</v>
      </c>
      <c r="AA1531" s="11" t="str">
        <f t="shared" si="339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386</v>
      </c>
      <c r="AG1531" s="11"/>
      <c r="AH1531" s="11"/>
      <c r="AI1531" s="11"/>
      <c r="AJ1531" s="11" t="s">
        <v>397</v>
      </c>
      <c r="AK1531" s="11" t="str">
        <f t="shared" si="344"/>
        <v>&lt;c=A6EC41&gt;</v>
      </c>
      <c r="AL1531" s="11">
        <f>AL1530*4</f>
        <v>8</v>
      </c>
      <c r="AM1531" s="11" t="s">
        <v>349</v>
      </c>
      <c r="AN1531" s="11" t="s">
        <v>398</v>
      </c>
      <c r="AO1531" s="11" t="s">
        <v>355</v>
      </c>
      <c r="AP1531" s="11">
        <f>AP1530*4</f>
        <v>8</v>
      </c>
      <c r="AQ1531" s="11" t="s">
        <v>349</v>
      </c>
      <c r="AR1531" s="11" t="s">
        <v>399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332"/>
        <v>使产业收入提高，升级消耗减少</v>
      </c>
      <c r="BQ1531" s="11" t="str">
        <f t="shared" si="338"/>
        <v>2级：放置在产业中时，产业收入提高&lt;c=A6EC41&gt;8&lt;/c&gt;倍，产业升级消耗减少&lt;c=A6EC41&gt;8&lt;/c&gt;倍</v>
      </c>
    </row>
    <row r="1532" spans="2:69" x14ac:dyDescent="0.15">
      <c r="B1532" s="1" t="str">
        <f t="shared" si="333"/>
        <v>SkillDescBrief4101303</v>
      </c>
      <c r="C1532" s="1" t="str">
        <f t="shared" si="334"/>
        <v>SkillDescDetail410130303</v>
      </c>
      <c r="D1532" s="3">
        <v>410130303</v>
      </c>
      <c r="E1532" s="3">
        <v>4101303</v>
      </c>
      <c r="F1532" s="3">
        <v>3</v>
      </c>
      <c r="G1532" s="3" t="s">
        <v>377</v>
      </c>
      <c r="H1532" s="3"/>
      <c r="I1532" s="3" t="s">
        <v>378</v>
      </c>
      <c r="J1532" s="3"/>
      <c r="K1532" s="3" t="s">
        <v>379</v>
      </c>
      <c r="L1532" s="3"/>
      <c r="M1532" s="3"/>
      <c r="N1532" s="3"/>
      <c r="O1532" s="3"/>
      <c r="P1532" s="3"/>
      <c r="Q1532" s="3" t="s">
        <v>380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331"/>
        <v>{}</v>
      </c>
      <c r="Z1532" s="11" t="s">
        <v>396</v>
      </c>
      <c r="AA1532" s="11" t="str">
        <f t="shared" si="339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386</v>
      </c>
      <c r="AG1532" s="11"/>
      <c r="AH1532" s="11"/>
      <c r="AI1532" s="11"/>
      <c r="AJ1532" s="11" t="s">
        <v>397</v>
      </c>
      <c r="AK1532" s="11" t="str">
        <f t="shared" si="344"/>
        <v>&lt;c=A6EC41&gt;</v>
      </c>
      <c r="AL1532" s="11">
        <f>AL1531*4</f>
        <v>32</v>
      </c>
      <c r="AM1532" s="11" t="s">
        <v>349</v>
      </c>
      <c r="AN1532" s="11" t="s">
        <v>398</v>
      </c>
      <c r="AO1532" s="11" t="s">
        <v>355</v>
      </c>
      <c r="AP1532" s="11">
        <f>AP1531*4</f>
        <v>32</v>
      </c>
      <c r="AQ1532" s="11" t="s">
        <v>349</v>
      </c>
      <c r="AR1532" s="11" t="s">
        <v>399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332"/>
        <v>使产业收入提高，升级消耗减少</v>
      </c>
      <c r="BQ1532" s="11" t="str">
        <f t="shared" si="338"/>
        <v>3级：放置在产业中时，产业收入提高&lt;c=A6EC41&gt;32&lt;/c&gt;倍，产业升级消耗减少&lt;c=A6EC41&gt;32&lt;/c&gt;倍</v>
      </c>
    </row>
    <row r="1533" spans="2:69" x14ac:dyDescent="0.15">
      <c r="B1533" s="1" t="str">
        <f t="shared" si="333"/>
        <v>SkillDescBrief4101303</v>
      </c>
      <c r="C1533" s="1" t="str">
        <f t="shared" si="334"/>
        <v>SkillDescDetail410130304</v>
      </c>
      <c r="D1533" s="3">
        <v>410130304</v>
      </c>
      <c r="E1533" s="3">
        <v>4101303</v>
      </c>
      <c r="F1533" s="3">
        <v>4</v>
      </c>
      <c r="G1533" s="3" t="s">
        <v>377</v>
      </c>
      <c r="H1533" s="3"/>
      <c r="I1533" s="3" t="s">
        <v>378</v>
      </c>
      <c r="J1533" s="3"/>
      <c r="K1533" s="3" t="s">
        <v>379</v>
      </c>
      <c r="L1533" s="3"/>
      <c r="M1533" s="3"/>
      <c r="N1533" s="3"/>
      <c r="O1533" s="3"/>
      <c r="P1533" s="3"/>
      <c r="Q1533" s="3" t="s">
        <v>380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331"/>
        <v>{}</v>
      </c>
      <c r="Z1533" s="11" t="s">
        <v>396</v>
      </c>
      <c r="AA1533" s="11" t="str">
        <f t="shared" si="339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386</v>
      </c>
      <c r="AG1533" s="11"/>
      <c r="AH1533" s="11"/>
      <c r="AI1533" s="11"/>
      <c r="AJ1533" s="11" t="s">
        <v>397</v>
      </c>
      <c r="AK1533" s="11" t="str">
        <f t="shared" si="344"/>
        <v>&lt;c=A6EC41&gt;</v>
      </c>
      <c r="AL1533" s="11">
        <v>64</v>
      </c>
      <c r="AM1533" s="11" t="s">
        <v>349</v>
      </c>
      <c r="AN1533" s="11" t="s">
        <v>398</v>
      </c>
      <c r="AO1533" s="11" t="s">
        <v>355</v>
      </c>
      <c r="AP1533" s="11">
        <v>64</v>
      </c>
      <c r="AQ1533" s="11" t="s">
        <v>349</v>
      </c>
      <c r="AR1533" s="11" t="s">
        <v>399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332"/>
        <v>使产业收入提高，升级消耗减少</v>
      </c>
      <c r="BQ1533" s="11" t="str">
        <f t="shared" si="338"/>
        <v>4级：放置在产业中时，产业收入提高&lt;c=A6EC41&gt;64&lt;/c&gt;倍，产业升级消耗减少&lt;c=A6EC41&gt;64&lt;/c&gt;倍</v>
      </c>
    </row>
    <row r="1534" spans="2:69" x14ac:dyDescent="0.15">
      <c r="B1534" s="1" t="str">
        <f t="shared" si="333"/>
        <v>SkillDescBrief4101303</v>
      </c>
      <c r="C1534" s="1" t="str">
        <f t="shared" si="334"/>
        <v>SkillDescDetail410130305</v>
      </c>
      <c r="D1534" s="3">
        <v>410130305</v>
      </c>
      <c r="E1534" s="3">
        <v>4101303</v>
      </c>
      <c r="F1534" s="3">
        <v>5</v>
      </c>
      <c r="G1534" s="3" t="s">
        <v>377</v>
      </c>
      <c r="H1534" s="3"/>
      <c r="I1534" s="3" t="s">
        <v>378</v>
      </c>
      <c r="J1534" s="3"/>
      <c r="K1534" s="3" t="s">
        <v>379</v>
      </c>
      <c r="L1534" s="3"/>
      <c r="M1534" s="3"/>
      <c r="N1534" s="3"/>
      <c r="O1534" s="3"/>
      <c r="P1534" s="3"/>
      <c r="Q1534" s="3" t="s">
        <v>380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331"/>
        <v>{}</v>
      </c>
      <c r="Z1534" s="11" t="s">
        <v>396</v>
      </c>
      <c r="AA1534" s="11" t="str">
        <f t="shared" si="339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386</v>
      </c>
      <c r="AG1534" s="11"/>
      <c r="AH1534" s="11"/>
      <c r="AI1534" s="11"/>
      <c r="AJ1534" s="11" t="s">
        <v>397</v>
      </c>
      <c r="AK1534" s="11" t="str">
        <f t="shared" si="344"/>
        <v>&lt;c=A6EC41&gt;</v>
      </c>
      <c r="AL1534" s="11">
        <v>128</v>
      </c>
      <c r="AM1534" s="11" t="s">
        <v>349</v>
      </c>
      <c r="AN1534" s="11" t="s">
        <v>398</v>
      </c>
      <c r="AO1534" s="11" t="s">
        <v>355</v>
      </c>
      <c r="AP1534" s="11">
        <v>128</v>
      </c>
      <c r="AQ1534" s="11" t="s">
        <v>349</v>
      </c>
      <c r="AR1534" s="11" t="s">
        <v>399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332"/>
        <v>使产业收入提高，升级消耗减少</v>
      </c>
      <c r="BQ1534" s="11" t="str">
        <f t="shared" si="338"/>
        <v>5级：放置在产业中时，产业收入提高&lt;c=A6EC41&gt;128&lt;/c&gt;倍，产业升级消耗减少&lt;c=A6EC41&gt;128&lt;/c&gt;倍</v>
      </c>
    </row>
    <row r="1535" spans="2:69" x14ac:dyDescent="0.15">
      <c r="B1535" s="1" t="str">
        <f t="shared" si="333"/>
        <v>SkillDescBrief// 战斗被动</v>
      </c>
      <c r="C1535" s="1" t="str">
        <f t="shared" si="334"/>
        <v>SkillDescDetail// 战斗被动1</v>
      </c>
      <c r="D1535" s="7" t="s">
        <v>46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331"/>
        <v/>
      </c>
      <c r="Z1535" s="10" t="s">
        <v>381</v>
      </c>
      <c r="AA1535" s="10" t="str">
        <f t="shared" si="339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332"/>
        <v/>
      </c>
      <c r="BQ1535" s="10" t="str">
        <f t="shared" si="338"/>
        <v/>
      </c>
    </row>
    <row r="1536" spans="2:69" x14ac:dyDescent="0.15">
      <c r="B1536" s="1" t="str">
        <f t="shared" si="333"/>
        <v>SkillDescBrief4101304</v>
      </c>
      <c r="C1536" s="1" t="str">
        <f t="shared" si="334"/>
        <v>SkillDescDetail410130401</v>
      </c>
      <c r="D1536" s="3">
        <v>410130401</v>
      </c>
      <c r="E1536" s="3">
        <v>4101304</v>
      </c>
      <c r="F1536" s="3">
        <v>1</v>
      </c>
      <c r="G1536" s="3" t="s">
        <v>377</v>
      </c>
      <c r="H1536" s="3">
        <f ca="1">ROUND(_xlfn.XLOOKUP($F1536,$D$1:$D$5,$E$1:$E$5)*OFFSET(H1536,5-$F1536,0)/0.05,0)*0.05</f>
        <v>4.2</v>
      </c>
      <c r="I1536" s="3" t="s">
        <v>378</v>
      </c>
      <c r="J1536" s="3"/>
      <c r="K1536" s="3" t="s">
        <v>379</v>
      </c>
      <c r="L1536" s="3"/>
      <c r="M1536" s="3"/>
      <c r="N1536" s="3"/>
      <c r="O1536" s="3"/>
      <c r="P1536" s="3"/>
      <c r="Q1536" s="3" t="s">
        <v>380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t="shared" ca="1" si="331"/>
        <v>{"AtkPower":4.2}</v>
      </c>
      <c r="Z1536" s="11" t="s">
        <v>751</v>
      </c>
      <c r="AA1536" s="11" t="str">
        <f t="shared" ca="1" si="339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476</v>
      </c>
      <c r="AK1536" s="11" t="str">
        <f>$B$6</f>
        <v>&lt;c=A6EC41&gt;</v>
      </c>
      <c r="AL1536" s="12">
        <v>6</v>
      </c>
      <c r="AM1536" s="11" t="s">
        <v>349</v>
      </c>
      <c r="AN1536" s="11" t="s">
        <v>752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349</v>
      </c>
      <c r="AR1536" s="11" t="s">
        <v>385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332"/>
        <v>每隔一段时间，投掷中号手雷</v>
      </c>
      <c r="BQ1536" s="11" t="str">
        <f t="shared" ca="1" si="338"/>
        <v>每隔&lt;c=A6EC41&gt;6&lt;/c&gt;秒，获得中号手雷，造成&lt;q=attr_atk&gt;&lt;c=A6EC41&gt;420%&lt;/c&gt;伤害</v>
      </c>
    </row>
    <row r="1537" spans="2:69" x14ac:dyDescent="0.15">
      <c r="B1537" s="1" t="str">
        <f t="shared" si="333"/>
        <v>SkillDescBrief4101304</v>
      </c>
      <c r="C1537" s="1" t="str">
        <f t="shared" si="334"/>
        <v>SkillDescDetail410130402</v>
      </c>
      <c r="D1537" s="3">
        <v>410130402</v>
      </c>
      <c r="E1537" s="3">
        <v>4101304</v>
      </c>
      <c r="F1537" s="3">
        <v>2</v>
      </c>
      <c r="G1537" s="3" t="s">
        <v>377</v>
      </c>
      <c r="H1537" s="3">
        <f ca="1">ROUND(_xlfn.XLOOKUP($F1537,$D$1:$D$5,$E$1:$E$5)*OFFSET(H1537,5-$F1537,0)/0.05,0)*0.05</f>
        <v>4.5</v>
      </c>
      <c r="I1537" s="3" t="s">
        <v>378</v>
      </c>
      <c r="J1537" s="3"/>
      <c r="K1537" s="3" t="s">
        <v>379</v>
      </c>
      <c r="L1537" s="3"/>
      <c r="M1537" s="3"/>
      <c r="N1537" s="3"/>
      <c r="O1537" s="3"/>
      <c r="P1537" s="3"/>
      <c r="Q1537" s="3" t="s">
        <v>380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t="shared" ca="1" si="331"/>
        <v>{"AtkPower":4.5}</v>
      </c>
      <c r="Z1537" s="11" t="s">
        <v>751</v>
      </c>
      <c r="AA1537" s="11" t="str">
        <f t="shared" ca="1" si="339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386</v>
      </c>
      <c r="AG1537" s="11"/>
      <c r="AH1537" s="11"/>
      <c r="AI1537" s="11"/>
      <c r="AJ1537" s="11" t="s">
        <v>471</v>
      </c>
      <c r="AK1537" s="11" t="str">
        <f t="shared" ref="AK1537:AK1540" si="345">$B$8&amp;$B$6</f>
        <v>&lt;q=attr_atk&gt;&lt;c=A6EC41&gt;</v>
      </c>
      <c r="AL1537" s="11" t="str">
        <f t="shared" ref="AL1537:AL1540" ca="1" si="346">ROUND($H1537*100,2)&amp;"%"</f>
        <v>450%</v>
      </c>
      <c r="AM1537" s="11" t="s">
        <v>349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332"/>
        <v>每隔一段时间，投掷中号手雷</v>
      </c>
      <c r="BQ1537" s="11" t="str">
        <f t="shared" ca="1" si="338"/>
        <v>2级：造成的伤害提升至&lt;q=attr_atk&gt;&lt;c=A6EC41&gt;450%&lt;/c&gt;</v>
      </c>
    </row>
    <row r="1538" spans="2:69" x14ac:dyDescent="0.15">
      <c r="B1538" s="1" t="str">
        <f t="shared" si="333"/>
        <v>SkillDescBrief4101304</v>
      </c>
      <c r="C1538" s="1" t="str">
        <f t="shared" si="334"/>
        <v>SkillDescDetail410130403</v>
      </c>
      <c r="D1538" s="3">
        <v>410130403</v>
      </c>
      <c r="E1538" s="3">
        <v>4101304</v>
      </c>
      <c r="F1538" s="3">
        <v>3</v>
      </c>
      <c r="G1538" s="3" t="s">
        <v>377</v>
      </c>
      <c r="H1538" s="3">
        <f ca="1">ROUND(_xlfn.XLOOKUP($F1538,$D$1:$D$5,$E$1:$E$5)*OFFSET(H1538,5-$F1538,0)/0.05,0)*0.05</f>
        <v>4.8000000000000007</v>
      </c>
      <c r="I1538" s="3" t="s">
        <v>378</v>
      </c>
      <c r="J1538" s="3"/>
      <c r="K1538" s="3" t="s">
        <v>379</v>
      </c>
      <c r="L1538" s="3"/>
      <c r="M1538" s="3"/>
      <c r="N1538" s="3"/>
      <c r="O1538" s="3"/>
      <c r="P1538" s="3"/>
      <c r="Q1538" s="3" t="s">
        <v>380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t="shared" ca="1" si="331"/>
        <v>{"AtkPower":4.8}</v>
      </c>
      <c r="Z1538" s="11" t="s">
        <v>751</v>
      </c>
      <c r="AA1538" s="11" t="str">
        <f t="shared" ca="1" si="339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386</v>
      </c>
      <c r="AG1538" s="11"/>
      <c r="AH1538" s="11"/>
      <c r="AI1538" s="11"/>
      <c r="AJ1538" s="11" t="s">
        <v>471</v>
      </c>
      <c r="AK1538" s="11" t="str">
        <f t="shared" si="345"/>
        <v>&lt;q=attr_atk&gt;&lt;c=A6EC41&gt;</v>
      </c>
      <c r="AL1538" s="11" t="str">
        <f t="shared" ca="1" si="346"/>
        <v>480%</v>
      </c>
      <c r="AM1538" s="11" t="s">
        <v>349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332"/>
        <v>每隔一段时间，投掷中号手雷</v>
      </c>
      <c r="BQ1538" s="11" t="str">
        <f t="shared" ca="1" si="338"/>
        <v>3级：造成的伤害提升至&lt;q=attr_atk&gt;&lt;c=A6EC41&gt;480%&lt;/c&gt;</v>
      </c>
    </row>
    <row r="1539" spans="2:69" x14ac:dyDescent="0.15">
      <c r="B1539" s="1" t="str">
        <f t="shared" si="333"/>
        <v>SkillDescBrief4101304</v>
      </c>
      <c r="C1539" s="1" t="str">
        <f t="shared" si="334"/>
        <v>SkillDescDetail410130404</v>
      </c>
      <c r="D1539" s="3">
        <v>410130404</v>
      </c>
      <c r="E1539" s="3">
        <v>4101304</v>
      </c>
      <c r="F1539" s="3">
        <v>4</v>
      </c>
      <c r="G1539" s="3" t="s">
        <v>377</v>
      </c>
      <c r="H1539" s="3">
        <f ca="1">ROUND(_xlfn.XLOOKUP($F1539,$D$1:$D$5,$E$1:$E$5)*OFFSET(H1539,5-$F1539,0)/0.05,0)*0.05</f>
        <v>5.4</v>
      </c>
      <c r="I1539" s="3" t="s">
        <v>378</v>
      </c>
      <c r="J1539" s="3"/>
      <c r="K1539" s="3" t="s">
        <v>379</v>
      </c>
      <c r="L1539" s="3"/>
      <c r="M1539" s="3"/>
      <c r="N1539" s="3"/>
      <c r="O1539" s="3"/>
      <c r="P1539" s="3"/>
      <c r="Q1539" s="3" t="s">
        <v>380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t="shared" ca="1" si="331"/>
        <v>{"AtkPower":5.4}</v>
      </c>
      <c r="Z1539" s="11" t="s">
        <v>751</v>
      </c>
      <c r="AA1539" s="11" t="str">
        <f t="shared" ca="1" si="339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386</v>
      </c>
      <c r="AG1539" s="11"/>
      <c r="AH1539" s="11"/>
      <c r="AI1539" s="11"/>
      <c r="AJ1539" s="11" t="s">
        <v>471</v>
      </c>
      <c r="AK1539" s="11" t="str">
        <f t="shared" si="345"/>
        <v>&lt;q=attr_atk&gt;&lt;c=A6EC41&gt;</v>
      </c>
      <c r="AL1539" s="11" t="str">
        <f t="shared" ca="1" si="346"/>
        <v>540%</v>
      </c>
      <c r="AM1539" s="11" t="s">
        <v>349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332"/>
        <v>每隔一段时间，投掷中号手雷</v>
      </c>
      <c r="BQ1539" s="11" t="str">
        <f t="shared" ca="1" si="338"/>
        <v>4级：造成的伤害提升至&lt;q=attr_atk&gt;&lt;c=A6EC41&gt;540%&lt;/c&gt;</v>
      </c>
    </row>
    <row r="1540" spans="2:69" x14ac:dyDescent="0.15">
      <c r="B1540" s="1" t="str">
        <f t="shared" si="333"/>
        <v>SkillDescBrief4101304</v>
      </c>
      <c r="C1540" s="1" t="str">
        <f t="shared" si="334"/>
        <v>SkillDescDetail410130405</v>
      </c>
      <c r="D1540" s="3">
        <v>410130405</v>
      </c>
      <c r="E1540" s="3">
        <v>4101304</v>
      </c>
      <c r="F1540" s="3">
        <v>5</v>
      </c>
      <c r="G1540" s="3" t="s">
        <v>377</v>
      </c>
      <c r="H1540" s="3">
        <v>6</v>
      </c>
      <c r="I1540" s="3" t="s">
        <v>378</v>
      </c>
      <c r="J1540" s="3"/>
      <c r="K1540" s="3" t="s">
        <v>379</v>
      </c>
      <c r="L1540" s="3"/>
      <c r="M1540" s="3"/>
      <c r="N1540" s="3"/>
      <c r="O1540" s="3"/>
      <c r="P1540" s="3"/>
      <c r="Q1540" s="3" t="s">
        <v>380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331"/>
        <v>{"AtkPower":6}</v>
      </c>
      <c r="Z1540" s="11" t="s">
        <v>751</v>
      </c>
      <c r="AA1540" s="11" t="str">
        <f t="shared" si="339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386</v>
      </c>
      <c r="AG1540" s="11"/>
      <c r="AH1540" s="11"/>
      <c r="AI1540" s="11"/>
      <c r="AJ1540" s="11" t="s">
        <v>471</v>
      </c>
      <c r="AK1540" s="11" t="str">
        <f t="shared" si="345"/>
        <v>&lt;q=attr_atk&gt;&lt;c=A6EC41&gt;</v>
      </c>
      <c r="AL1540" s="11" t="str">
        <f t="shared" si="346"/>
        <v>600%</v>
      </c>
      <c r="AM1540" s="11" t="s">
        <v>349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332"/>
        <v>每隔一段时间，投掷中号手雷</v>
      </c>
      <c r="BQ1540" s="11" t="str">
        <f t="shared" si="338"/>
        <v>5级：造成的伤害提升至&lt;q=attr_atk&gt;&lt;c=A6EC41&gt;600%&lt;/c&gt;</v>
      </c>
    </row>
    <row r="1541" spans="2:69" x14ac:dyDescent="0.15">
      <c r="B1541" s="1" t="str">
        <f t="shared" si="333"/>
        <v>SkillDescBrief// 战斗被动</v>
      </c>
      <c r="C1541" s="1" t="str">
        <f t="shared" si="334"/>
        <v>SkillDescDetail// 战斗被动2</v>
      </c>
      <c r="D1541" s="7" t="s">
        <v>47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331"/>
        <v/>
      </c>
      <c r="Z1541" s="10" t="s">
        <v>381</v>
      </c>
      <c r="AA1541" s="10" t="str">
        <f t="shared" si="339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332"/>
        <v/>
      </c>
      <c r="BQ1541" s="10" t="str">
        <f t="shared" si="338"/>
        <v/>
      </c>
    </row>
    <row r="1542" spans="2:69" x14ac:dyDescent="0.15">
      <c r="B1542" s="1" t="str">
        <f t="shared" si="333"/>
        <v>SkillDescBrief4101305</v>
      </c>
      <c r="C1542" s="1" t="str">
        <f t="shared" si="334"/>
        <v>SkillDescDetail410130501</v>
      </c>
      <c r="D1542" s="3">
        <v>410130501</v>
      </c>
      <c r="E1542" s="3">
        <v>4101305</v>
      </c>
      <c r="F1542" s="3">
        <v>1</v>
      </c>
      <c r="G1542" s="3" t="s">
        <v>377</v>
      </c>
      <c r="H1542" s="3"/>
      <c r="I1542" s="3" t="s">
        <v>378</v>
      </c>
      <c r="J1542" s="3"/>
      <c r="K1542" s="3" t="s">
        <v>379</v>
      </c>
      <c r="L1542" s="3"/>
      <c r="M1542" s="3"/>
      <c r="N1542" s="3"/>
      <c r="O1542" s="3"/>
      <c r="P1542" s="3"/>
      <c r="Q1542" s="3" t="s">
        <v>380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331"/>
        <v>{}</v>
      </c>
      <c r="Z1542" s="11" t="s">
        <v>381</v>
      </c>
      <c r="AA1542" s="11" t="str">
        <f t="shared" si="339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332"/>
        <v/>
      </c>
      <c r="BQ1542" s="11" t="str">
        <f t="shared" si="338"/>
        <v/>
      </c>
    </row>
    <row r="1543" spans="2:69" x14ac:dyDescent="0.15">
      <c r="B1543" s="1" t="str">
        <f t="shared" si="333"/>
        <v>SkillDescBrief4101305</v>
      </c>
      <c r="C1543" s="1" t="str">
        <f t="shared" si="334"/>
        <v>SkillDescDetail410130502</v>
      </c>
      <c r="D1543" s="3">
        <v>410130502</v>
      </c>
      <c r="E1543" s="3">
        <v>4101305</v>
      </c>
      <c r="F1543" s="3">
        <v>2</v>
      </c>
      <c r="G1543" s="3" t="s">
        <v>377</v>
      </c>
      <c r="H1543" s="3"/>
      <c r="I1543" s="3" t="s">
        <v>378</v>
      </c>
      <c r="J1543" s="3"/>
      <c r="K1543" s="3" t="s">
        <v>379</v>
      </c>
      <c r="L1543" s="3"/>
      <c r="M1543" s="3"/>
      <c r="N1543" s="3"/>
      <c r="O1543" s="3"/>
      <c r="P1543" s="3"/>
      <c r="Q1543" s="3" t="s">
        <v>380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331"/>
        <v>{}</v>
      </c>
      <c r="Z1543" s="11" t="s">
        <v>381</v>
      </c>
      <c r="AA1543" s="11" t="str">
        <f t="shared" si="339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332"/>
        <v/>
      </c>
      <c r="BQ1543" s="11" t="str">
        <f t="shared" si="338"/>
        <v/>
      </c>
    </row>
    <row r="1544" spans="2:69" x14ac:dyDescent="0.15">
      <c r="B1544" s="1" t="str">
        <f t="shared" si="333"/>
        <v>SkillDescBrief4101305</v>
      </c>
      <c r="C1544" s="1" t="str">
        <f t="shared" si="334"/>
        <v>SkillDescDetail410130503</v>
      </c>
      <c r="D1544" s="3">
        <v>410130503</v>
      </c>
      <c r="E1544" s="3">
        <v>4101305</v>
      </c>
      <c r="F1544" s="3">
        <v>3</v>
      </c>
      <c r="G1544" s="3" t="s">
        <v>377</v>
      </c>
      <c r="H1544" s="3"/>
      <c r="I1544" s="3" t="s">
        <v>378</v>
      </c>
      <c r="J1544" s="3"/>
      <c r="K1544" s="3" t="s">
        <v>379</v>
      </c>
      <c r="L1544" s="3"/>
      <c r="M1544" s="3"/>
      <c r="N1544" s="3"/>
      <c r="O1544" s="3"/>
      <c r="P1544" s="3"/>
      <c r="Q1544" s="3" t="s">
        <v>380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331"/>
        <v>{}</v>
      </c>
      <c r="Z1544" s="11" t="s">
        <v>381</v>
      </c>
      <c r="AA1544" s="11" t="str">
        <f t="shared" si="339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332"/>
        <v/>
      </c>
      <c r="BQ1544" s="11" t="str">
        <f t="shared" si="338"/>
        <v/>
      </c>
    </row>
    <row r="1545" spans="2:69" x14ac:dyDescent="0.15">
      <c r="B1545" s="1" t="str">
        <f t="shared" si="333"/>
        <v>SkillDescBrief4101305</v>
      </c>
      <c r="C1545" s="1" t="str">
        <f t="shared" si="334"/>
        <v>SkillDescDetail410130504</v>
      </c>
      <c r="D1545" s="3">
        <v>410130504</v>
      </c>
      <c r="E1545" s="3">
        <v>4101305</v>
      </c>
      <c r="F1545" s="3">
        <v>4</v>
      </c>
      <c r="G1545" s="3" t="s">
        <v>377</v>
      </c>
      <c r="H1545" s="3"/>
      <c r="I1545" s="3" t="s">
        <v>378</v>
      </c>
      <c r="J1545" s="3"/>
      <c r="K1545" s="3" t="s">
        <v>379</v>
      </c>
      <c r="L1545" s="3"/>
      <c r="M1545" s="3"/>
      <c r="N1545" s="3"/>
      <c r="O1545" s="3"/>
      <c r="P1545" s="3"/>
      <c r="Q1545" s="3" t="s">
        <v>380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331"/>
        <v>{}</v>
      </c>
      <c r="Z1545" s="11" t="s">
        <v>381</v>
      </c>
      <c r="AA1545" s="11" t="str">
        <f t="shared" si="339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332"/>
        <v/>
      </c>
      <c r="BQ1545" s="11" t="str">
        <f t="shared" si="338"/>
        <v/>
      </c>
    </row>
    <row r="1546" spans="2:69" x14ac:dyDescent="0.15">
      <c r="B1546" s="1" t="str">
        <f t="shared" si="333"/>
        <v>SkillDescBrief4101305</v>
      </c>
      <c r="C1546" s="1" t="str">
        <f t="shared" si="334"/>
        <v>SkillDescDetail410130505</v>
      </c>
      <c r="D1546" s="3">
        <v>410130505</v>
      </c>
      <c r="E1546" s="3">
        <v>4101305</v>
      </c>
      <c r="F1546" s="3">
        <v>5</v>
      </c>
      <c r="G1546" s="3" t="s">
        <v>377</v>
      </c>
      <c r="H1546" s="3"/>
      <c r="I1546" s="3" t="s">
        <v>378</v>
      </c>
      <c r="J1546" s="3"/>
      <c r="K1546" s="3" t="s">
        <v>379</v>
      </c>
      <c r="L1546" s="3"/>
      <c r="M1546" s="3"/>
      <c r="N1546" s="3"/>
      <c r="O1546" s="3"/>
      <c r="P1546" s="3"/>
      <c r="Q1546" s="3" t="s">
        <v>380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347">IF(E1546="","",$A$3&amp;_xlfn.TEXTJOIN($C$1,1,S1546:X1546)&amp;$A$4)</f>
        <v>{}</v>
      </c>
      <c r="Z1546" s="11" t="s">
        <v>381</v>
      </c>
      <c r="AA1546" s="11" t="str">
        <f t="shared" si="339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348">Z1546</f>
        <v/>
      </c>
      <c r="BQ1546" s="11" t="str">
        <f t="shared" si="338"/>
        <v/>
      </c>
    </row>
    <row r="1547" spans="2:69" x14ac:dyDescent="0.15">
      <c r="B1547" s="1" t="str">
        <f t="shared" ref="B1547:B1610" si="349">$C$3&amp;LEFT($D1547,7)</f>
        <v>SkillDescBrief// 战斗被动</v>
      </c>
      <c r="C1547" s="1" t="str">
        <f t="shared" ref="C1547:C1610" si="350">$C$4&amp;$D1547</f>
        <v>SkillDescDetail// 战斗被动3</v>
      </c>
      <c r="D1547" s="7" t="s">
        <v>48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347"/>
        <v/>
      </c>
      <c r="Z1547" s="10" t="s">
        <v>381</v>
      </c>
      <c r="AA1547" s="10" t="str">
        <f t="shared" si="339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348"/>
        <v/>
      </c>
      <c r="BQ1547" s="10" t="str">
        <f t="shared" si="338"/>
        <v/>
      </c>
    </row>
    <row r="1548" spans="2:69" x14ac:dyDescent="0.15">
      <c r="B1548" s="1" t="str">
        <f t="shared" si="349"/>
        <v>SkillDescBrief4101306</v>
      </c>
      <c r="C1548" s="1" t="str">
        <f t="shared" si="350"/>
        <v>SkillDescDetail410130601</v>
      </c>
      <c r="D1548" s="3">
        <v>410130601</v>
      </c>
      <c r="E1548" s="3">
        <v>4101306</v>
      </c>
      <c r="F1548" s="3">
        <v>1</v>
      </c>
      <c r="G1548" s="3" t="s">
        <v>377</v>
      </c>
      <c r="H1548" s="3"/>
      <c r="I1548" s="3" t="s">
        <v>378</v>
      </c>
      <c r="J1548" s="3"/>
      <c r="K1548" s="3" t="s">
        <v>379</v>
      </c>
      <c r="L1548" s="3"/>
      <c r="M1548" s="3"/>
      <c r="N1548" s="3"/>
      <c r="O1548" s="3"/>
      <c r="P1548" s="3"/>
      <c r="Q1548" s="3" t="s">
        <v>380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347"/>
        <v>{}</v>
      </c>
      <c r="Z1548" s="11" t="s">
        <v>381</v>
      </c>
      <c r="AA1548" s="11" t="str">
        <f t="shared" si="339"/>
        <v/>
      </c>
      <c r="AB1548" s="11"/>
      <c r="AC1548" s="11"/>
      <c r="AD1548" s="11"/>
      <c r="AE1548" s="11"/>
      <c r="AF1548" s="11"/>
      <c r="AG1548" s="11"/>
      <c r="AH1548" s="11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348"/>
        <v/>
      </c>
      <c r="BQ1548" s="11" t="str">
        <f t="shared" si="338"/>
        <v/>
      </c>
    </row>
    <row r="1549" spans="2:69" x14ac:dyDescent="0.15">
      <c r="B1549" s="1" t="str">
        <f t="shared" si="349"/>
        <v>SkillDescBrief4101306</v>
      </c>
      <c r="C1549" s="1" t="str">
        <f t="shared" si="350"/>
        <v>SkillDescDetail410130602</v>
      </c>
      <c r="D1549" s="3">
        <v>410130602</v>
      </c>
      <c r="E1549" s="3">
        <v>4101306</v>
      </c>
      <c r="F1549" s="3">
        <v>2</v>
      </c>
      <c r="G1549" s="3" t="s">
        <v>377</v>
      </c>
      <c r="H1549" s="3"/>
      <c r="I1549" s="3" t="s">
        <v>378</v>
      </c>
      <c r="J1549" s="3"/>
      <c r="K1549" s="3" t="s">
        <v>379</v>
      </c>
      <c r="L1549" s="3"/>
      <c r="M1549" s="3"/>
      <c r="N1549" s="3"/>
      <c r="O1549" s="3"/>
      <c r="P1549" s="3"/>
      <c r="Q1549" s="3" t="s">
        <v>380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347"/>
        <v>{}</v>
      </c>
      <c r="Z1549" s="11" t="s">
        <v>381</v>
      </c>
      <c r="AA1549" s="11" t="str">
        <f t="shared" si="339"/>
        <v/>
      </c>
      <c r="AB1549" s="11"/>
      <c r="AC1549" s="11"/>
      <c r="AD1549" s="11"/>
      <c r="AE1549" s="11"/>
      <c r="AF1549" s="11"/>
      <c r="AG1549" s="11"/>
      <c r="AH1549" s="11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348"/>
        <v/>
      </c>
      <c r="BQ1549" s="11" t="str">
        <f t="shared" si="338"/>
        <v/>
      </c>
    </row>
    <row r="1550" spans="2:69" x14ac:dyDescent="0.15">
      <c r="B1550" s="1" t="str">
        <f t="shared" si="349"/>
        <v>SkillDescBrief4101306</v>
      </c>
      <c r="C1550" s="1" t="str">
        <f t="shared" si="350"/>
        <v>SkillDescDetail410130603</v>
      </c>
      <c r="D1550" s="3">
        <v>410130603</v>
      </c>
      <c r="E1550" s="3">
        <v>4101306</v>
      </c>
      <c r="F1550" s="3">
        <v>3</v>
      </c>
      <c r="G1550" s="3" t="s">
        <v>377</v>
      </c>
      <c r="H1550" s="3"/>
      <c r="I1550" s="3" t="s">
        <v>378</v>
      </c>
      <c r="J1550" s="3"/>
      <c r="K1550" s="3" t="s">
        <v>379</v>
      </c>
      <c r="L1550" s="3"/>
      <c r="M1550" s="3"/>
      <c r="N1550" s="3"/>
      <c r="O1550" s="3"/>
      <c r="P1550" s="3"/>
      <c r="Q1550" s="3" t="s">
        <v>380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347"/>
        <v>{}</v>
      </c>
      <c r="Z1550" s="11" t="s">
        <v>381</v>
      </c>
      <c r="AA1550" s="11" t="str">
        <f t="shared" si="339"/>
        <v/>
      </c>
      <c r="AB1550" s="11"/>
      <c r="AC1550" s="11"/>
      <c r="AD1550" s="11"/>
      <c r="AE1550" s="11"/>
      <c r="AF1550" s="11"/>
      <c r="AG1550" s="11"/>
      <c r="AH1550" s="11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348"/>
        <v/>
      </c>
      <c r="BQ1550" s="11" t="str">
        <f t="shared" si="338"/>
        <v/>
      </c>
    </row>
    <row r="1551" spans="2:69" x14ac:dyDescent="0.15">
      <c r="B1551" s="1" t="str">
        <f t="shared" si="349"/>
        <v>SkillDescBrief4101306</v>
      </c>
      <c r="C1551" s="1" t="str">
        <f t="shared" si="350"/>
        <v>SkillDescDetail410130604</v>
      </c>
      <c r="D1551" s="3">
        <v>410130604</v>
      </c>
      <c r="E1551" s="3">
        <v>4101306</v>
      </c>
      <c r="F1551" s="3">
        <v>4</v>
      </c>
      <c r="G1551" s="3" t="s">
        <v>377</v>
      </c>
      <c r="H1551" s="3"/>
      <c r="I1551" s="3" t="s">
        <v>378</v>
      </c>
      <c r="J1551" s="3"/>
      <c r="K1551" s="3" t="s">
        <v>379</v>
      </c>
      <c r="L1551" s="3"/>
      <c r="M1551" s="3"/>
      <c r="N1551" s="3"/>
      <c r="O1551" s="3"/>
      <c r="P1551" s="3"/>
      <c r="Q1551" s="3" t="s">
        <v>380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347"/>
        <v>{}</v>
      </c>
      <c r="Z1551" s="11" t="s">
        <v>381</v>
      </c>
      <c r="AA1551" s="11" t="str">
        <f t="shared" si="339"/>
        <v/>
      </c>
      <c r="AB1551" s="11"/>
      <c r="AC1551" s="11"/>
      <c r="AD1551" s="11"/>
      <c r="AE1551" s="11"/>
      <c r="AF1551" s="11"/>
      <c r="AG1551" s="11"/>
      <c r="AH1551" s="11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348"/>
        <v/>
      </c>
      <c r="BQ1551" s="11" t="str">
        <f t="shared" si="338"/>
        <v/>
      </c>
    </row>
    <row r="1552" spans="2:69" x14ac:dyDescent="0.15">
      <c r="B1552" s="1" t="str">
        <f t="shared" si="349"/>
        <v>SkillDescBrief4101306</v>
      </c>
      <c r="C1552" s="1" t="str">
        <f t="shared" si="350"/>
        <v>SkillDescDetail410130605</v>
      </c>
      <c r="D1552" s="3">
        <v>410130605</v>
      </c>
      <c r="E1552" s="3">
        <v>4101306</v>
      </c>
      <c r="F1552" s="3">
        <v>5</v>
      </c>
      <c r="G1552" s="3" t="s">
        <v>377</v>
      </c>
      <c r="H1552" s="3"/>
      <c r="I1552" s="3" t="s">
        <v>378</v>
      </c>
      <c r="J1552" s="3"/>
      <c r="K1552" s="3" t="s">
        <v>379</v>
      </c>
      <c r="L1552" s="3"/>
      <c r="M1552" s="3"/>
      <c r="N1552" s="3"/>
      <c r="O1552" s="3"/>
      <c r="P1552" s="3"/>
      <c r="Q1552" s="3" t="s">
        <v>380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347"/>
        <v>{}</v>
      </c>
      <c r="Z1552" s="11" t="s">
        <v>381</v>
      </c>
      <c r="AA1552" s="11" t="str">
        <f t="shared" si="339"/>
        <v/>
      </c>
      <c r="AB1552" s="11"/>
      <c r="AC1552" s="11"/>
      <c r="AD1552" s="11"/>
      <c r="AE1552" s="11"/>
      <c r="AF1552" s="11"/>
      <c r="AG1552" s="11"/>
      <c r="AH1552" s="11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348"/>
        <v/>
      </c>
      <c r="BQ1552" s="11" t="str">
        <f t="shared" si="338"/>
        <v/>
      </c>
    </row>
    <row r="1553" spans="2:69" x14ac:dyDescent="0.15">
      <c r="B1553" s="1" t="str">
        <f t="shared" si="349"/>
        <v>SkillDescBrief// 战斗被动</v>
      </c>
      <c r="C1553" s="1" t="str">
        <f t="shared" si="350"/>
        <v>SkillDescDetail// 战斗被动4</v>
      </c>
      <c r="D1553" s="7" t="s">
        <v>49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347"/>
        <v/>
      </c>
      <c r="Z1553" s="10" t="s">
        <v>381</v>
      </c>
      <c r="AA1553" s="10" t="str">
        <f t="shared" si="339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348"/>
        <v/>
      </c>
      <c r="BQ1553" s="10" t="str">
        <f t="shared" si="338"/>
        <v/>
      </c>
    </row>
    <row r="1554" spans="2:69" x14ac:dyDescent="0.15">
      <c r="B1554" s="1" t="str">
        <f t="shared" si="349"/>
        <v>SkillDescBrief4101307</v>
      </c>
      <c r="C1554" s="1" t="str">
        <f t="shared" si="350"/>
        <v>SkillDescDetail410130701</v>
      </c>
      <c r="D1554" s="3">
        <v>410130701</v>
      </c>
      <c r="E1554" s="3">
        <v>4101307</v>
      </c>
      <c r="F1554" s="3">
        <v>1</v>
      </c>
      <c r="G1554" s="3" t="s">
        <v>377</v>
      </c>
      <c r="H1554" s="3">
        <v>0.2</v>
      </c>
      <c r="I1554" s="3" t="s">
        <v>378</v>
      </c>
      <c r="J1554" s="3"/>
      <c r="K1554" s="3" t="s">
        <v>379</v>
      </c>
      <c r="L1554" s="3">
        <v>1</v>
      </c>
      <c r="M1554" s="3"/>
      <c r="N1554" s="3"/>
      <c r="O1554" s="3"/>
      <c r="P1554" s="3"/>
      <c r="Q1554" s="3" t="s">
        <v>380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347"/>
        <v>{"AtkPower":0.2,"BuffPower":1}</v>
      </c>
      <c r="Z1554" s="11" t="s">
        <v>753</v>
      </c>
      <c r="AA1554" s="11" t="str">
        <f t="shared" si="339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753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349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348"/>
        <v>对受到控制的敌人伤害加成提高</v>
      </c>
      <c r="BQ1554" s="11" t="str">
        <f t="shared" si="338"/>
        <v>对受到控制的敌人伤害加成提高&lt;q=attr_atk&gt;&lt;c=A6EC41&gt;20%&lt;/c&gt;</v>
      </c>
    </row>
    <row r="1555" spans="2:69" x14ac:dyDescent="0.15">
      <c r="B1555" s="1" t="str">
        <f t="shared" si="349"/>
        <v>SkillDescBrief4101307</v>
      </c>
      <c r="C1555" s="1" t="str">
        <f t="shared" si="350"/>
        <v>SkillDescDetail410130702</v>
      </c>
      <c r="D1555" s="3">
        <v>410130702</v>
      </c>
      <c r="E1555" s="3">
        <v>4101307</v>
      </c>
      <c r="F1555" s="3">
        <v>2</v>
      </c>
      <c r="G1555" s="3" t="s">
        <v>377</v>
      </c>
      <c r="H1555" s="3"/>
      <c r="I1555" s="3" t="s">
        <v>378</v>
      </c>
      <c r="J1555" s="3"/>
      <c r="K1555" s="3" t="s">
        <v>379</v>
      </c>
      <c r="L1555" s="3">
        <v>1</v>
      </c>
      <c r="M1555" s="3"/>
      <c r="N1555" s="3"/>
      <c r="O1555" s="3"/>
      <c r="P1555" s="3"/>
      <c r="Q1555" s="3" t="s">
        <v>380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347"/>
        <v>{"BuffPower":1}</v>
      </c>
      <c r="Z1555" s="11" t="s">
        <v>381</v>
      </c>
      <c r="AA1555" s="11" t="str">
        <f t="shared" si="339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348"/>
        <v/>
      </c>
      <c r="BQ1555" s="11" t="str">
        <f t="shared" si="338"/>
        <v/>
      </c>
    </row>
    <row r="1556" spans="2:69" x14ac:dyDescent="0.15">
      <c r="B1556" s="1" t="str">
        <f t="shared" si="349"/>
        <v>SkillDescBrief4101307</v>
      </c>
      <c r="C1556" s="1" t="str">
        <f t="shared" si="350"/>
        <v>SkillDescDetail410130703</v>
      </c>
      <c r="D1556" s="3">
        <v>410130703</v>
      </c>
      <c r="E1556" s="3">
        <v>4101307</v>
      </c>
      <c r="F1556" s="3">
        <v>3</v>
      </c>
      <c r="G1556" s="3" t="s">
        <v>377</v>
      </c>
      <c r="H1556" s="3"/>
      <c r="I1556" s="3" t="s">
        <v>378</v>
      </c>
      <c r="J1556" s="3"/>
      <c r="K1556" s="3" t="s">
        <v>379</v>
      </c>
      <c r="L1556" s="3">
        <v>1</v>
      </c>
      <c r="M1556" s="3"/>
      <c r="N1556" s="3"/>
      <c r="O1556" s="3"/>
      <c r="P1556" s="3"/>
      <c r="Q1556" s="3" t="s">
        <v>380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347"/>
        <v>{"BuffPower":1}</v>
      </c>
      <c r="Z1556" s="11" t="s">
        <v>381</v>
      </c>
      <c r="AA1556" s="11" t="str">
        <f t="shared" si="339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348"/>
        <v/>
      </c>
      <c r="BQ1556" s="11" t="str">
        <f t="shared" si="338"/>
        <v/>
      </c>
    </row>
    <row r="1557" spans="2:69" x14ac:dyDescent="0.15">
      <c r="B1557" s="1" t="str">
        <f t="shared" si="349"/>
        <v>SkillDescBrief4101307</v>
      </c>
      <c r="C1557" s="1" t="str">
        <f t="shared" si="350"/>
        <v>SkillDescDetail410130704</v>
      </c>
      <c r="D1557" s="3">
        <v>410130704</v>
      </c>
      <c r="E1557" s="3">
        <v>4101307</v>
      </c>
      <c r="F1557" s="3">
        <v>4</v>
      </c>
      <c r="G1557" s="3" t="s">
        <v>377</v>
      </c>
      <c r="H1557" s="3"/>
      <c r="I1557" s="3" t="s">
        <v>378</v>
      </c>
      <c r="J1557" s="3"/>
      <c r="K1557" s="3" t="s">
        <v>379</v>
      </c>
      <c r="L1557" s="3">
        <v>1</v>
      </c>
      <c r="M1557" s="3"/>
      <c r="N1557" s="3"/>
      <c r="O1557" s="3"/>
      <c r="P1557" s="3"/>
      <c r="Q1557" s="3" t="s">
        <v>380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347"/>
        <v>{"BuffPower":1}</v>
      </c>
      <c r="Z1557" s="11" t="s">
        <v>381</v>
      </c>
      <c r="AA1557" s="11" t="str">
        <f t="shared" si="339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348"/>
        <v/>
      </c>
      <c r="BQ1557" s="11" t="str">
        <f t="shared" si="338"/>
        <v/>
      </c>
    </row>
    <row r="1558" spans="2:69" x14ac:dyDescent="0.15">
      <c r="B1558" s="1" t="str">
        <f t="shared" si="349"/>
        <v>SkillDescBrief4101307</v>
      </c>
      <c r="C1558" s="1" t="str">
        <f t="shared" si="350"/>
        <v>SkillDescDetail410130705</v>
      </c>
      <c r="D1558" s="3">
        <v>410130705</v>
      </c>
      <c r="E1558" s="3">
        <v>4101307</v>
      </c>
      <c r="F1558" s="3">
        <v>5</v>
      </c>
      <c r="G1558" s="3" t="s">
        <v>377</v>
      </c>
      <c r="H1558" s="3"/>
      <c r="I1558" s="3" t="s">
        <v>378</v>
      </c>
      <c r="J1558" s="3"/>
      <c r="K1558" s="3" t="s">
        <v>379</v>
      </c>
      <c r="L1558" s="3">
        <v>1</v>
      </c>
      <c r="M1558" s="3"/>
      <c r="N1558" s="3"/>
      <c r="O1558" s="3"/>
      <c r="P1558" s="3"/>
      <c r="Q1558" s="3" t="s">
        <v>380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347"/>
        <v>{"BuffPower":1}</v>
      </c>
      <c r="Z1558" s="11" t="s">
        <v>381</v>
      </c>
      <c r="AA1558" s="11" t="str">
        <f t="shared" si="339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348"/>
        <v/>
      </c>
      <c r="BQ1558" s="11" t="str">
        <f t="shared" si="338"/>
        <v/>
      </c>
    </row>
    <row r="1559" spans="2:69" x14ac:dyDescent="0.15">
      <c r="B1559" s="1" t="str">
        <f t="shared" si="349"/>
        <v>SkillDescBrief// 普攻-强</v>
      </c>
      <c r="C1559" s="1" t="str">
        <f t="shared" si="350"/>
        <v>SkillDescDetail// 普攻-强化攻击</v>
      </c>
      <c r="D1559" s="7" t="s">
        <v>74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347"/>
        <v/>
      </c>
      <c r="Z1559" s="10" t="s">
        <v>381</v>
      </c>
      <c r="AA1559" s="10" t="str">
        <f t="shared" si="339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348"/>
        <v/>
      </c>
      <c r="BQ1559" s="10" t="str">
        <f t="shared" si="338"/>
        <v/>
      </c>
    </row>
    <row r="1560" spans="2:69" x14ac:dyDescent="0.15">
      <c r="B1560" s="1" t="str">
        <f t="shared" si="349"/>
        <v>SkillDescBrief4101308</v>
      </c>
      <c r="C1560" s="1" t="str">
        <f t="shared" si="350"/>
        <v>SkillDescDetail410130801</v>
      </c>
      <c r="D1560" s="3">
        <v>410130801</v>
      </c>
      <c r="E1560" s="3">
        <v>4101308</v>
      </c>
      <c r="F1560" s="3">
        <v>1</v>
      </c>
      <c r="G1560" s="3" t="s">
        <v>377</v>
      </c>
      <c r="H1560" s="3">
        <f ca="1">ROUND(_xlfn.XLOOKUP($F1560,$D$1:$D$5,$E$1:$E$5)*OFFSET(H1560,5-$F1560,0)/0.05,0)*0.05</f>
        <v>4.2</v>
      </c>
      <c r="I1560" s="3" t="s">
        <v>378</v>
      </c>
      <c r="J1560" s="3"/>
      <c r="K1560" s="3" t="s">
        <v>379</v>
      </c>
      <c r="L1560" s="3"/>
      <c r="M1560" s="3"/>
      <c r="N1560" s="3"/>
      <c r="O1560" s="3"/>
      <c r="P1560" s="3"/>
      <c r="Q1560" s="3" t="s">
        <v>380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t="shared" ca="1" si="347"/>
        <v>{"AtkPower":4.2}</v>
      </c>
      <c r="Z1560" s="11" t="s">
        <v>381</v>
      </c>
      <c r="AA1560" s="11" t="str">
        <f t="shared" si="339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348"/>
        <v/>
      </c>
      <c r="BQ1560" s="11" t="str">
        <f t="shared" si="338"/>
        <v/>
      </c>
    </row>
    <row r="1561" spans="2:69" x14ac:dyDescent="0.15">
      <c r="B1561" s="1" t="str">
        <f t="shared" si="349"/>
        <v>SkillDescBrief4101308</v>
      </c>
      <c r="C1561" s="1" t="str">
        <f t="shared" si="350"/>
        <v>SkillDescDetail410130802</v>
      </c>
      <c r="D1561" s="3">
        <v>410130802</v>
      </c>
      <c r="E1561" s="3">
        <v>4101308</v>
      </c>
      <c r="F1561" s="3">
        <v>2</v>
      </c>
      <c r="G1561" s="3" t="s">
        <v>377</v>
      </c>
      <c r="H1561" s="3">
        <f ca="1">ROUND(_xlfn.XLOOKUP($F1561,$D$1:$D$5,$E$1:$E$5)*OFFSET(H1561,5-$F1561,0)/0.05,0)*0.05</f>
        <v>4.5</v>
      </c>
      <c r="I1561" s="3" t="s">
        <v>378</v>
      </c>
      <c r="J1561" s="3"/>
      <c r="K1561" s="3" t="s">
        <v>379</v>
      </c>
      <c r="L1561" s="3"/>
      <c r="M1561" s="3"/>
      <c r="N1561" s="3"/>
      <c r="O1561" s="3"/>
      <c r="P1561" s="3"/>
      <c r="Q1561" s="3" t="s">
        <v>380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t="shared" ca="1" si="347"/>
        <v>{"AtkPower":4.5}</v>
      </c>
      <c r="Z1561" s="11" t="s">
        <v>381</v>
      </c>
      <c r="AA1561" s="11" t="str">
        <f t="shared" si="339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348"/>
        <v/>
      </c>
      <c r="BQ1561" s="11" t="str">
        <f t="shared" si="338"/>
        <v/>
      </c>
    </row>
    <row r="1562" spans="2:69" x14ac:dyDescent="0.15">
      <c r="B1562" s="1" t="str">
        <f t="shared" si="349"/>
        <v>SkillDescBrief4101308</v>
      </c>
      <c r="C1562" s="1" t="str">
        <f t="shared" si="350"/>
        <v>SkillDescDetail410130803</v>
      </c>
      <c r="D1562" s="3">
        <v>410130803</v>
      </c>
      <c r="E1562" s="3">
        <v>4101308</v>
      </c>
      <c r="F1562" s="3">
        <v>3</v>
      </c>
      <c r="G1562" s="3" t="s">
        <v>377</v>
      </c>
      <c r="H1562" s="3">
        <f ca="1">ROUND(_xlfn.XLOOKUP($F1562,$D$1:$D$5,$E$1:$E$5)*OFFSET(H1562,5-$F1562,0)/0.05,0)*0.05</f>
        <v>4.8000000000000007</v>
      </c>
      <c r="I1562" s="3" t="s">
        <v>378</v>
      </c>
      <c r="J1562" s="3"/>
      <c r="K1562" s="3" t="s">
        <v>379</v>
      </c>
      <c r="L1562" s="3"/>
      <c r="M1562" s="3"/>
      <c r="N1562" s="3"/>
      <c r="O1562" s="3"/>
      <c r="P1562" s="3"/>
      <c r="Q1562" s="3" t="s">
        <v>380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t="shared" ca="1" si="347"/>
        <v>{"AtkPower":4.8}</v>
      </c>
      <c r="Z1562" s="11" t="s">
        <v>381</v>
      </c>
      <c r="AA1562" s="11" t="str">
        <f t="shared" si="339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348"/>
        <v/>
      </c>
      <c r="BQ1562" s="11" t="str">
        <f t="shared" si="338"/>
        <v/>
      </c>
    </row>
    <row r="1563" spans="2:69" x14ac:dyDescent="0.15">
      <c r="B1563" s="1" t="str">
        <f t="shared" si="349"/>
        <v>SkillDescBrief4101308</v>
      </c>
      <c r="C1563" s="1" t="str">
        <f t="shared" si="350"/>
        <v>SkillDescDetail410130804</v>
      </c>
      <c r="D1563" s="3">
        <v>410130804</v>
      </c>
      <c r="E1563" s="3">
        <v>4101308</v>
      </c>
      <c r="F1563" s="3">
        <v>4</v>
      </c>
      <c r="G1563" s="3" t="s">
        <v>377</v>
      </c>
      <c r="H1563" s="3">
        <f ca="1">ROUND(_xlfn.XLOOKUP($F1563,$D$1:$D$5,$E$1:$E$5)*OFFSET(H1563,5-$F1563,0)/0.05,0)*0.05</f>
        <v>5.4</v>
      </c>
      <c r="I1563" s="3" t="s">
        <v>378</v>
      </c>
      <c r="J1563" s="3"/>
      <c r="K1563" s="3" t="s">
        <v>379</v>
      </c>
      <c r="L1563" s="3"/>
      <c r="M1563" s="3"/>
      <c r="N1563" s="3"/>
      <c r="O1563" s="3"/>
      <c r="P1563" s="3"/>
      <c r="Q1563" s="3" t="s">
        <v>380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t="shared" ca="1" si="347"/>
        <v>{"AtkPower":5.4}</v>
      </c>
      <c r="Z1563" s="11" t="s">
        <v>381</v>
      </c>
      <c r="AA1563" s="11" t="str">
        <f t="shared" si="339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348"/>
        <v/>
      </c>
      <c r="BQ1563" s="11" t="str">
        <f t="shared" si="338"/>
        <v/>
      </c>
    </row>
    <row r="1564" spans="2:69" x14ac:dyDescent="0.15">
      <c r="B1564" s="1" t="str">
        <f t="shared" si="349"/>
        <v>SkillDescBrief4101308</v>
      </c>
      <c r="C1564" s="1" t="str">
        <f t="shared" si="350"/>
        <v>SkillDescDetail410130805</v>
      </c>
      <c r="D1564" s="3">
        <v>410130805</v>
      </c>
      <c r="E1564" s="3">
        <v>4101308</v>
      </c>
      <c r="F1564" s="3">
        <v>5</v>
      </c>
      <c r="G1564" s="3" t="s">
        <v>377</v>
      </c>
      <c r="H1564" s="3">
        <v>6</v>
      </c>
      <c r="I1564" s="3" t="s">
        <v>378</v>
      </c>
      <c r="J1564" s="3"/>
      <c r="K1564" s="3" t="s">
        <v>379</v>
      </c>
      <c r="L1564" s="3"/>
      <c r="M1564" s="3"/>
      <c r="N1564" s="3"/>
      <c r="O1564" s="3"/>
      <c r="P1564" s="3"/>
      <c r="Q1564" s="3" t="s">
        <v>380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347"/>
        <v>{"AtkPower":6}</v>
      </c>
      <c r="Z1564" s="11" t="s">
        <v>381</v>
      </c>
      <c r="AA1564" s="11" t="str">
        <f t="shared" si="339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348"/>
        <v/>
      </c>
      <c r="BQ1564" s="11" t="str">
        <f t="shared" si="338"/>
        <v/>
      </c>
    </row>
    <row r="1565" spans="2:69" x14ac:dyDescent="0.15">
      <c r="B1565" s="1" t="str">
        <f t="shared" si="349"/>
        <v>SkillDescBrief// 科技鸟狙</v>
      </c>
      <c r="C1565" s="1" t="str">
        <f t="shared" si="350"/>
        <v>SkillDescDetail// 科技鸟狙</v>
      </c>
      <c r="D1565" s="7" t="s">
        <v>165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347"/>
        <v/>
      </c>
      <c r="Z1565" s="10" t="s">
        <v>381</v>
      </c>
      <c r="AA1565" s="10" t="str">
        <f t="shared" si="339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348"/>
        <v/>
      </c>
      <c r="BQ1565" s="10" t="str">
        <f t="shared" si="338"/>
        <v/>
      </c>
    </row>
    <row r="1566" spans="2:69" x14ac:dyDescent="0.15">
      <c r="B1566" s="1" t="str">
        <f t="shared" si="349"/>
        <v>SkillDescBrief// 普攻</v>
      </c>
      <c r="C1566" s="1" t="str">
        <f t="shared" si="350"/>
        <v>SkillDescDetail// 普攻</v>
      </c>
      <c r="D1566" s="7" t="s">
        <v>33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347"/>
        <v/>
      </c>
      <c r="Z1566" s="10" t="s">
        <v>381</v>
      </c>
      <c r="AA1566" s="10" t="str">
        <f t="shared" si="339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348"/>
        <v/>
      </c>
      <c r="BQ1566" s="10" t="str">
        <f t="shared" si="338"/>
        <v/>
      </c>
    </row>
    <row r="1567" spans="2:69" x14ac:dyDescent="0.15">
      <c r="B1567" s="1" t="str">
        <f t="shared" si="349"/>
        <v>SkillDescBrief4101401</v>
      </c>
      <c r="C1567" s="1" t="str">
        <f t="shared" si="350"/>
        <v>SkillDescDetail410140101</v>
      </c>
      <c r="D1567" s="3">
        <v>410140101</v>
      </c>
      <c r="E1567" s="3">
        <v>4101401</v>
      </c>
      <c r="F1567" s="3">
        <v>1</v>
      </c>
      <c r="G1567" s="3" t="s">
        <v>377</v>
      </c>
      <c r="H1567" s="3">
        <f ca="1">ROUND(_xlfn.XLOOKUP($F1567,$D$1:$D$5,$E$1:$E$5)*OFFSET(H1567,5-$F1567,0)/0.05,0)*0.05</f>
        <v>1.6</v>
      </c>
      <c r="I1567" s="3" t="s">
        <v>378</v>
      </c>
      <c r="J1567" s="3"/>
      <c r="K1567" s="3" t="s">
        <v>379</v>
      </c>
      <c r="L1567" s="3"/>
      <c r="M1567" s="3"/>
      <c r="N1567" s="3"/>
      <c r="O1567" s="3"/>
      <c r="P1567" s="3"/>
      <c r="Q1567" s="3" t="s">
        <v>380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t="shared" ca="1" si="347"/>
        <v>{"AtkPower":1.6}</v>
      </c>
      <c r="Z1567" s="11" t="s">
        <v>754</v>
      </c>
      <c r="AA1567" s="11" t="str">
        <f t="shared" ca="1" si="339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755</v>
      </c>
      <c r="AK1567" s="11" t="str">
        <f>$B$6</f>
        <v>&lt;c=A6EC41&gt;</v>
      </c>
      <c r="AL1567" s="12">
        <v>1</v>
      </c>
      <c r="AM1567" s="11" t="s">
        <v>349</v>
      </c>
      <c r="AN1567" s="11" t="s">
        <v>384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349</v>
      </c>
      <c r="AR1567" s="11" t="s">
        <v>385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348"/>
        <v>使用鸟狙射击</v>
      </c>
      <c r="BQ1567" s="11" t="str">
        <f t="shared" ca="1" si="338"/>
        <v>使用鸟狙射击，对&lt;c=A6EC41&gt;1&lt;/c&gt;个敌人造成&lt;q=attr_atk&gt;&lt;c=A6EC41&gt;160%&lt;/c&gt;伤害</v>
      </c>
    </row>
    <row r="1568" spans="2:69" x14ac:dyDescent="0.15">
      <c r="B1568" s="1" t="str">
        <f t="shared" si="349"/>
        <v>SkillDescBrief4101401</v>
      </c>
      <c r="C1568" s="1" t="str">
        <f t="shared" si="350"/>
        <v>SkillDescDetail410140102</v>
      </c>
      <c r="D1568" s="3">
        <v>410140102</v>
      </c>
      <c r="E1568" s="3">
        <v>4101401</v>
      </c>
      <c r="F1568" s="3">
        <v>2</v>
      </c>
      <c r="G1568" s="3" t="s">
        <v>377</v>
      </c>
      <c r="H1568" s="3">
        <f ca="1">ROUND(_xlfn.XLOOKUP($F1568,$D$1:$D$5,$E$1:$E$5)*OFFSET(H1568,5-$F1568,0)/0.05,0)*0.05</f>
        <v>1.7000000000000002</v>
      </c>
      <c r="I1568" s="3" t="s">
        <v>378</v>
      </c>
      <c r="J1568" s="3"/>
      <c r="K1568" s="3" t="s">
        <v>379</v>
      </c>
      <c r="L1568" s="3"/>
      <c r="M1568" s="3"/>
      <c r="N1568" s="3"/>
      <c r="O1568" s="3"/>
      <c r="P1568" s="3"/>
      <c r="Q1568" s="3" t="s">
        <v>380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t="shared" ca="1" si="347"/>
        <v>{"AtkPower":1.7}</v>
      </c>
      <c r="Z1568" s="11" t="s">
        <v>754</v>
      </c>
      <c r="AA1568" s="11" t="str">
        <f t="shared" ca="1" si="339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386</v>
      </c>
      <c r="AG1568" s="11"/>
      <c r="AH1568" s="11"/>
      <c r="AI1568" s="11"/>
      <c r="AJ1568" s="11" t="s">
        <v>353</v>
      </c>
      <c r="AK1568" s="11" t="str">
        <f t="shared" ref="AK1568:AK1571" si="351">$B$8&amp;$B$6</f>
        <v>&lt;q=attr_atk&gt;&lt;c=A6EC41&gt;</v>
      </c>
      <c r="AL1568" s="11" t="str">
        <f t="shared" ref="AL1568:AL1571" ca="1" si="352">ROUND($H1568*100,2)&amp;"%"</f>
        <v>170%</v>
      </c>
      <c r="AM1568" s="11" t="s">
        <v>349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348"/>
        <v>使用鸟狙射击</v>
      </c>
      <c r="BQ1568" s="11" t="str">
        <f t="shared" ca="1" si="338"/>
        <v>2级：造成的伤害提升&lt;q=attr_atk&gt;&lt;c=A6EC41&gt;170%&lt;/c&gt;</v>
      </c>
    </row>
    <row r="1569" spans="2:69" x14ac:dyDescent="0.15">
      <c r="B1569" s="1" t="str">
        <f t="shared" si="349"/>
        <v>SkillDescBrief4101401</v>
      </c>
      <c r="C1569" s="1" t="str">
        <f t="shared" si="350"/>
        <v>SkillDescDetail410140103</v>
      </c>
      <c r="D1569" s="3">
        <v>410140103</v>
      </c>
      <c r="E1569" s="3">
        <v>4101401</v>
      </c>
      <c r="F1569" s="3">
        <v>3</v>
      </c>
      <c r="G1569" s="3" t="s">
        <v>377</v>
      </c>
      <c r="H1569" s="3">
        <f ca="1">ROUND(_xlfn.XLOOKUP($F1569,$D$1:$D$5,$E$1:$E$5)*OFFSET(H1569,5-$F1569,0)/0.05,0)*0.05</f>
        <v>1.8</v>
      </c>
      <c r="I1569" s="3" t="s">
        <v>378</v>
      </c>
      <c r="J1569" s="3"/>
      <c r="K1569" s="3" t="s">
        <v>379</v>
      </c>
      <c r="L1569" s="3"/>
      <c r="M1569" s="3"/>
      <c r="N1569" s="3"/>
      <c r="O1569" s="3"/>
      <c r="P1569" s="3"/>
      <c r="Q1569" s="3" t="s">
        <v>380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t="shared" ca="1" si="347"/>
        <v>{"AtkPower":1.8}</v>
      </c>
      <c r="Z1569" s="11" t="s">
        <v>754</v>
      </c>
      <c r="AA1569" s="11" t="str">
        <f t="shared" ca="1" si="339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386</v>
      </c>
      <c r="AG1569" s="11"/>
      <c r="AH1569" s="11"/>
      <c r="AI1569" s="11"/>
      <c r="AJ1569" s="11" t="s">
        <v>353</v>
      </c>
      <c r="AK1569" s="11" t="str">
        <f t="shared" si="351"/>
        <v>&lt;q=attr_atk&gt;&lt;c=A6EC41&gt;</v>
      </c>
      <c r="AL1569" s="11" t="str">
        <f t="shared" ca="1" si="352"/>
        <v>180%</v>
      </c>
      <c r="AM1569" s="11" t="s">
        <v>349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348"/>
        <v>使用鸟狙射击</v>
      </c>
      <c r="BQ1569" s="11" t="str">
        <f t="shared" ref="BQ1569:BQ1632" ca="1" si="353">AA1569</f>
        <v>3级：造成的伤害提升&lt;q=attr_atk&gt;&lt;c=A6EC41&gt;180%&lt;/c&gt;</v>
      </c>
    </row>
    <row r="1570" spans="2:69" x14ac:dyDescent="0.15">
      <c r="B1570" s="1" t="str">
        <f t="shared" si="349"/>
        <v>SkillDescBrief4101401</v>
      </c>
      <c r="C1570" s="1" t="str">
        <f t="shared" si="350"/>
        <v>SkillDescDetail410140104</v>
      </c>
      <c r="D1570" s="3">
        <v>410140104</v>
      </c>
      <c r="E1570" s="3">
        <v>4101401</v>
      </c>
      <c r="F1570" s="3">
        <v>4</v>
      </c>
      <c r="G1570" s="3" t="s">
        <v>377</v>
      </c>
      <c r="H1570" s="3">
        <f ca="1">ROUND(_xlfn.XLOOKUP($F1570,$D$1:$D$5,$E$1:$E$5)*OFFSET(H1570,5-$F1570,0)/0.05,0)*0.05</f>
        <v>2.0500000000000003</v>
      </c>
      <c r="I1570" s="3" t="s">
        <v>378</v>
      </c>
      <c r="J1570" s="3"/>
      <c r="K1570" s="3" t="s">
        <v>379</v>
      </c>
      <c r="L1570" s="3"/>
      <c r="M1570" s="3"/>
      <c r="N1570" s="3"/>
      <c r="O1570" s="3"/>
      <c r="P1570" s="3"/>
      <c r="Q1570" s="3" t="s">
        <v>380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t="shared" ca="1" si="347"/>
        <v>{"AtkPower":2.05}</v>
      </c>
      <c r="Z1570" s="11" t="s">
        <v>754</v>
      </c>
      <c r="AA1570" s="11" t="str">
        <f t="shared" ca="1" si="339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386</v>
      </c>
      <c r="AG1570" s="11"/>
      <c r="AH1570" s="11"/>
      <c r="AI1570" s="11"/>
      <c r="AJ1570" s="11" t="s">
        <v>353</v>
      </c>
      <c r="AK1570" s="11" t="str">
        <f t="shared" si="351"/>
        <v>&lt;q=attr_atk&gt;&lt;c=A6EC41&gt;</v>
      </c>
      <c r="AL1570" s="11" t="str">
        <f t="shared" ca="1" si="352"/>
        <v>205%</v>
      </c>
      <c r="AM1570" s="11" t="s">
        <v>349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348"/>
        <v>使用鸟狙射击</v>
      </c>
      <c r="BQ1570" s="11" t="str">
        <f t="shared" ca="1" si="353"/>
        <v>4级：造成的伤害提升&lt;q=attr_atk&gt;&lt;c=A6EC41&gt;205%&lt;/c&gt;</v>
      </c>
    </row>
    <row r="1571" spans="2:69" x14ac:dyDescent="0.15">
      <c r="B1571" s="1" t="str">
        <f t="shared" si="349"/>
        <v>SkillDescBrief4101401</v>
      </c>
      <c r="C1571" s="1" t="str">
        <f t="shared" si="350"/>
        <v>SkillDescDetail410140105</v>
      </c>
      <c r="D1571" s="3">
        <v>410140105</v>
      </c>
      <c r="E1571" s="3">
        <v>4101401</v>
      </c>
      <c r="F1571" s="3">
        <v>5</v>
      </c>
      <c r="G1571" s="3" t="s">
        <v>377</v>
      </c>
      <c r="H1571" s="3">
        <v>2.25</v>
      </c>
      <c r="I1571" s="3" t="s">
        <v>378</v>
      </c>
      <c r="J1571" s="3"/>
      <c r="K1571" s="3" t="s">
        <v>379</v>
      </c>
      <c r="L1571" s="3"/>
      <c r="M1571" s="3"/>
      <c r="N1571" s="3"/>
      <c r="O1571" s="3"/>
      <c r="P1571" s="3"/>
      <c r="Q1571" s="3" t="s">
        <v>380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347"/>
        <v>{"AtkPower":2.25}</v>
      </c>
      <c r="Z1571" s="11" t="s">
        <v>754</v>
      </c>
      <c r="AA1571" s="11" t="str">
        <f t="shared" si="339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386</v>
      </c>
      <c r="AG1571" s="11"/>
      <c r="AH1571" s="11"/>
      <c r="AI1571" s="11"/>
      <c r="AJ1571" s="11" t="s">
        <v>353</v>
      </c>
      <c r="AK1571" s="11" t="str">
        <f t="shared" si="351"/>
        <v>&lt;q=attr_atk&gt;&lt;c=A6EC41&gt;</v>
      </c>
      <c r="AL1571" s="11" t="str">
        <f t="shared" si="352"/>
        <v>225%</v>
      </c>
      <c r="AM1571" s="11" t="s">
        <v>349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348"/>
        <v>使用鸟狙射击</v>
      </c>
      <c r="BQ1571" s="11" t="str">
        <f t="shared" si="353"/>
        <v>5级：造成的伤害提升&lt;q=attr_atk&gt;&lt;c=A6EC41&gt;225%&lt;/c&gt;</v>
      </c>
    </row>
    <row r="1572" spans="2:69" x14ac:dyDescent="0.15">
      <c r="B1572" s="1" t="str">
        <f t="shared" si="349"/>
        <v>SkillDescBrief// 大招</v>
      </c>
      <c r="C1572" s="1" t="str">
        <f t="shared" si="350"/>
        <v>SkillDescDetail// 大招</v>
      </c>
      <c r="D1572" s="7" t="s">
        <v>40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347"/>
        <v/>
      </c>
      <c r="Z1572" s="10" t="s">
        <v>381</v>
      </c>
      <c r="AA1572" s="10" t="str">
        <f t="shared" si="339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348"/>
        <v/>
      </c>
      <c r="BQ1572" s="10" t="str">
        <f t="shared" si="353"/>
        <v/>
      </c>
    </row>
    <row r="1573" spans="2:69" x14ac:dyDescent="0.15">
      <c r="B1573" s="1" t="str">
        <f t="shared" si="349"/>
        <v>SkillDescBrief4101402</v>
      </c>
      <c r="C1573" s="1" t="str">
        <f t="shared" si="350"/>
        <v>SkillDescDetail410140201</v>
      </c>
      <c r="D1573" s="3">
        <v>410140201</v>
      </c>
      <c r="E1573" s="3">
        <v>4101402</v>
      </c>
      <c r="F1573" s="3">
        <v>1</v>
      </c>
      <c r="G1573" s="3" t="s">
        <v>377</v>
      </c>
      <c r="H1573" s="3">
        <f ca="1">ROUND(_xlfn.XLOOKUP($F1573,$D$1:$D$5,$E$1:$E$5)*OFFSET(H1573,5-$F1573,0)/0.05,0)*0.05</f>
        <v>5.95</v>
      </c>
      <c r="I1573" s="3" t="s">
        <v>378</v>
      </c>
      <c r="J1573" s="3"/>
      <c r="K1573" s="3" t="s">
        <v>379</v>
      </c>
      <c r="L1573" s="3"/>
      <c r="M1573" s="3"/>
      <c r="N1573" s="3"/>
      <c r="O1573" s="3"/>
      <c r="P1573" s="3"/>
      <c r="Q1573" s="3" t="s">
        <v>380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t="shared" ca="1" si="347"/>
        <v>{"AtkPower":5.95}</v>
      </c>
      <c r="Z1573" s="11" t="s">
        <v>756</v>
      </c>
      <c r="AA1573" s="11" t="str">
        <f t="shared" ca="1" si="339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757</v>
      </c>
      <c r="AK1573" s="11" t="str">
        <f>$B$6</f>
        <v>&lt;c=A6EC41&gt;</v>
      </c>
      <c r="AL1573" s="12">
        <v>1</v>
      </c>
      <c r="AM1573" s="11" t="s">
        <v>349</v>
      </c>
      <c r="AN1573" s="11" t="s">
        <v>758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349</v>
      </c>
      <c r="AR1573" s="11" t="s">
        <v>385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348"/>
        <v>标记生命最低目标，发射发巨大子弹</v>
      </c>
      <c r="BQ1573" s="11" t="str">
        <f t="shared" ca="1" si="353"/>
        <v>标记生命最低目标，发射&lt;c=A6EC41&gt;1&lt;/c&gt;发巨大子弹，造成&lt;q=attr_atk&gt;&lt;c=A6EC41&gt;595%&lt;/c&gt;伤害</v>
      </c>
    </row>
    <row r="1574" spans="2:69" x14ac:dyDescent="0.15">
      <c r="B1574" s="1" t="str">
        <f t="shared" si="349"/>
        <v>SkillDescBrief4101402</v>
      </c>
      <c r="C1574" s="1" t="str">
        <f t="shared" si="350"/>
        <v>SkillDescDetail410140202</v>
      </c>
      <c r="D1574" s="3">
        <v>410140202</v>
      </c>
      <c r="E1574" s="3">
        <v>4101402</v>
      </c>
      <c r="F1574" s="3">
        <v>2</v>
      </c>
      <c r="G1574" s="3" t="s">
        <v>377</v>
      </c>
      <c r="H1574" s="3">
        <f ca="1">ROUND(_xlfn.XLOOKUP($F1574,$D$1:$D$5,$E$1:$E$5)*OFFSET(H1574,5-$F1574,0)/0.05,0)*0.05</f>
        <v>6.4</v>
      </c>
      <c r="I1574" s="3" t="s">
        <v>378</v>
      </c>
      <c r="J1574" s="3"/>
      <c r="K1574" s="3" t="s">
        <v>379</v>
      </c>
      <c r="L1574" s="3"/>
      <c r="M1574" s="3"/>
      <c r="N1574" s="3"/>
      <c r="O1574" s="3"/>
      <c r="P1574" s="3"/>
      <c r="Q1574" s="3" t="s">
        <v>380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t="shared" ca="1" si="347"/>
        <v>{"AtkPower":6.4}</v>
      </c>
      <c r="Z1574" s="11" t="s">
        <v>756</v>
      </c>
      <c r="AA1574" s="11" t="str">
        <f t="shared" ca="1" si="339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386</v>
      </c>
      <c r="AG1574" s="11"/>
      <c r="AH1574" s="11"/>
      <c r="AI1574" s="11"/>
      <c r="AJ1574" s="11" t="s">
        <v>353</v>
      </c>
      <c r="AK1574" s="11" t="str">
        <f t="shared" ref="AK1574:AK1577" si="354">$B$8&amp;$B$6</f>
        <v>&lt;q=attr_atk&gt;&lt;c=A6EC41&gt;</v>
      </c>
      <c r="AL1574" s="11" t="str">
        <f t="shared" ref="AL1574:AL1577" ca="1" si="355">ROUND($H1574*100,2)&amp;"%"</f>
        <v>640%</v>
      </c>
      <c r="AM1574" s="11" t="s">
        <v>349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348"/>
        <v>标记生命最低目标，发射发巨大子弹</v>
      </c>
      <c r="BQ1574" s="11" t="str">
        <f t="shared" ca="1" si="353"/>
        <v>2级：造成的伤害提升&lt;q=attr_atk&gt;&lt;c=A6EC41&gt;640%&lt;/c&gt;</v>
      </c>
    </row>
    <row r="1575" spans="2:69" x14ac:dyDescent="0.15">
      <c r="B1575" s="1" t="str">
        <f t="shared" si="349"/>
        <v>SkillDescBrief4101402</v>
      </c>
      <c r="C1575" s="1" t="str">
        <f t="shared" si="350"/>
        <v>SkillDescDetail410140203</v>
      </c>
      <c r="D1575" s="3">
        <v>410140203</v>
      </c>
      <c r="E1575" s="3">
        <v>4101402</v>
      </c>
      <c r="F1575" s="3">
        <v>3</v>
      </c>
      <c r="G1575" s="3" t="s">
        <v>377</v>
      </c>
      <c r="H1575" s="3">
        <f ca="1">ROUND(_xlfn.XLOOKUP($F1575,$D$1:$D$5,$E$1:$E$5)*OFFSET(H1575,5-$F1575,0)/0.05,0)*0.05</f>
        <v>6.8000000000000007</v>
      </c>
      <c r="I1575" s="3" t="s">
        <v>378</v>
      </c>
      <c r="J1575" s="3"/>
      <c r="K1575" s="3" t="s">
        <v>379</v>
      </c>
      <c r="L1575" s="3"/>
      <c r="M1575" s="3"/>
      <c r="N1575" s="3"/>
      <c r="O1575" s="3"/>
      <c r="P1575" s="3"/>
      <c r="Q1575" s="3" t="s">
        <v>380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t="shared" ca="1" si="347"/>
        <v>{"AtkPower":6.8}</v>
      </c>
      <c r="Z1575" s="11" t="s">
        <v>756</v>
      </c>
      <c r="AA1575" s="11" t="str">
        <f t="shared" ca="1" si="339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386</v>
      </c>
      <c r="AG1575" s="11"/>
      <c r="AH1575" s="11"/>
      <c r="AI1575" s="11"/>
      <c r="AJ1575" s="11" t="s">
        <v>353</v>
      </c>
      <c r="AK1575" s="11" t="str">
        <f t="shared" si="354"/>
        <v>&lt;q=attr_atk&gt;&lt;c=A6EC41&gt;</v>
      </c>
      <c r="AL1575" s="11" t="str">
        <f t="shared" ca="1" si="355"/>
        <v>680%</v>
      </c>
      <c r="AM1575" s="11" t="s">
        <v>349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348"/>
        <v>标记生命最低目标，发射发巨大子弹</v>
      </c>
      <c r="BQ1575" s="11" t="str">
        <f t="shared" ca="1" si="353"/>
        <v>3级：造成的伤害提升&lt;q=attr_atk&gt;&lt;c=A6EC41&gt;680%&lt;/c&gt;</v>
      </c>
    </row>
    <row r="1576" spans="2:69" x14ac:dyDescent="0.15">
      <c r="B1576" s="1" t="str">
        <f t="shared" si="349"/>
        <v>SkillDescBrief4101402</v>
      </c>
      <c r="C1576" s="1" t="str">
        <f t="shared" si="350"/>
        <v>SkillDescDetail410140204</v>
      </c>
      <c r="D1576" s="3">
        <v>410140204</v>
      </c>
      <c r="E1576" s="3">
        <v>4101402</v>
      </c>
      <c r="F1576" s="3">
        <v>4</v>
      </c>
      <c r="G1576" s="3" t="s">
        <v>377</v>
      </c>
      <c r="H1576" s="3">
        <f ca="1">ROUND(_xlfn.XLOOKUP($F1576,$D$1:$D$5,$E$1:$E$5)*OFFSET(H1576,5-$F1576,0)/0.05,0)*0.05</f>
        <v>7.65</v>
      </c>
      <c r="I1576" s="3" t="s">
        <v>378</v>
      </c>
      <c r="J1576" s="3"/>
      <c r="K1576" s="3" t="s">
        <v>379</v>
      </c>
      <c r="L1576" s="3"/>
      <c r="M1576" s="3"/>
      <c r="N1576" s="3"/>
      <c r="O1576" s="3"/>
      <c r="P1576" s="3"/>
      <c r="Q1576" s="3" t="s">
        <v>380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t="shared" ca="1" si="347"/>
        <v>{"AtkPower":7.65}</v>
      </c>
      <c r="Z1576" s="11" t="s">
        <v>756</v>
      </c>
      <c r="AA1576" s="11" t="str">
        <f t="shared" ref="AA1576:AA1639" ca="1" si="35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386</v>
      </c>
      <c r="AG1576" s="11"/>
      <c r="AH1576" s="11"/>
      <c r="AI1576" s="11"/>
      <c r="AJ1576" s="11" t="s">
        <v>353</v>
      </c>
      <c r="AK1576" s="11" t="str">
        <f t="shared" si="354"/>
        <v>&lt;q=attr_atk&gt;&lt;c=A6EC41&gt;</v>
      </c>
      <c r="AL1576" s="11" t="str">
        <f t="shared" ca="1" si="355"/>
        <v>765%</v>
      </c>
      <c r="AM1576" s="11" t="s">
        <v>349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348"/>
        <v>标记生命最低目标，发射发巨大子弹</v>
      </c>
      <c r="BQ1576" s="11" t="str">
        <f t="shared" ca="1" si="353"/>
        <v>4级：造成的伤害提升&lt;q=attr_atk&gt;&lt;c=A6EC41&gt;765%&lt;/c&gt;</v>
      </c>
    </row>
    <row r="1577" spans="2:69" x14ac:dyDescent="0.15">
      <c r="B1577" s="1" t="str">
        <f t="shared" si="349"/>
        <v>SkillDescBrief4101402</v>
      </c>
      <c r="C1577" s="1" t="str">
        <f t="shared" si="350"/>
        <v>SkillDescDetail410140205</v>
      </c>
      <c r="D1577" s="3">
        <v>410140205</v>
      </c>
      <c r="E1577" s="3">
        <v>4101402</v>
      </c>
      <c r="F1577" s="3">
        <v>5</v>
      </c>
      <c r="G1577" s="3" t="s">
        <v>377</v>
      </c>
      <c r="H1577" s="3">
        <v>8.5</v>
      </c>
      <c r="I1577" s="3" t="s">
        <v>378</v>
      </c>
      <c r="J1577" s="3"/>
      <c r="K1577" s="3" t="s">
        <v>379</v>
      </c>
      <c r="L1577" s="3"/>
      <c r="M1577" s="3"/>
      <c r="N1577" s="3"/>
      <c r="O1577" s="3"/>
      <c r="P1577" s="3"/>
      <c r="Q1577" s="3" t="s">
        <v>380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347"/>
        <v>{"AtkPower":8.5}</v>
      </c>
      <c r="Z1577" s="11" t="s">
        <v>756</v>
      </c>
      <c r="AA1577" s="11" t="str">
        <f t="shared" si="35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386</v>
      </c>
      <c r="AG1577" s="11"/>
      <c r="AH1577" s="11"/>
      <c r="AI1577" s="11"/>
      <c r="AJ1577" s="11" t="s">
        <v>353</v>
      </c>
      <c r="AK1577" s="11" t="str">
        <f t="shared" si="354"/>
        <v>&lt;q=attr_atk&gt;&lt;c=A6EC41&gt;</v>
      </c>
      <c r="AL1577" s="11" t="str">
        <f t="shared" si="355"/>
        <v>850%</v>
      </c>
      <c r="AM1577" s="11" t="s">
        <v>349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348"/>
        <v>标记生命最低目标，发射发巨大子弹</v>
      </c>
      <c r="BQ1577" s="11" t="str">
        <f t="shared" si="353"/>
        <v>5级：造成的伤害提升&lt;q=attr_atk&gt;&lt;c=A6EC41&gt;850%&lt;/c&gt;</v>
      </c>
    </row>
    <row r="1578" spans="2:69" x14ac:dyDescent="0.15">
      <c r="B1578" s="1" t="str">
        <f t="shared" si="349"/>
        <v>SkillDescBrief// 经营被动</v>
      </c>
      <c r="C1578" s="1" t="str">
        <f t="shared" si="350"/>
        <v>SkillDescDetail// 经营被动</v>
      </c>
      <c r="D1578" s="7" t="s">
        <v>45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347"/>
        <v/>
      </c>
      <c r="Z1578" s="10" t="s">
        <v>381</v>
      </c>
      <c r="AA1578" s="10" t="str">
        <f t="shared" si="35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348"/>
        <v/>
      </c>
      <c r="BQ1578" s="10" t="str">
        <f t="shared" si="353"/>
        <v/>
      </c>
    </row>
    <row r="1579" spans="2:69" x14ac:dyDescent="0.15">
      <c r="B1579" s="1" t="str">
        <f t="shared" si="349"/>
        <v>SkillDescBrief4101403</v>
      </c>
      <c r="C1579" s="1" t="str">
        <f t="shared" si="350"/>
        <v>SkillDescDetail410140301</v>
      </c>
      <c r="D1579" s="3">
        <v>410140301</v>
      </c>
      <c r="E1579" s="3">
        <v>4101403</v>
      </c>
      <c r="F1579" s="3">
        <v>1</v>
      </c>
      <c r="G1579" s="3" t="s">
        <v>377</v>
      </c>
      <c r="H1579" s="3"/>
      <c r="I1579" s="3" t="s">
        <v>378</v>
      </c>
      <c r="J1579" s="3"/>
      <c r="K1579" s="3" t="s">
        <v>379</v>
      </c>
      <c r="L1579" s="3"/>
      <c r="M1579" s="3"/>
      <c r="N1579" s="3"/>
      <c r="O1579" s="3"/>
      <c r="P1579" s="3"/>
      <c r="Q1579" s="3" t="s">
        <v>380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347"/>
        <v>{}</v>
      </c>
      <c r="Z1579" s="11" t="s">
        <v>396</v>
      </c>
      <c r="AA1579" s="11" t="str">
        <f t="shared" si="35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397</v>
      </c>
      <c r="AK1579" s="11" t="str">
        <f t="shared" ref="AK1579:AK1583" si="357">$B$6</f>
        <v>&lt;c=A6EC41&gt;</v>
      </c>
      <c r="AL1579" s="11">
        <v>2</v>
      </c>
      <c r="AM1579" s="11" t="s">
        <v>349</v>
      </c>
      <c r="AN1579" s="11" t="s">
        <v>398</v>
      </c>
      <c r="AO1579" s="11" t="s">
        <v>355</v>
      </c>
      <c r="AP1579" s="11">
        <v>2</v>
      </c>
      <c r="AQ1579" s="11" t="s">
        <v>349</v>
      </c>
      <c r="AR1579" s="11" t="s">
        <v>399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348"/>
        <v>使产业收入提高，升级消耗减少</v>
      </c>
      <c r="BQ1579" s="11" t="str">
        <f t="shared" si="353"/>
        <v>放置在产业中时，产业收入提高&lt;c=A6EC41&gt;2&lt;/c&gt;倍，产业升级消耗减少&lt;c=A6EC41&gt;2&lt;/c&gt;倍</v>
      </c>
    </row>
    <row r="1580" spans="2:69" x14ac:dyDescent="0.15">
      <c r="B1580" s="1" t="str">
        <f t="shared" si="349"/>
        <v>SkillDescBrief4101403</v>
      </c>
      <c r="C1580" s="1" t="str">
        <f t="shared" si="350"/>
        <v>SkillDescDetail410140302</v>
      </c>
      <c r="D1580" s="3">
        <v>410140302</v>
      </c>
      <c r="E1580" s="3">
        <v>4101403</v>
      </c>
      <c r="F1580" s="3">
        <v>2</v>
      </c>
      <c r="G1580" s="3" t="s">
        <v>377</v>
      </c>
      <c r="H1580" s="3"/>
      <c r="I1580" s="3" t="s">
        <v>378</v>
      </c>
      <c r="J1580" s="3"/>
      <c r="K1580" s="3" t="s">
        <v>379</v>
      </c>
      <c r="L1580" s="3"/>
      <c r="M1580" s="3"/>
      <c r="N1580" s="3"/>
      <c r="O1580" s="3"/>
      <c r="P1580" s="3"/>
      <c r="Q1580" s="3" t="s">
        <v>380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347"/>
        <v>{}</v>
      </c>
      <c r="Z1580" s="11" t="s">
        <v>396</v>
      </c>
      <c r="AA1580" s="11" t="str">
        <f t="shared" si="35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386</v>
      </c>
      <c r="AG1580" s="11"/>
      <c r="AH1580" s="11"/>
      <c r="AI1580" s="11"/>
      <c r="AJ1580" s="11" t="s">
        <v>397</v>
      </c>
      <c r="AK1580" s="11" t="str">
        <f t="shared" si="357"/>
        <v>&lt;c=A6EC41&gt;</v>
      </c>
      <c r="AL1580" s="11">
        <f>AL1579*4</f>
        <v>8</v>
      </c>
      <c r="AM1580" s="11" t="s">
        <v>349</v>
      </c>
      <c r="AN1580" s="11" t="s">
        <v>398</v>
      </c>
      <c r="AO1580" s="11" t="s">
        <v>355</v>
      </c>
      <c r="AP1580" s="11">
        <f>AP1579*4</f>
        <v>8</v>
      </c>
      <c r="AQ1580" s="11" t="s">
        <v>349</v>
      </c>
      <c r="AR1580" s="11" t="s">
        <v>399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348"/>
        <v>使产业收入提高，升级消耗减少</v>
      </c>
      <c r="BQ1580" s="11" t="str">
        <f t="shared" si="353"/>
        <v>2级：放置在产业中时，产业收入提高&lt;c=A6EC41&gt;8&lt;/c&gt;倍，产业升级消耗减少&lt;c=A6EC41&gt;8&lt;/c&gt;倍</v>
      </c>
    </row>
    <row r="1581" spans="2:69" x14ac:dyDescent="0.15">
      <c r="B1581" s="1" t="str">
        <f t="shared" si="349"/>
        <v>SkillDescBrief4101403</v>
      </c>
      <c r="C1581" s="1" t="str">
        <f t="shared" si="350"/>
        <v>SkillDescDetail410140303</v>
      </c>
      <c r="D1581" s="3">
        <v>410140303</v>
      </c>
      <c r="E1581" s="3">
        <v>4101403</v>
      </c>
      <c r="F1581" s="3">
        <v>3</v>
      </c>
      <c r="G1581" s="3" t="s">
        <v>377</v>
      </c>
      <c r="H1581" s="3"/>
      <c r="I1581" s="3" t="s">
        <v>378</v>
      </c>
      <c r="J1581" s="3"/>
      <c r="K1581" s="3" t="s">
        <v>379</v>
      </c>
      <c r="L1581" s="3"/>
      <c r="M1581" s="3"/>
      <c r="N1581" s="3"/>
      <c r="O1581" s="3"/>
      <c r="P1581" s="3"/>
      <c r="Q1581" s="3" t="s">
        <v>380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347"/>
        <v>{}</v>
      </c>
      <c r="Z1581" s="11" t="s">
        <v>396</v>
      </c>
      <c r="AA1581" s="11" t="str">
        <f t="shared" si="35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386</v>
      </c>
      <c r="AG1581" s="11"/>
      <c r="AH1581" s="11"/>
      <c r="AI1581" s="11"/>
      <c r="AJ1581" s="11" t="s">
        <v>397</v>
      </c>
      <c r="AK1581" s="11" t="str">
        <f t="shared" si="357"/>
        <v>&lt;c=A6EC41&gt;</v>
      </c>
      <c r="AL1581" s="11">
        <f>AL1580*4</f>
        <v>32</v>
      </c>
      <c r="AM1581" s="11" t="s">
        <v>349</v>
      </c>
      <c r="AN1581" s="11" t="s">
        <v>398</v>
      </c>
      <c r="AO1581" s="11" t="s">
        <v>355</v>
      </c>
      <c r="AP1581" s="11">
        <f>AP1580*4</f>
        <v>32</v>
      </c>
      <c r="AQ1581" s="11" t="s">
        <v>349</v>
      </c>
      <c r="AR1581" s="11" t="s">
        <v>399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348"/>
        <v>使产业收入提高，升级消耗减少</v>
      </c>
      <c r="BQ1581" s="11" t="str">
        <f t="shared" si="353"/>
        <v>3级：放置在产业中时，产业收入提高&lt;c=A6EC41&gt;32&lt;/c&gt;倍，产业升级消耗减少&lt;c=A6EC41&gt;32&lt;/c&gt;倍</v>
      </c>
    </row>
    <row r="1582" spans="2:69" x14ac:dyDescent="0.15">
      <c r="B1582" s="1" t="str">
        <f t="shared" si="349"/>
        <v>SkillDescBrief4101403</v>
      </c>
      <c r="C1582" s="1" t="str">
        <f t="shared" si="350"/>
        <v>SkillDescDetail410140304</v>
      </c>
      <c r="D1582" s="3">
        <v>410140304</v>
      </c>
      <c r="E1582" s="3">
        <v>4101403</v>
      </c>
      <c r="F1582" s="3">
        <v>4</v>
      </c>
      <c r="G1582" s="3" t="s">
        <v>377</v>
      </c>
      <c r="H1582" s="3"/>
      <c r="I1582" s="3" t="s">
        <v>378</v>
      </c>
      <c r="J1582" s="3"/>
      <c r="K1582" s="3" t="s">
        <v>379</v>
      </c>
      <c r="L1582" s="3"/>
      <c r="M1582" s="3"/>
      <c r="N1582" s="3"/>
      <c r="O1582" s="3"/>
      <c r="P1582" s="3"/>
      <c r="Q1582" s="3" t="s">
        <v>380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347"/>
        <v>{}</v>
      </c>
      <c r="Z1582" s="11" t="s">
        <v>396</v>
      </c>
      <c r="AA1582" s="11" t="str">
        <f t="shared" si="35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386</v>
      </c>
      <c r="AG1582" s="11"/>
      <c r="AH1582" s="11"/>
      <c r="AI1582" s="11"/>
      <c r="AJ1582" s="11" t="s">
        <v>397</v>
      </c>
      <c r="AK1582" s="11" t="str">
        <f t="shared" si="357"/>
        <v>&lt;c=A6EC41&gt;</v>
      </c>
      <c r="AL1582" s="11">
        <v>64</v>
      </c>
      <c r="AM1582" s="11" t="s">
        <v>349</v>
      </c>
      <c r="AN1582" s="11" t="s">
        <v>398</v>
      </c>
      <c r="AO1582" s="11" t="s">
        <v>355</v>
      </c>
      <c r="AP1582" s="11">
        <v>64</v>
      </c>
      <c r="AQ1582" s="11" t="s">
        <v>349</v>
      </c>
      <c r="AR1582" s="11" t="s">
        <v>399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348"/>
        <v>使产业收入提高，升级消耗减少</v>
      </c>
      <c r="BQ1582" s="11" t="str">
        <f t="shared" si="353"/>
        <v>4级：放置在产业中时，产业收入提高&lt;c=A6EC41&gt;64&lt;/c&gt;倍，产业升级消耗减少&lt;c=A6EC41&gt;64&lt;/c&gt;倍</v>
      </c>
    </row>
    <row r="1583" spans="2:69" x14ac:dyDescent="0.15">
      <c r="B1583" s="1" t="str">
        <f t="shared" si="349"/>
        <v>SkillDescBrief4101403</v>
      </c>
      <c r="C1583" s="1" t="str">
        <f t="shared" si="350"/>
        <v>SkillDescDetail410140305</v>
      </c>
      <c r="D1583" s="3">
        <v>410140305</v>
      </c>
      <c r="E1583" s="3">
        <v>4101403</v>
      </c>
      <c r="F1583" s="3">
        <v>5</v>
      </c>
      <c r="G1583" s="3" t="s">
        <v>377</v>
      </c>
      <c r="H1583" s="3"/>
      <c r="I1583" s="3" t="s">
        <v>378</v>
      </c>
      <c r="J1583" s="3"/>
      <c r="K1583" s="3" t="s">
        <v>379</v>
      </c>
      <c r="L1583" s="3"/>
      <c r="M1583" s="3"/>
      <c r="N1583" s="3"/>
      <c r="O1583" s="3"/>
      <c r="P1583" s="3"/>
      <c r="Q1583" s="3" t="s">
        <v>380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347"/>
        <v>{}</v>
      </c>
      <c r="Z1583" s="11" t="s">
        <v>396</v>
      </c>
      <c r="AA1583" s="11" t="str">
        <f t="shared" si="35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386</v>
      </c>
      <c r="AG1583" s="11"/>
      <c r="AH1583" s="11"/>
      <c r="AI1583" s="11"/>
      <c r="AJ1583" s="11" t="s">
        <v>397</v>
      </c>
      <c r="AK1583" s="11" t="str">
        <f t="shared" si="357"/>
        <v>&lt;c=A6EC41&gt;</v>
      </c>
      <c r="AL1583" s="11">
        <v>128</v>
      </c>
      <c r="AM1583" s="11" t="s">
        <v>349</v>
      </c>
      <c r="AN1583" s="11" t="s">
        <v>398</v>
      </c>
      <c r="AO1583" s="11" t="s">
        <v>355</v>
      </c>
      <c r="AP1583" s="11">
        <v>128</v>
      </c>
      <c r="AQ1583" s="11" t="s">
        <v>349</v>
      </c>
      <c r="AR1583" s="11" t="s">
        <v>399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348"/>
        <v>使产业收入提高，升级消耗减少</v>
      </c>
      <c r="BQ1583" s="11" t="str">
        <f t="shared" si="353"/>
        <v>5级：放置在产业中时，产业收入提高&lt;c=A6EC41&gt;128&lt;/c&gt;倍，产业升级消耗减少&lt;c=A6EC41&gt;128&lt;/c&gt;倍</v>
      </c>
    </row>
    <row r="1584" spans="2:69" x14ac:dyDescent="0.15">
      <c r="B1584" s="1" t="str">
        <f t="shared" si="349"/>
        <v>SkillDescBrief// 战斗被动</v>
      </c>
      <c r="C1584" s="1" t="str">
        <f t="shared" si="350"/>
        <v>SkillDescDetail// 战斗被动1</v>
      </c>
      <c r="D1584" s="7" t="s">
        <v>46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347"/>
        <v/>
      </c>
      <c r="Z1584" s="10" t="s">
        <v>381</v>
      </c>
      <c r="AA1584" s="10" t="str">
        <f t="shared" si="35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348"/>
        <v/>
      </c>
      <c r="BQ1584" s="10" t="str">
        <f t="shared" si="353"/>
        <v/>
      </c>
    </row>
    <row r="1585" spans="2:69" x14ac:dyDescent="0.15">
      <c r="B1585" s="1" t="str">
        <f t="shared" si="349"/>
        <v>SkillDescBrief4101404</v>
      </c>
      <c r="C1585" s="1" t="str">
        <f t="shared" si="350"/>
        <v>SkillDescDetail410140401</v>
      </c>
      <c r="D1585" s="3">
        <v>410140401</v>
      </c>
      <c r="E1585" s="3">
        <v>4101404</v>
      </c>
      <c r="F1585" s="3">
        <v>1</v>
      </c>
      <c r="G1585" s="3" t="s">
        <v>377</v>
      </c>
      <c r="H1585" s="3">
        <f ca="1">ROUND(_xlfn.XLOOKUP($F1585,$D$1:$D$5,$E$1:$E$5)*OFFSET(H1585,5-$F1585,0)/0.05,0)*0.05</f>
        <v>4.55</v>
      </c>
      <c r="I1585" s="3" t="s">
        <v>378</v>
      </c>
      <c r="J1585" s="3"/>
      <c r="K1585" s="3" t="s">
        <v>379</v>
      </c>
      <c r="L1585" s="3"/>
      <c r="M1585" s="3"/>
      <c r="N1585" s="3"/>
      <c r="O1585" s="3"/>
      <c r="P1585" s="3"/>
      <c r="Q1585" s="3" t="s">
        <v>380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t="shared" ca="1" si="347"/>
        <v>{"AtkPower":4.55}</v>
      </c>
      <c r="Z1585" s="11" t="s">
        <v>759</v>
      </c>
      <c r="AA1585" s="11" t="str">
        <f t="shared" ca="1" si="35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476</v>
      </c>
      <c r="AK1585" s="11" t="str">
        <f>$B$6</f>
        <v>&lt;c=A6EC41&gt;</v>
      </c>
      <c r="AL1585" s="12">
        <v>4.5</v>
      </c>
      <c r="AM1585" s="11" t="s">
        <v>349</v>
      </c>
      <c r="AN1585" s="11" t="s">
        <v>760</v>
      </c>
      <c r="AO1585" s="11" t="str">
        <f>$B$6</f>
        <v>&lt;c=A6EC41&gt;</v>
      </c>
      <c r="AP1585" s="12">
        <v>1</v>
      </c>
      <c r="AQ1585" s="11" t="s">
        <v>349</v>
      </c>
      <c r="AR1585" s="11" t="s">
        <v>761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349</v>
      </c>
      <c r="AV1585" s="11" t="s">
        <v>385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348"/>
        <v>周期性标记生命最低敌人并快速射击</v>
      </c>
      <c r="BQ1585" s="11" t="str">
        <f t="shared" ca="1" si="353"/>
        <v>每隔&lt;c=A6EC41&gt;4.5&lt;/c&gt;秒，标记生命最低敌人并快速射击&lt;c=A6EC41&gt;1&lt;/c&gt;次，造成&lt;q=attr_atk&gt;&lt;c=A6EC41&gt;455%&lt;/c&gt;伤害</v>
      </c>
    </row>
    <row r="1586" spans="2:69" x14ac:dyDescent="0.15">
      <c r="B1586" s="1" t="str">
        <f t="shared" si="349"/>
        <v>SkillDescBrief4101404</v>
      </c>
      <c r="C1586" s="1" t="str">
        <f t="shared" si="350"/>
        <v>SkillDescDetail410140402</v>
      </c>
      <c r="D1586" s="3">
        <v>410140402</v>
      </c>
      <c r="E1586" s="3">
        <v>4101404</v>
      </c>
      <c r="F1586" s="3">
        <v>2</v>
      </c>
      <c r="G1586" s="3" t="s">
        <v>377</v>
      </c>
      <c r="H1586" s="3">
        <f ca="1">ROUND(_xlfn.XLOOKUP($F1586,$D$1:$D$5,$E$1:$E$5)*OFFSET(H1586,5-$F1586,0)/0.05,0)*0.05</f>
        <v>4.9000000000000004</v>
      </c>
      <c r="I1586" s="3" t="s">
        <v>378</v>
      </c>
      <c r="J1586" s="3"/>
      <c r="K1586" s="3" t="s">
        <v>379</v>
      </c>
      <c r="L1586" s="3"/>
      <c r="M1586" s="3"/>
      <c r="N1586" s="3"/>
      <c r="O1586" s="3"/>
      <c r="P1586" s="3"/>
      <c r="Q1586" s="3" t="s">
        <v>380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t="shared" ca="1" si="347"/>
        <v>{"AtkPower":4.9}</v>
      </c>
      <c r="Z1586" s="11" t="s">
        <v>759</v>
      </c>
      <c r="AA1586" s="11" t="str">
        <f t="shared" ca="1" si="35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386</v>
      </c>
      <c r="AG1586" s="11"/>
      <c r="AH1586" s="11"/>
      <c r="AI1586" s="11"/>
      <c r="AJ1586" s="11" t="s">
        <v>353</v>
      </c>
      <c r="AK1586" s="11" t="str">
        <f t="shared" ref="AK1586:AK1589" si="358">$B$8&amp;$B$6</f>
        <v>&lt;q=attr_atk&gt;&lt;c=A6EC41&gt;</v>
      </c>
      <c r="AL1586" s="11" t="str">
        <f t="shared" ref="AL1586:AL1589" ca="1" si="359">ROUND($H1586*100,2)&amp;"%"</f>
        <v>490%</v>
      </c>
      <c r="AM1586" s="11" t="s">
        <v>349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348"/>
        <v>周期性标记生命最低敌人并快速射击</v>
      </c>
      <c r="BQ1586" s="11" t="str">
        <f t="shared" ca="1" si="353"/>
        <v>2级：造成的伤害提升&lt;q=attr_atk&gt;&lt;c=A6EC41&gt;490%&lt;/c&gt;</v>
      </c>
    </row>
    <row r="1587" spans="2:69" x14ac:dyDescent="0.15">
      <c r="B1587" s="1" t="str">
        <f t="shared" si="349"/>
        <v>SkillDescBrief4101404</v>
      </c>
      <c r="C1587" s="1" t="str">
        <f t="shared" si="350"/>
        <v>SkillDescDetail410140403</v>
      </c>
      <c r="D1587" s="3">
        <v>410140403</v>
      </c>
      <c r="E1587" s="3">
        <v>4101404</v>
      </c>
      <c r="F1587" s="3">
        <v>3</v>
      </c>
      <c r="G1587" s="3" t="s">
        <v>377</v>
      </c>
      <c r="H1587" s="3">
        <f ca="1">ROUND(_xlfn.XLOOKUP($F1587,$D$1:$D$5,$E$1:$E$5)*OFFSET(H1587,5-$F1587,0)/0.05,0)*0.05</f>
        <v>5.2</v>
      </c>
      <c r="I1587" s="3" t="s">
        <v>378</v>
      </c>
      <c r="J1587" s="3"/>
      <c r="K1587" s="3" t="s">
        <v>379</v>
      </c>
      <c r="L1587" s="3"/>
      <c r="M1587" s="3"/>
      <c r="N1587" s="3"/>
      <c r="O1587" s="3"/>
      <c r="P1587" s="3"/>
      <c r="Q1587" s="3" t="s">
        <v>380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t="shared" ca="1" si="347"/>
        <v>{"AtkPower":5.2}</v>
      </c>
      <c r="Z1587" s="11" t="s">
        <v>759</v>
      </c>
      <c r="AA1587" s="11" t="str">
        <f t="shared" ca="1" si="35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386</v>
      </c>
      <c r="AG1587" s="11"/>
      <c r="AH1587" s="11"/>
      <c r="AI1587" s="11"/>
      <c r="AJ1587" s="11" t="s">
        <v>353</v>
      </c>
      <c r="AK1587" s="11" t="str">
        <f t="shared" si="358"/>
        <v>&lt;q=attr_atk&gt;&lt;c=A6EC41&gt;</v>
      </c>
      <c r="AL1587" s="11" t="str">
        <f t="shared" ca="1" si="359"/>
        <v>520%</v>
      </c>
      <c r="AM1587" s="11" t="s">
        <v>349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348"/>
        <v>周期性标记生命最低敌人并快速射击</v>
      </c>
      <c r="BQ1587" s="11" t="str">
        <f t="shared" ca="1" si="353"/>
        <v>3级：造成的伤害提升&lt;q=attr_atk&gt;&lt;c=A6EC41&gt;520%&lt;/c&gt;</v>
      </c>
    </row>
    <row r="1588" spans="2:69" x14ac:dyDescent="0.15">
      <c r="B1588" s="1" t="str">
        <f t="shared" si="349"/>
        <v>SkillDescBrief4101404</v>
      </c>
      <c r="C1588" s="1" t="str">
        <f t="shared" si="350"/>
        <v>SkillDescDetail410140404</v>
      </c>
      <c r="D1588" s="3">
        <v>410140404</v>
      </c>
      <c r="E1588" s="3">
        <v>4101404</v>
      </c>
      <c r="F1588" s="3">
        <v>4</v>
      </c>
      <c r="G1588" s="3" t="s">
        <v>377</v>
      </c>
      <c r="H1588" s="3">
        <f ca="1">ROUND(_xlfn.XLOOKUP($F1588,$D$1:$D$5,$E$1:$E$5)*OFFSET(H1588,5-$F1588,0)/0.05,0)*0.05</f>
        <v>5.8500000000000005</v>
      </c>
      <c r="I1588" s="3" t="s">
        <v>378</v>
      </c>
      <c r="J1588" s="3"/>
      <c r="K1588" s="3" t="s">
        <v>379</v>
      </c>
      <c r="L1588" s="3"/>
      <c r="M1588" s="3"/>
      <c r="N1588" s="3"/>
      <c r="O1588" s="3"/>
      <c r="P1588" s="3"/>
      <c r="Q1588" s="3" t="s">
        <v>380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t="shared" ca="1" si="347"/>
        <v>{"AtkPower":5.85}</v>
      </c>
      <c r="Z1588" s="11" t="s">
        <v>759</v>
      </c>
      <c r="AA1588" s="11" t="str">
        <f t="shared" ca="1" si="35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386</v>
      </c>
      <c r="AG1588" s="11"/>
      <c r="AH1588" s="11"/>
      <c r="AI1588" s="11"/>
      <c r="AJ1588" s="11" t="s">
        <v>353</v>
      </c>
      <c r="AK1588" s="11" t="str">
        <f t="shared" si="358"/>
        <v>&lt;q=attr_atk&gt;&lt;c=A6EC41&gt;</v>
      </c>
      <c r="AL1588" s="11" t="str">
        <f t="shared" ca="1" si="359"/>
        <v>585%</v>
      </c>
      <c r="AM1588" s="11" t="s">
        <v>349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348"/>
        <v>周期性标记生命最低敌人并快速射击</v>
      </c>
      <c r="BQ1588" s="11" t="str">
        <f t="shared" ca="1" si="353"/>
        <v>4级：造成的伤害提升&lt;q=attr_atk&gt;&lt;c=A6EC41&gt;585%&lt;/c&gt;</v>
      </c>
    </row>
    <row r="1589" spans="2:69" x14ac:dyDescent="0.15">
      <c r="B1589" s="1" t="str">
        <f t="shared" si="349"/>
        <v>SkillDescBrief4101404</v>
      </c>
      <c r="C1589" s="1" t="str">
        <f t="shared" si="350"/>
        <v>SkillDescDetail410140405</v>
      </c>
      <c r="D1589" s="3">
        <v>410140405</v>
      </c>
      <c r="E1589" s="3">
        <v>4101404</v>
      </c>
      <c r="F1589" s="3">
        <v>5</v>
      </c>
      <c r="G1589" s="3" t="s">
        <v>377</v>
      </c>
      <c r="H1589" s="3">
        <v>6.5</v>
      </c>
      <c r="I1589" s="3" t="s">
        <v>378</v>
      </c>
      <c r="J1589" s="3"/>
      <c r="K1589" s="3" t="s">
        <v>379</v>
      </c>
      <c r="L1589" s="3"/>
      <c r="M1589" s="3"/>
      <c r="N1589" s="3"/>
      <c r="O1589" s="3"/>
      <c r="P1589" s="3"/>
      <c r="Q1589" s="3" t="s">
        <v>380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347"/>
        <v>{"AtkPower":6.5}</v>
      </c>
      <c r="Z1589" s="11" t="s">
        <v>759</v>
      </c>
      <c r="AA1589" s="11" t="str">
        <f t="shared" si="35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386</v>
      </c>
      <c r="AG1589" s="11"/>
      <c r="AH1589" s="11"/>
      <c r="AI1589" s="11"/>
      <c r="AJ1589" s="11" t="s">
        <v>353</v>
      </c>
      <c r="AK1589" s="11" t="str">
        <f t="shared" si="358"/>
        <v>&lt;q=attr_atk&gt;&lt;c=A6EC41&gt;</v>
      </c>
      <c r="AL1589" s="11" t="str">
        <f t="shared" si="359"/>
        <v>650%</v>
      </c>
      <c r="AM1589" s="11" t="s">
        <v>349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348"/>
        <v>周期性标记生命最低敌人并快速射击</v>
      </c>
      <c r="BQ1589" s="11" t="str">
        <f t="shared" si="353"/>
        <v>5级：造成的伤害提升&lt;q=attr_atk&gt;&lt;c=A6EC41&gt;650%&lt;/c&gt;</v>
      </c>
    </row>
    <row r="1590" spans="2:69" x14ac:dyDescent="0.15">
      <c r="B1590" s="1" t="str">
        <f t="shared" si="349"/>
        <v>SkillDescBrief// 战斗被动</v>
      </c>
      <c r="C1590" s="1" t="str">
        <f t="shared" si="350"/>
        <v>SkillDescDetail// 战斗被动2</v>
      </c>
      <c r="D1590" s="7" t="s">
        <v>47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347"/>
        <v/>
      </c>
      <c r="Z1590" s="10" t="s">
        <v>381</v>
      </c>
      <c r="AA1590" s="10" t="str">
        <f t="shared" si="35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348"/>
        <v/>
      </c>
      <c r="BQ1590" s="10" t="str">
        <f t="shared" si="353"/>
        <v/>
      </c>
    </row>
    <row r="1591" spans="2:69" x14ac:dyDescent="0.15">
      <c r="B1591" s="1" t="str">
        <f t="shared" si="349"/>
        <v>SkillDescBrief4101405</v>
      </c>
      <c r="C1591" s="1" t="str">
        <f t="shared" si="350"/>
        <v>SkillDescDetail410140501</v>
      </c>
      <c r="D1591" s="3">
        <v>410140501</v>
      </c>
      <c r="E1591" s="3">
        <v>4101405</v>
      </c>
      <c r="F1591" s="3">
        <v>1</v>
      </c>
      <c r="G1591" s="3" t="s">
        <v>377</v>
      </c>
      <c r="H1591" s="3"/>
      <c r="I1591" s="3" t="s">
        <v>378</v>
      </c>
      <c r="J1591" s="3"/>
      <c r="K1591" s="3" t="s">
        <v>379</v>
      </c>
      <c r="L1591" s="3"/>
      <c r="M1591" s="3"/>
      <c r="N1591" s="3"/>
      <c r="O1591" s="3"/>
      <c r="P1591" s="3"/>
      <c r="Q1591" s="3" t="s">
        <v>380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347"/>
        <v>{}</v>
      </c>
      <c r="Z1591" s="11" t="s">
        <v>381</v>
      </c>
      <c r="AA1591" s="11" t="str">
        <f t="shared" si="35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348"/>
        <v/>
      </c>
      <c r="BQ1591" s="11" t="str">
        <f t="shared" si="353"/>
        <v/>
      </c>
    </row>
    <row r="1592" spans="2:69" x14ac:dyDescent="0.15">
      <c r="B1592" s="1" t="str">
        <f t="shared" si="349"/>
        <v>SkillDescBrief4101405</v>
      </c>
      <c r="C1592" s="1" t="str">
        <f t="shared" si="350"/>
        <v>SkillDescDetail410140502</v>
      </c>
      <c r="D1592" s="3">
        <v>410140502</v>
      </c>
      <c r="E1592" s="3">
        <v>4101405</v>
      </c>
      <c r="F1592" s="3">
        <v>2</v>
      </c>
      <c r="G1592" s="3" t="s">
        <v>377</v>
      </c>
      <c r="H1592" s="3"/>
      <c r="I1592" s="3" t="s">
        <v>378</v>
      </c>
      <c r="J1592" s="3"/>
      <c r="K1592" s="3" t="s">
        <v>379</v>
      </c>
      <c r="L1592" s="3"/>
      <c r="M1592" s="3"/>
      <c r="N1592" s="3"/>
      <c r="O1592" s="3"/>
      <c r="P1592" s="3"/>
      <c r="Q1592" s="3" t="s">
        <v>380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347"/>
        <v>{}</v>
      </c>
      <c r="Z1592" s="11" t="s">
        <v>381</v>
      </c>
      <c r="AA1592" s="11" t="str">
        <f t="shared" si="35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348"/>
        <v/>
      </c>
      <c r="BQ1592" s="11" t="str">
        <f t="shared" si="353"/>
        <v/>
      </c>
    </row>
    <row r="1593" spans="2:69" x14ac:dyDescent="0.15">
      <c r="B1593" s="1" t="str">
        <f t="shared" si="349"/>
        <v>SkillDescBrief4101405</v>
      </c>
      <c r="C1593" s="1" t="str">
        <f t="shared" si="350"/>
        <v>SkillDescDetail410140503</v>
      </c>
      <c r="D1593" s="3">
        <v>410140503</v>
      </c>
      <c r="E1593" s="3">
        <v>4101405</v>
      </c>
      <c r="F1593" s="3">
        <v>3</v>
      </c>
      <c r="G1593" s="3" t="s">
        <v>377</v>
      </c>
      <c r="H1593" s="3"/>
      <c r="I1593" s="3" t="s">
        <v>378</v>
      </c>
      <c r="J1593" s="3"/>
      <c r="K1593" s="3" t="s">
        <v>379</v>
      </c>
      <c r="L1593" s="3"/>
      <c r="M1593" s="3"/>
      <c r="N1593" s="3"/>
      <c r="O1593" s="3"/>
      <c r="P1593" s="3"/>
      <c r="Q1593" s="3" t="s">
        <v>380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347"/>
        <v>{}</v>
      </c>
      <c r="Z1593" s="11" t="s">
        <v>381</v>
      </c>
      <c r="AA1593" s="11" t="str">
        <f t="shared" si="35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348"/>
        <v/>
      </c>
      <c r="BQ1593" s="11" t="str">
        <f t="shared" si="353"/>
        <v/>
      </c>
    </row>
    <row r="1594" spans="2:69" x14ac:dyDescent="0.15">
      <c r="B1594" s="1" t="str">
        <f t="shared" si="349"/>
        <v>SkillDescBrief4101405</v>
      </c>
      <c r="C1594" s="1" t="str">
        <f t="shared" si="350"/>
        <v>SkillDescDetail410140504</v>
      </c>
      <c r="D1594" s="3">
        <v>410140504</v>
      </c>
      <c r="E1594" s="3">
        <v>4101405</v>
      </c>
      <c r="F1594" s="3">
        <v>4</v>
      </c>
      <c r="G1594" s="3" t="s">
        <v>377</v>
      </c>
      <c r="H1594" s="3"/>
      <c r="I1594" s="3" t="s">
        <v>378</v>
      </c>
      <c r="J1594" s="3"/>
      <c r="K1594" s="3" t="s">
        <v>379</v>
      </c>
      <c r="L1594" s="3"/>
      <c r="M1594" s="3"/>
      <c r="N1594" s="3"/>
      <c r="O1594" s="3"/>
      <c r="P1594" s="3"/>
      <c r="Q1594" s="3" t="s">
        <v>380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347"/>
        <v>{}</v>
      </c>
      <c r="Z1594" s="11" t="s">
        <v>381</v>
      </c>
      <c r="AA1594" s="11" t="str">
        <f t="shared" si="35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348"/>
        <v/>
      </c>
      <c r="BQ1594" s="11" t="str">
        <f t="shared" si="353"/>
        <v/>
      </c>
    </row>
    <row r="1595" spans="2:69" x14ac:dyDescent="0.15">
      <c r="B1595" s="1" t="str">
        <f t="shared" si="349"/>
        <v>SkillDescBrief4101405</v>
      </c>
      <c r="C1595" s="1" t="str">
        <f t="shared" si="350"/>
        <v>SkillDescDetail410140505</v>
      </c>
      <c r="D1595" s="3">
        <v>410140505</v>
      </c>
      <c r="E1595" s="3">
        <v>4101405</v>
      </c>
      <c r="F1595" s="3">
        <v>5</v>
      </c>
      <c r="G1595" s="3" t="s">
        <v>377</v>
      </c>
      <c r="H1595" s="3"/>
      <c r="I1595" s="3" t="s">
        <v>378</v>
      </c>
      <c r="J1595" s="3"/>
      <c r="K1595" s="3" t="s">
        <v>379</v>
      </c>
      <c r="L1595" s="3"/>
      <c r="M1595" s="3"/>
      <c r="N1595" s="3"/>
      <c r="O1595" s="3"/>
      <c r="P1595" s="3"/>
      <c r="Q1595" s="3" t="s">
        <v>380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347"/>
        <v>{}</v>
      </c>
      <c r="Z1595" s="11" t="s">
        <v>381</v>
      </c>
      <c r="AA1595" s="11" t="str">
        <f t="shared" si="35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348"/>
        <v/>
      </c>
      <c r="BQ1595" s="11" t="str">
        <f t="shared" si="353"/>
        <v/>
      </c>
    </row>
    <row r="1596" spans="2:69" x14ac:dyDescent="0.15">
      <c r="B1596" s="1" t="str">
        <f t="shared" si="349"/>
        <v>SkillDescBrief// 战斗被动</v>
      </c>
      <c r="C1596" s="1" t="str">
        <f t="shared" si="350"/>
        <v>SkillDescDetail// 战斗被动3</v>
      </c>
      <c r="D1596" s="7" t="s">
        <v>48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347"/>
        <v/>
      </c>
      <c r="Z1596" s="10" t="s">
        <v>381</v>
      </c>
      <c r="AA1596" s="10" t="str">
        <f t="shared" si="35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348"/>
        <v/>
      </c>
      <c r="BQ1596" s="10" t="str">
        <f t="shared" si="353"/>
        <v/>
      </c>
    </row>
    <row r="1597" spans="2:69" x14ac:dyDescent="0.15">
      <c r="B1597" s="1" t="str">
        <f t="shared" si="349"/>
        <v>SkillDescBrief4101406</v>
      </c>
      <c r="C1597" s="1" t="str">
        <f t="shared" si="350"/>
        <v>SkillDescDetail410140601</v>
      </c>
      <c r="D1597" s="3">
        <v>410140601</v>
      </c>
      <c r="E1597" s="3">
        <v>4101406</v>
      </c>
      <c r="F1597" s="3">
        <v>1</v>
      </c>
      <c r="G1597" s="3" t="s">
        <v>377</v>
      </c>
      <c r="H1597" s="3"/>
      <c r="I1597" s="3" t="s">
        <v>378</v>
      </c>
      <c r="J1597" s="3"/>
      <c r="K1597" s="3" t="s">
        <v>379</v>
      </c>
      <c r="L1597" s="3"/>
      <c r="M1597" s="3"/>
      <c r="N1597" s="3"/>
      <c r="O1597" s="3"/>
      <c r="P1597" s="3"/>
      <c r="Q1597" s="3" t="s">
        <v>380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347"/>
        <v>{}</v>
      </c>
      <c r="Z1597" s="11" t="s">
        <v>381</v>
      </c>
      <c r="AA1597" s="11" t="str">
        <f t="shared" si="356"/>
        <v/>
      </c>
      <c r="AB1597" s="11"/>
      <c r="AC1597" s="11"/>
      <c r="AD1597" s="11"/>
      <c r="AE1597" s="11"/>
      <c r="AF1597" s="11"/>
      <c r="AG1597" s="11"/>
      <c r="AH1597" s="11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348"/>
        <v/>
      </c>
      <c r="BQ1597" s="11" t="str">
        <f t="shared" si="353"/>
        <v/>
      </c>
    </row>
    <row r="1598" spans="2:69" x14ac:dyDescent="0.15">
      <c r="B1598" s="1" t="str">
        <f t="shared" si="349"/>
        <v>SkillDescBrief4101406</v>
      </c>
      <c r="C1598" s="1" t="str">
        <f t="shared" si="350"/>
        <v>SkillDescDetail410140602</v>
      </c>
      <c r="D1598" s="3">
        <v>410140602</v>
      </c>
      <c r="E1598" s="3">
        <v>4101406</v>
      </c>
      <c r="F1598" s="3">
        <v>2</v>
      </c>
      <c r="G1598" s="3" t="s">
        <v>377</v>
      </c>
      <c r="H1598" s="3"/>
      <c r="I1598" s="3" t="s">
        <v>378</v>
      </c>
      <c r="J1598" s="3"/>
      <c r="K1598" s="3" t="s">
        <v>379</v>
      </c>
      <c r="L1598" s="3"/>
      <c r="M1598" s="3"/>
      <c r="N1598" s="3"/>
      <c r="O1598" s="3"/>
      <c r="P1598" s="3"/>
      <c r="Q1598" s="3" t="s">
        <v>380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347"/>
        <v>{}</v>
      </c>
      <c r="Z1598" s="11" t="s">
        <v>381</v>
      </c>
      <c r="AA1598" s="11" t="str">
        <f t="shared" si="356"/>
        <v/>
      </c>
      <c r="AB1598" s="11"/>
      <c r="AC1598" s="11"/>
      <c r="AD1598" s="11"/>
      <c r="AE1598" s="11"/>
      <c r="AF1598" s="11"/>
      <c r="AG1598" s="11"/>
      <c r="AH1598" s="11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348"/>
        <v/>
      </c>
      <c r="BQ1598" s="11" t="str">
        <f t="shared" si="353"/>
        <v/>
      </c>
    </row>
    <row r="1599" spans="2:69" x14ac:dyDescent="0.15">
      <c r="B1599" s="1" t="str">
        <f t="shared" si="349"/>
        <v>SkillDescBrief4101406</v>
      </c>
      <c r="C1599" s="1" t="str">
        <f t="shared" si="350"/>
        <v>SkillDescDetail410140603</v>
      </c>
      <c r="D1599" s="3">
        <v>410140603</v>
      </c>
      <c r="E1599" s="3">
        <v>4101406</v>
      </c>
      <c r="F1599" s="3">
        <v>3</v>
      </c>
      <c r="G1599" s="3" t="s">
        <v>377</v>
      </c>
      <c r="H1599" s="3"/>
      <c r="I1599" s="3" t="s">
        <v>378</v>
      </c>
      <c r="J1599" s="3"/>
      <c r="K1599" s="3" t="s">
        <v>379</v>
      </c>
      <c r="L1599" s="3"/>
      <c r="M1599" s="3"/>
      <c r="N1599" s="3"/>
      <c r="O1599" s="3"/>
      <c r="P1599" s="3"/>
      <c r="Q1599" s="3" t="s">
        <v>380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347"/>
        <v>{}</v>
      </c>
      <c r="Z1599" s="11" t="s">
        <v>381</v>
      </c>
      <c r="AA1599" s="11" t="str">
        <f t="shared" si="356"/>
        <v/>
      </c>
      <c r="AB1599" s="11"/>
      <c r="AC1599" s="11"/>
      <c r="AD1599" s="11"/>
      <c r="AE1599" s="11"/>
      <c r="AF1599" s="11"/>
      <c r="AG1599" s="11"/>
      <c r="AH1599" s="11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348"/>
        <v/>
      </c>
      <c r="BQ1599" s="11" t="str">
        <f t="shared" si="353"/>
        <v/>
      </c>
    </row>
    <row r="1600" spans="2:69" x14ac:dyDescent="0.15">
      <c r="B1600" s="1" t="str">
        <f t="shared" si="349"/>
        <v>SkillDescBrief4101406</v>
      </c>
      <c r="C1600" s="1" t="str">
        <f t="shared" si="350"/>
        <v>SkillDescDetail410140604</v>
      </c>
      <c r="D1600" s="3">
        <v>410140604</v>
      </c>
      <c r="E1600" s="3">
        <v>4101406</v>
      </c>
      <c r="F1600" s="3">
        <v>4</v>
      </c>
      <c r="G1600" s="3" t="s">
        <v>377</v>
      </c>
      <c r="H1600" s="3"/>
      <c r="I1600" s="3" t="s">
        <v>378</v>
      </c>
      <c r="J1600" s="3"/>
      <c r="K1600" s="3" t="s">
        <v>379</v>
      </c>
      <c r="L1600" s="3"/>
      <c r="M1600" s="3"/>
      <c r="N1600" s="3"/>
      <c r="O1600" s="3"/>
      <c r="P1600" s="3"/>
      <c r="Q1600" s="3" t="s">
        <v>380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347"/>
        <v>{}</v>
      </c>
      <c r="Z1600" s="11" t="s">
        <v>381</v>
      </c>
      <c r="AA1600" s="11" t="str">
        <f t="shared" si="356"/>
        <v/>
      </c>
      <c r="AB1600" s="11"/>
      <c r="AC1600" s="11"/>
      <c r="AD1600" s="11"/>
      <c r="AE1600" s="11"/>
      <c r="AF1600" s="11"/>
      <c r="AG1600" s="11"/>
      <c r="AH1600" s="11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348"/>
        <v/>
      </c>
      <c r="BQ1600" s="11" t="str">
        <f t="shared" si="353"/>
        <v/>
      </c>
    </row>
    <row r="1601" spans="2:69" x14ac:dyDescent="0.15">
      <c r="B1601" s="1" t="str">
        <f t="shared" si="349"/>
        <v>SkillDescBrief4101406</v>
      </c>
      <c r="C1601" s="1" t="str">
        <f t="shared" si="350"/>
        <v>SkillDescDetail410140605</v>
      </c>
      <c r="D1601" s="3">
        <v>410140605</v>
      </c>
      <c r="E1601" s="3">
        <v>4101406</v>
      </c>
      <c r="F1601" s="3">
        <v>5</v>
      </c>
      <c r="G1601" s="3" t="s">
        <v>377</v>
      </c>
      <c r="H1601" s="3"/>
      <c r="I1601" s="3" t="s">
        <v>378</v>
      </c>
      <c r="J1601" s="3"/>
      <c r="K1601" s="3" t="s">
        <v>379</v>
      </c>
      <c r="L1601" s="3"/>
      <c r="M1601" s="3"/>
      <c r="N1601" s="3"/>
      <c r="O1601" s="3"/>
      <c r="P1601" s="3"/>
      <c r="Q1601" s="3" t="s">
        <v>380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347"/>
        <v>{}</v>
      </c>
      <c r="Z1601" s="11" t="s">
        <v>381</v>
      </c>
      <c r="AA1601" s="11" t="str">
        <f t="shared" si="356"/>
        <v/>
      </c>
      <c r="AB1601" s="11"/>
      <c r="AC1601" s="11"/>
      <c r="AD1601" s="11"/>
      <c r="AE1601" s="11"/>
      <c r="AF1601" s="11"/>
      <c r="AG1601" s="11"/>
      <c r="AH1601" s="11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348"/>
        <v/>
      </c>
      <c r="BQ1601" s="11" t="str">
        <f t="shared" si="353"/>
        <v/>
      </c>
    </row>
    <row r="1602" spans="2:69" x14ac:dyDescent="0.15">
      <c r="B1602" s="1" t="str">
        <f t="shared" si="349"/>
        <v>SkillDescBrief// 战斗被动</v>
      </c>
      <c r="C1602" s="1" t="str">
        <f t="shared" si="350"/>
        <v>SkillDescDetail// 战斗被动4</v>
      </c>
      <c r="D1602" s="7" t="s">
        <v>49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347"/>
        <v/>
      </c>
      <c r="Z1602" s="10" t="s">
        <v>381</v>
      </c>
      <c r="AA1602" s="10" t="str">
        <f t="shared" si="35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348"/>
        <v/>
      </c>
      <c r="BQ1602" s="10" t="str">
        <f t="shared" si="353"/>
        <v/>
      </c>
    </row>
    <row r="1603" spans="2:69" x14ac:dyDescent="0.15">
      <c r="B1603" s="1" t="str">
        <f t="shared" si="349"/>
        <v>SkillDescBrief4101407</v>
      </c>
      <c r="C1603" s="1" t="str">
        <f t="shared" si="350"/>
        <v>SkillDescDetail410140701</v>
      </c>
      <c r="D1603" s="3">
        <v>410140701</v>
      </c>
      <c r="E1603" s="3">
        <v>4101407</v>
      </c>
      <c r="F1603" s="3">
        <v>1</v>
      </c>
      <c r="G1603" s="3" t="s">
        <v>377</v>
      </c>
      <c r="H1603" s="3">
        <v>0.15</v>
      </c>
      <c r="I1603" s="3" t="s">
        <v>378</v>
      </c>
      <c r="J1603" s="3"/>
      <c r="K1603" s="3" t="s">
        <v>379</v>
      </c>
      <c r="L1603" s="3">
        <v>1</v>
      </c>
      <c r="M1603" s="3"/>
      <c r="N1603" s="3"/>
      <c r="O1603" s="3"/>
      <c r="P1603" s="3"/>
      <c r="Q1603" s="3" t="s">
        <v>380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347"/>
        <v>{"AtkPower":0.15,"BuffPower":1}</v>
      </c>
      <c r="Z1603" s="11" t="s">
        <v>762</v>
      </c>
      <c r="AA1603" s="11" t="str">
        <f t="shared" si="35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763</v>
      </c>
      <c r="AK1603" s="11" t="str">
        <f>$B$6</f>
        <v>&lt;c=A6EC41&gt;</v>
      </c>
      <c r="AL1603" s="11" t="str">
        <f>ROUND($H1603*100,2)&amp;"%"</f>
        <v>15%</v>
      </c>
      <c r="AM1603" s="11" t="s">
        <v>349</v>
      </c>
      <c r="AN1603" s="11" t="s">
        <v>764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348"/>
        <v>降低标记目标的暴抗</v>
      </c>
      <c r="BQ1603" s="11" t="str">
        <f t="shared" si="353"/>
        <v>降低标记目标&lt;c=A6EC41&gt;15%&lt;/c&gt;暴抗</v>
      </c>
    </row>
    <row r="1604" spans="2:69" x14ac:dyDescent="0.15">
      <c r="B1604" s="1" t="str">
        <f t="shared" si="349"/>
        <v>SkillDescBrief4101407</v>
      </c>
      <c r="C1604" s="1" t="str">
        <f t="shared" si="350"/>
        <v>SkillDescDetail410140702</v>
      </c>
      <c r="D1604" s="3">
        <v>410140702</v>
      </c>
      <c r="E1604" s="3">
        <v>4101407</v>
      </c>
      <c r="F1604" s="3">
        <v>2</v>
      </c>
      <c r="G1604" s="3" t="s">
        <v>377</v>
      </c>
      <c r="H1604" s="3"/>
      <c r="I1604" s="3" t="s">
        <v>378</v>
      </c>
      <c r="J1604" s="3"/>
      <c r="K1604" s="3" t="s">
        <v>379</v>
      </c>
      <c r="L1604" s="3">
        <v>1</v>
      </c>
      <c r="M1604" s="3"/>
      <c r="N1604" s="3"/>
      <c r="O1604" s="3"/>
      <c r="P1604" s="3"/>
      <c r="Q1604" s="3" t="s">
        <v>380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347"/>
        <v>{"BuffPower":1}</v>
      </c>
      <c r="Z1604" s="11" t="s">
        <v>381</v>
      </c>
      <c r="AA1604" s="11" t="str">
        <f t="shared" si="35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348"/>
        <v/>
      </c>
      <c r="BQ1604" s="11" t="str">
        <f t="shared" si="353"/>
        <v/>
      </c>
    </row>
    <row r="1605" spans="2:69" x14ac:dyDescent="0.15">
      <c r="B1605" s="1" t="str">
        <f t="shared" si="349"/>
        <v>SkillDescBrief4101407</v>
      </c>
      <c r="C1605" s="1" t="str">
        <f t="shared" si="350"/>
        <v>SkillDescDetail410140703</v>
      </c>
      <c r="D1605" s="3">
        <v>410140703</v>
      </c>
      <c r="E1605" s="3">
        <v>4101407</v>
      </c>
      <c r="F1605" s="3">
        <v>3</v>
      </c>
      <c r="G1605" s="3" t="s">
        <v>377</v>
      </c>
      <c r="H1605" s="3"/>
      <c r="I1605" s="3" t="s">
        <v>378</v>
      </c>
      <c r="J1605" s="3"/>
      <c r="K1605" s="3" t="s">
        <v>379</v>
      </c>
      <c r="L1605" s="3">
        <v>1</v>
      </c>
      <c r="M1605" s="3"/>
      <c r="N1605" s="3"/>
      <c r="O1605" s="3"/>
      <c r="P1605" s="3"/>
      <c r="Q1605" s="3" t="s">
        <v>380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347"/>
        <v>{"BuffPower":1}</v>
      </c>
      <c r="Z1605" s="11" t="s">
        <v>381</v>
      </c>
      <c r="AA1605" s="11" t="str">
        <f t="shared" si="35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348"/>
        <v/>
      </c>
      <c r="BQ1605" s="11" t="str">
        <f t="shared" si="353"/>
        <v/>
      </c>
    </row>
    <row r="1606" spans="2:69" x14ac:dyDescent="0.15">
      <c r="B1606" s="1" t="str">
        <f t="shared" si="349"/>
        <v>SkillDescBrief4101407</v>
      </c>
      <c r="C1606" s="1" t="str">
        <f t="shared" si="350"/>
        <v>SkillDescDetail410140704</v>
      </c>
      <c r="D1606" s="3">
        <v>410140704</v>
      </c>
      <c r="E1606" s="3">
        <v>4101407</v>
      </c>
      <c r="F1606" s="3">
        <v>4</v>
      </c>
      <c r="G1606" s="3" t="s">
        <v>377</v>
      </c>
      <c r="H1606" s="3"/>
      <c r="I1606" s="3" t="s">
        <v>378</v>
      </c>
      <c r="J1606" s="3"/>
      <c r="K1606" s="3" t="s">
        <v>379</v>
      </c>
      <c r="L1606" s="3">
        <v>1</v>
      </c>
      <c r="M1606" s="3"/>
      <c r="N1606" s="3"/>
      <c r="O1606" s="3"/>
      <c r="P1606" s="3"/>
      <c r="Q1606" s="3" t="s">
        <v>380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347"/>
        <v>{"BuffPower":1}</v>
      </c>
      <c r="Z1606" s="11" t="s">
        <v>381</v>
      </c>
      <c r="AA1606" s="11" t="str">
        <f t="shared" si="35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348"/>
        <v/>
      </c>
      <c r="BQ1606" s="11" t="str">
        <f t="shared" si="353"/>
        <v/>
      </c>
    </row>
    <row r="1607" spans="2:69" x14ac:dyDescent="0.15">
      <c r="B1607" s="1" t="str">
        <f t="shared" si="349"/>
        <v>SkillDescBrief4101407</v>
      </c>
      <c r="C1607" s="1" t="str">
        <f t="shared" si="350"/>
        <v>SkillDescDetail410140705</v>
      </c>
      <c r="D1607" s="3">
        <v>410140705</v>
      </c>
      <c r="E1607" s="3">
        <v>4101407</v>
      </c>
      <c r="F1607" s="3">
        <v>5</v>
      </c>
      <c r="G1607" s="3" t="s">
        <v>377</v>
      </c>
      <c r="H1607" s="3"/>
      <c r="I1607" s="3" t="s">
        <v>378</v>
      </c>
      <c r="J1607" s="3"/>
      <c r="K1607" s="3" t="s">
        <v>379</v>
      </c>
      <c r="L1607" s="3">
        <v>1</v>
      </c>
      <c r="M1607" s="3"/>
      <c r="N1607" s="3"/>
      <c r="O1607" s="3"/>
      <c r="P1607" s="3"/>
      <c r="Q1607" s="3" t="s">
        <v>380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347"/>
        <v>{"BuffPower":1}</v>
      </c>
      <c r="Z1607" s="11" t="s">
        <v>381</v>
      </c>
      <c r="AA1607" s="11" t="str">
        <f t="shared" si="35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348"/>
        <v/>
      </c>
      <c r="BQ1607" s="11" t="str">
        <f t="shared" si="353"/>
        <v/>
      </c>
    </row>
    <row r="1608" spans="2:69" x14ac:dyDescent="0.15">
      <c r="B1608" s="1" t="str">
        <f t="shared" si="349"/>
        <v>SkillDescBrief// 强化普攻</v>
      </c>
      <c r="C1608" s="1" t="str">
        <f t="shared" si="350"/>
        <v>SkillDescDetail// 强化普攻-标记</v>
      </c>
      <c r="D1608" s="7" t="s">
        <v>168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347"/>
        <v/>
      </c>
      <c r="Z1608" s="10" t="s">
        <v>381</v>
      </c>
      <c r="AA1608" s="10" t="str">
        <f t="shared" si="35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348"/>
        <v/>
      </c>
      <c r="BQ1608" s="10" t="str">
        <f t="shared" si="353"/>
        <v/>
      </c>
    </row>
    <row r="1609" spans="2:69" x14ac:dyDescent="0.15">
      <c r="B1609" s="1" t="str">
        <f t="shared" si="349"/>
        <v>SkillDescBrief4101408</v>
      </c>
      <c r="C1609" s="1" t="str">
        <f t="shared" si="350"/>
        <v>SkillDescDetail410140801</v>
      </c>
      <c r="D1609" s="3">
        <v>410140801</v>
      </c>
      <c r="E1609" s="3">
        <v>4101408</v>
      </c>
      <c r="F1609" s="3">
        <v>1</v>
      </c>
      <c r="G1609" s="3" t="s">
        <v>377</v>
      </c>
      <c r="H1609" s="3">
        <f ca="1">ROUND(_xlfn.XLOOKUP($F1609,$D$1:$D$5,$E$1:$E$5)*OFFSET(H1609,5-$F1609,0)/0.05,0)*0.05</f>
        <v>4.55</v>
      </c>
      <c r="I1609" s="3" t="s">
        <v>378</v>
      </c>
      <c r="J1609" s="3"/>
      <c r="K1609" s="3" t="s">
        <v>379</v>
      </c>
      <c r="L1609" s="3"/>
      <c r="M1609" s="3"/>
      <c r="N1609" s="3"/>
      <c r="O1609" s="3"/>
      <c r="P1609" s="3"/>
      <c r="Q1609" s="3" t="s">
        <v>380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t="shared" ca="1" si="347"/>
        <v>{"AtkPower":4.55}</v>
      </c>
      <c r="Z1609" s="11" t="s">
        <v>381</v>
      </c>
      <c r="AA1609" s="11" t="str">
        <f t="shared" si="35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348"/>
        <v/>
      </c>
      <c r="BQ1609" s="11" t="str">
        <f t="shared" si="353"/>
        <v/>
      </c>
    </row>
    <row r="1610" spans="2:69" x14ac:dyDescent="0.15">
      <c r="B1610" s="1" t="str">
        <f t="shared" si="349"/>
        <v>SkillDescBrief4101408</v>
      </c>
      <c r="C1610" s="1" t="str">
        <f t="shared" si="350"/>
        <v>SkillDescDetail410140802</v>
      </c>
      <c r="D1610" s="3">
        <v>410140802</v>
      </c>
      <c r="E1610" s="3">
        <v>4101408</v>
      </c>
      <c r="F1610" s="3">
        <v>2</v>
      </c>
      <c r="G1610" s="3" t="s">
        <v>377</v>
      </c>
      <c r="H1610" s="3">
        <f ca="1">ROUND(_xlfn.XLOOKUP($F1610,$D$1:$D$5,$E$1:$E$5)*OFFSET(H1610,5-$F1610,0)/0.05,0)*0.05</f>
        <v>4.9000000000000004</v>
      </c>
      <c r="I1610" s="3" t="s">
        <v>378</v>
      </c>
      <c r="J1610" s="3"/>
      <c r="K1610" s="3" t="s">
        <v>379</v>
      </c>
      <c r="L1610" s="3"/>
      <c r="M1610" s="3"/>
      <c r="N1610" s="3"/>
      <c r="O1610" s="3"/>
      <c r="P1610" s="3"/>
      <c r="Q1610" s="3" t="s">
        <v>380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t="shared" ref="Y1610:Y1673" ca="1" si="360">IF(E1610="","",$A$3&amp;_xlfn.TEXTJOIN($C$1,1,S1610:X1610)&amp;$A$4)</f>
        <v>{"AtkPower":4.9}</v>
      </c>
      <c r="Z1610" s="11" t="s">
        <v>381</v>
      </c>
      <c r="AA1610" s="11" t="str">
        <f t="shared" si="35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361">Z1610</f>
        <v/>
      </c>
      <c r="BQ1610" s="11" t="str">
        <f t="shared" si="353"/>
        <v/>
      </c>
    </row>
    <row r="1611" spans="2:69" x14ac:dyDescent="0.15">
      <c r="B1611" s="1" t="str">
        <f t="shared" ref="B1611:B1674" si="362">$C$3&amp;LEFT($D1611,7)</f>
        <v>SkillDescBrief4101408</v>
      </c>
      <c r="C1611" s="1" t="str">
        <f t="shared" ref="C1611:C1674" si="363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377</v>
      </c>
      <c r="H1611" s="3">
        <f ca="1">ROUND(_xlfn.XLOOKUP($F1611,$D$1:$D$5,$E$1:$E$5)*OFFSET(H1611,5-$F1611,0)/0.05,0)*0.05</f>
        <v>5.2</v>
      </c>
      <c r="I1611" s="3" t="s">
        <v>378</v>
      </c>
      <c r="J1611" s="3"/>
      <c r="K1611" s="3" t="s">
        <v>379</v>
      </c>
      <c r="L1611" s="3"/>
      <c r="M1611" s="3"/>
      <c r="N1611" s="3"/>
      <c r="O1611" s="3"/>
      <c r="P1611" s="3"/>
      <c r="Q1611" s="3" t="s">
        <v>380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t="shared" ca="1" si="360"/>
        <v>{"AtkPower":5.2}</v>
      </c>
      <c r="Z1611" s="11" t="s">
        <v>381</v>
      </c>
      <c r="AA1611" s="11" t="str">
        <f t="shared" si="35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361"/>
        <v/>
      </c>
      <c r="BQ1611" s="11" t="str">
        <f t="shared" si="353"/>
        <v/>
      </c>
    </row>
    <row r="1612" spans="2:69" x14ac:dyDescent="0.15">
      <c r="B1612" s="1" t="str">
        <f t="shared" si="362"/>
        <v>SkillDescBrief4101408</v>
      </c>
      <c r="C1612" s="1" t="str">
        <f t="shared" si="363"/>
        <v>SkillDescDetail410140804</v>
      </c>
      <c r="D1612" s="3">
        <v>410140804</v>
      </c>
      <c r="E1612" s="3">
        <v>4101408</v>
      </c>
      <c r="F1612" s="3">
        <v>4</v>
      </c>
      <c r="G1612" s="3" t="s">
        <v>377</v>
      </c>
      <c r="H1612" s="3">
        <f ca="1">ROUND(_xlfn.XLOOKUP($F1612,$D$1:$D$5,$E$1:$E$5)*OFFSET(H1612,5-$F1612,0)/0.05,0)*0.05</f>
        <v>5.8500000000000005</v>
      </c>
      <c r="I1612" s="3" t="s">
        <v>378</v>
      </c>
      <c r="J1612" s="3"/>
      <c r="K1612" s="3" t="s">
        <v>379</v>
      </c>
      <c r="L1612" s="3"/>
      <c r="M1612" s="3"/>
      <c r="N1612" s="3"/>
      <c r="O1612" s="3"/>
      <c r="P1612" s="3"/>
      <c r="Q1612" s="3" t="s">
        <v>380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t="shared" ca="1" si="360"/>
        <v>{"AtkPower":5.85}</v>
      </c>
      <c r="Z1612" s="11" t="s">
        <v>381</v>
      </c>
      <c r="AA1612" s="11" t="str">
        <f t="shared" si="35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361"/>
        <v/>
      </c>
      <c r="BQ1612" s="11" t="str">
        <f t="shared" si="353"/>
        <v/>
      </c>
    </row>
    <row r="1613" spans="2:69" x14ac:dyDescent="0.15">
      <c r="B1613" s="1" t="str">
        <f t="shared" si="362"/>
        <v>SkillDescBrief4101408</v>
      </c>
      <c r="C1613" s="1" t="str">
        <f t="shared" si="363"/>
        <v>SkillDescDetail410140805</v>
      </c>
      <c r="D1613" s="3">
        <v>410140805</v>
      </c>
      <c r="E1613" s="3">
        <v>4101408</v>
      </c>
      <c r="F1613" s="3">
        <v>5</v>
      </c>
      <c r="G1613" s="3" t="s">
        <v>377</v>
      </c>
      <c r="H1613" s="3">
        <v>6.5</v>
      </c>
      <c r="I1613" s="3" t="s">
        <v>378</v>
      </c>
      <c r="J1613" s="3"/>
      <c r="K1613" s="3" t="s">
        <v>379</v>
      </c>
      <c r="L1613" s="3"/>
      <c r="M1613" s="3"/>
      <c r="N1613" s="3"/>
      <c r="O1613" s="3"/>
      <c r="P1613" s="3"/>
      <c r="Q1613" s="3" t="s">
        <v>380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360"/>
        <v>{"AtkPower":6.5}</v>
      </c>
      <c r="Z1613" s="11" t="s">
        <v>381</v>
      </c>
      <c r="AA1613" s="11" t="str">
        <f t="shared" si="35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361"/>
        <v/>
      </c>
      <c r="BQ1613" s="11" t="str">
        <f t="shared" si="353"/>
        <v/>
      </c>
    </row>
    <row r="1614" spans="2:69" x14ac:dyDescent="0.15">
      <c r="B1614" s="1" t="str">
        <f t="shared" si="362"/>
        <v>SkillDescBrief// 计算机</v>
      </c>
      <c r="C1614" s="1" t="str">
        <f t="shared" si="363"/>
        <v>SkillDescDetail// 计算机</v>
      </c>
      <c r="D1614" s="7" t="s">
        <v>169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360"/>
        <v/>
      </c>
      <c r="Z1614" s="10" t="s">
        <v>381</v>
      </c>
      <c r="AA1614" s="10" t="str">
        <f t="shared" si="35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361"/>
        <v/>
      </c>
      <c r="BQ1614" s="10" t="str">
        <f t="shared" si="353"/>
        <v/>
      </c>
    </row>
    <row r="1615" spans="2:69" x14ac:dyDescent="0.15">
      <c r="B1615" s="1" t="str">
        <f t="shared" si="362"/>
        <v>SkillDescBrief// 普攻</v>
      </c>
      <c r="C1615" s="1" t="str">
        <f t="shared" si="363"/>
        <v>SkillDescDetail// 普攻</v>
      </c>
      <c r="D1615" s="7" t="s">
        <v>33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360"/>
        <v/>
      </c>
      <c r="Z1615" s="10" t="s">
        <v>381</v>
      </c>
      <c r="AA1615" s="10" t="str">
        <f t="shared" si="35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361"/>
        <v/>
      </c>
      <c r="BQ1615" s="10" t="str">
        <f t="shared" si="353"/>
        <v/>
      </c>
    </row>
    <row r="1616" spans="2:69" x14ac:dyDescent="0.15">
      <c r="B1616" s="1" t="str">
        <f t="shared" si="362"/>
        <v>SkillDescBrief4101501</v>
      </c>
      <c r="C1616" s="1" t="str">
        <f t="shared" si="363"/>
        <v>SkillDescDetail410150101</v>
      </c>
      <c r="D1616" s="3">
        <v>410150101</v>
      </c>
      <c r="E1616" s="3">
        <v>4101501</v>
      </c>
      <c r="F1616" s="3">
        <v>1</v>
      </c>
      <c r="G1616" s="3" t="s">
        <v>377</v>
      </c>
      <c r="H1616" s="3">
        <f ca="1">ROUND(_xlfn.XLOOKUP($F1616,$D$1:$D$5,$E$1:$E$5)*OFFSET(H1616,5-$F1616,0)/0.05,0)*0.05</f>
        <v>0.95000000000000007</v>
      </c>
      <c r="I1616" s="3" t="s">
        <v>378</v>
      </c>
      <c r="J1616" s="3"/>
      <c r="K1616" s="3" t="s">
        <v>379</v>
      </c>
      <c r="L1616" s="3"/>
      <c r="M1616" s="3"/>
      <c r="N1616" s="3"/>
      <c r="O1616" s="3"/>
      <c r="P1616" s="3"/>
      <c r="Q1616" s="3" t="s">
        <v>380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t="shared" ca="1" si="360"/>
        <v>{"AtkPower":0.95}</v>
      </c>
      <c r="Z1616" s="11" t="s">
        <v>765</v>
      </c>
      <c r="AA1616" s="11" t="str">
        <f t="shared" ca="1" si="35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592</v>
      </c>
      <c r="AK1616" s="11" t="str">
        <f>$B$6</f>
        <v>&lt;c=A6EC41&gt;</v>
      </c>
      <c r="AL1616" s="12">
        <v>1</v>
      </c>
      <c r="AM1616" s="11" t="s">
        <v>349</v>
      </c>
      <c r="AN1616" s="11" t="s">
        <v>766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349</v>
      </c>
      <c r="AR1616" s="11" t="s">
        <v>385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361"/>
        <v>发射代码攻击敌人</v>
      </c>
      <c r="BQ1616" s="11" t="str">
        <f t="shared" ca="1" si="353"/>
        <v>发射&lt;c=A6EC41&gt;1&lt;/c&gt;串代码攻击敌人，造成&lt;q=attr_atk&gt;&lt;c=A6EC41&gt;95%&lt;/c&gt;伤害</v>
      </c>
    </row>
    <row r="1617" spans="2:69" x14ac:dyDescent="0.15">
      <c r="B1617" s="1" t="str">
        <f t="shared" si="362"/>
        <v>SkillDescBrief4101501</v>
      </c>
      <c r="C1617" s="1" t="str">
        <f t="shared" si="363"/>
        <v>SkillDescDetail410150102</v>
      </c>
      <c r="D1617" s="3">
        <v>410150102</v>
      </c>
      <c r="E1617" s="3">
        <v>4101501</v>
      </c>
      <c r="F1617" s="3">
        <v>2</v>
      </c>
      <c r="G1617" s="3" t="s">
        <v>377</v>
      </c>
      <c r="H1617" s="3">
        <f ca="1">ROUND(_xlfn.XLOOKUP($F1617,$D$1:$D$5,$E$1:$E$5)*OFFSET(H1617,5-$F1617,0)/0.05,0)*0.05</f>
        <v>1</v>
      </c>
      <c r="I1617" s="3" t="s">
        <v>378</v>
      </c>
      <c r="J1617" s="3"/>
      <c r="K1617" s="3" t="s">
        <v>379</v>
      </c>
      <c r="L1617" s="3"/>
      <c r="M1617" s="3"/>
      <c r="N1617" s="3"/>
      <c r="O1617" s="3"/>
      <c r="P1617" s="3"/>
      <c r="Q1617" s="3" t="s">
        <v>380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t="shared" ca="1" si="360"/>
        <v>{"AtkPower":1}</v>
      </c>
      <c r="Z1617" s="11" t="s">
        <v>765</v>
      </c>
      <c r="AA1617" s="11" t="str">
        <f t="shared" ca="1" si="35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386</v>
      </c>
      <c r="AG1617" s="11"/>
      <c r="AH1617" s="11"/>
      <c r="AI1617" s="11"/>
      <c r="AJ1617" s="11" t="s">
        <v>353</v>
      </c>
      <c r="AK1617" s="11" t="str">
        <f t="shared" ref="AK1617:AK1620" si="364">$B$8&amp;$B$6</f>
        <v>&lt;q=attr_atk&gt;&lt;c=A6EC41&gt;</v>
      </c>
      <c r="AL1617" s="11" t="str">
        <f t="shared" ref="AL1617:AL1620" ca="1" si="365">ROUND($H1617*100,2)&amp;"%"</f>
        <v>100%</v>
      </c>
      <c r="AM1617" s="11" t="s">
        <v>349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361"/>
        <v>发射代码攻击敌人</v>
      </c>
      <c r="BQ1617" s="11" t="str">
        <f t="shared" ca="1" si="353"/>
        <v>2级：造成的伤害提升&lt;q=attr_atk&gt;&lt;c=A6EC41&gt;100%&lt;/c&gt;</v>
      </c>
    </row>
    <row r="1618" spans="2:69" x14ac:dyDescent="0.15">
      <c r="B1618" s="1" t="str">
        <f t="shared" si="362"/>
        <v>SkillDescBrief4101501</v>
      </c>
      <c r="C1618" s="1" t="str">
        <f t="shared" si="363"/>
        <v>SkillDescDetail410150103</v>
      </c>
      <c r="D1618" s="3">
        <v>410150103</v>
      </c>
      <c r="E1618" s="3">
        <v>4101501</v>
      </c>
      <c r="F1618" s="3">
        <v>3</v>
      </c>
      <c r="G1618" s="3" t="s">
        <v>377</v>
      </c>
      <c r="H1618" s="3">
        <f ca="1">ROUND(_xlfn.XLOOKUP($F1618,$D$1:$D$5,$E$1:$E$5)*OFFSET(H1618,5-$F1618,0)/0.05,0)*0.05</f>
        <v>1.1000000000000001</v>
      </c>
      <c r="I1618" s="3" t="s">
        <v>378</v>
      </c>
      <c r="J1618" s="3"/>
      <c r="K1618" s="3" t="s">
        <v>379</v>
      </c>
      <c r="L1618" s="3"/>
      <c r="M1618" s="3"/>
      <c r="N1618" s="3"/>
      <c r="O1618" s="3"/>
      <c r="P1618" s="3"/>
      <c r="Q1618" s="3" t="s">
        <v>380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t="shared" ca="1" si="360"/>
        <v>{"AtkPower":1.1}</v>
      </c>
      <c r="Z1618" s="11" t="s">
        <v>765</v>
      </c>
      <c r="AA1618" s="11" t="str">
        <f t="shared" ca="1" si="35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386</v>
      </c>
      <c r="AG1618" s="11"/>
      <c r="AH1618" s="11"/>
      <c r="AI1618" s="11"/>
      <c r="AJ1618" s="11" t="s">
        <v>353</v>
      </c>
      <c r="AK1618" s="11" t="str">
        <f t="shared" si="364"/>
        <v>&lt;q=attr_atk&gt;&lt;c=A6EC41&gt;</v>
      </c>
      <c r="AL1618" s="11" t="str">
        <f t="shared" ca="1" si="365"/>
        <v>110%</v>
      </c>
      <c r="AM1618" s="11" t="s">
        <v>349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361"/>
        <v>发射代码攻击敌人</v>
      </c>
      <c r="BQ1618" s="11" t="str">
        <f t="shared" ca="1" si="353"/>
        <v>3级：造成的伤害提升&lt;q=attr_atk&gt;&lt;c=A6EC41&gt;110%&lt;/c&gt;</v>
      </c>
    </row>
    <row r="1619" spans="2:69" x14ac:dyDescent="0.15">
      <c r="B1619" s="1" t="str">
        <f t="shared" si="362"/>
        <v>SkillDescBrief4101501</v>
      </c>
      <c r="C1619" s="1" t="str">
        <f t="shared" si="363"/>
        <v>SkillDescDetail410150104</v>
      </c>
      <c r="D1619" s="3">
        <v>410150104</v>
      </c>
      <c r="E1619" s="3">
        <v>4101501</v>
      </c>
      <c r="F1619" s="3">
        <v>4</v>
      </c>
      <c r="G1619" s="3" t="s">
        <v>377</v>
      </c>
      <c r="H1619" s="3">
        <f ca="1">ROUND(_xlfn.XLOOKUP($F1619,$D$1:$D$5,$E$1:$E$5)*OFFSET(H1619,5-$F1619,0)/0.05,0)*0.05</f>
        <v>1.2000000000000002</v>
      </c>
      <c r="I1619" s="3" t="s">
        <v>378</v>
      </c>
      <c r="J1619" s="3"/>
      <c r="K1619" s="3" t="s">
        <v>379</v>
      </c>
      <c r="L1619" s="3"/>
      <c r="M1619" s="3"/>
      <c r="N1619" s="3"/>
      <c r="O1619" s="3"/>
      <c r="P1619" s="3"/>
      <c r="Q1619" s="3" t="s">
        <v>380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t="shared" ca="1" si="360"/>
        <v>{"AtkPower":1.2}</v>
      </c>
      <c r="Z1619" s="11" t="s">
        <v>765</v>
      </c>
      <c r="AA1619" s="11" t="str">
        <f t="shared" ca="1" si="35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386</v>
      </c>
      <c r="AG1619" s="11"/>
      <c r="AH1619" s="11"/>
      <c r="AI1619" s="11"/>
      <c r="AJ1619" s="11" t="s">
        <v>353</v>
      </c>
      <c r="AK1619" s="11" t="str">
        <f t="shared" si="364"/>
        <v>&lt;q=attr_atk&gt;&lt;c=A6EC41&gt;</v>
      </c>
      <c r="AL1619" s="11" t="str">
        <f t="shared" ca="1" si="365"/>
        <v>120%</v>
      </c>
      <c r="AM1619" s="11" t="s">
        <v>349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361"/>
        <v>发射代码攻击敌人</v>
      </c>
      <c r="BQ1619" s="11" t="str">
        <f t="shared" ca="1" si="353"/>
        <v>4级：造成的伤害提升&lt;q=attr_atk&gt;&lt;c=A6EC41&gt;120%&lt;/c&gt;</v>
      </c>
    </row>
    <row r="1620" spans="2:69" x14ac:dyDescent="0.15">
      <c r="B1620" s="1" t="str">
        <f t="shared" si="362"/>
        <v>SkillDescBrief4101501</v>
      </c>
      <c r="C1620" s="1" t="str">
        <f t="shared" si="363"/>
        <v>SkillDescDetail410150105</v>
      </c>
      <c r="D1620" s="3">
        <v>410150105</v>
      </c>
      <c r="E1620" s="3">
        <v>4101501</v>
      </c>
      <c r="F1620" s="3">
        <v>5</v>
      </c>
      <c r="G1620" s="3" t="s">
        <v>377</v>
      </c>
      <c r="H1620" s="3">
        <v>1.35</v>
      </c>
      <c r="I1620" s="3" t="s">
        <v>378</v>
      </c>
      <c r="J1620" s="3"/>
      <c r="K1620" s="3" t="s">
        <v>379</v>
      </c>
      <c r="L1620" s="3"/>
      <c r="M1620" s="3"/>
      <c r="N1620" s="3"/>
      <c r="O1620" s="3"/>
      <c r="P1620" s="3"/>
      <c r="Q1620" s="3" t="s">
        <v>380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360"/>
        <v>{"AtkPower":1.35}</v>
      </c>
      <c r="Z1620" s="11" t="s">
        <v>765</v>
      </c>
      <c r="AA1620" s="11" t="str">
        <f t="shared" si="35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386</v>
      </c>
      <c r="AG1620" s="11"/>
      <c r="AH1620" s="11"/>
      <c r="AI1620" s="11"/>
      <c r="AJ1620" s="11" t="s">
        <v>353</v>
      </c>
      <c r="AK1620" s="11" t="str">
        <f t="shared" si="364"/>
        <v>&lt;q=attr_atk&gt;&lt;c=A6EC41&gt;</v>
      </c>
      <c r="AL1620" s="11" t="str">
        <f t="shared" si="365"/>
        <v>135%</v>
      </c>
      <c r="AM1620" s="11" t="s">
        <v>349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361"/>
        <v>发射代码攻击敌人</v>
      </c>
      <c r="BQ1620" s="11" t="str">
        <f t="shared" si="353"/>
        <v>5级：造成的伤害提升&lt;q=attr_atk&gt;&lt;c=A6EC41&gt;135%&lt;/c&gt;</v>
      </c>
    </row>
    <row r="1621" spans="2:69" x14ac:dyDescent="0.15">
      <c r="B1621" s="1" t="str">
        <f t="shared" si="362"/>
        <v>SkillDescBrief// 大招</v>
      </c>
      <c r="C1621" s="1" t="str">
        <f t="shared" si="363"/>
        <v>SkillDescDetail// 大招</v>
      </c>
      <c r="D1621" s="7" t="s">
        <v>40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360"/>
        <v/>
      </c>
      <c r="Z1621" s="10" t="s">
        <v>381</v>
      </c>
      <c r="AA1621" s="10" t="str">
        <f t="shared" si="35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361"/>
        <v/>
      </c>
      <c r="BQ1621" s="10" t="str">
        <f t="shared" si="353"/>
        <v/>
      </c>
    </row>
    <row r="1622" spans="2:69" x14ac:dyDescent="0.15">
      <c r="B1622" s="1" t="str">
        <f t="shared" si="362"/>
        <v>SkillDescBrief4101502</v>
      </c>
      <c r="C1622" s="1" t="str">
        <f t="shared" si="363"/>
        <v>SkillDescDetail410150201</v>
      </c>
      <c r="D1622" s="3">
        <v>410150201</v>
      </c>
      <c r="E1622" s="3">
        <v>4101502</v>
      </c>
      <c r="F1622" s="3">
        <v>1</v>
      </c>
      <c r="G1622" s="3" t="s">
        <v>377</v>
      </c>
      <c r="H1622" s="3">
        <f ca="1">ROUND(_xlfn.XLOOKUP($F1622,$D$1:$D$5,$E$1:$E$5)*OFFSET(H1622,5-$F1622,0)/0.05,0)*0.05</f>
        <v>0.85000000000000009</v>
      </c>
      <c r="I1622" s="3" t="s">
        <v>378</v>
      </c>
      <c r="J1622" s="3"/>
      <c r="K1622" s="3" t="s">
        <v>379</v>
      </c>
      <c r="L1622" s="3"/>
      <c r="M1622" s="3"/>
      <c r="N1622" s="3"/>
      <c r="O1622" s="3"/>
      <c r="P1622" s="3"/>
      <c r="Q1622" s="3" t="s">
        <v>380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t="shared" ca="1" si="360"/>
        <v>{"AtkPower":0.85}</v>
      </c>
      <c r="Z1622" s="11" t="s">
        <v>767</v>
      </c>
      <c r="AA1622" s="11" t="str">
        <f t="shared" ca="1" si="35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768</v>
      </c>
      <c r="AK1622" s="11" t="str">
        <f>$B$6</f>
        <v>&lt;c=A6EC41&gt;</v>
      </c>
      <c r="AL1622" s="12">
        <v>5</v>
      </c>
      <c r="AM1622" s="11" t="s">
        <v>349</v>
      </c>
      <c r="AN1622" s="11" t="s">
        <v>769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349</v>
      </c>
      <c r="AR1622" s="11" t="s">
        <v>385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361"/>
        <v>攻击所有敌人，并植入病毒</v>
      </c>
      <c r="BQ1622" s="11" t="str">
        <f t="shared" ca="1" si="353"/>
        <v>攻击所有敌人，并植入&lt;c=A6EC41&gt;5&lt;/c&gt;层病毒，造成共计&lt;q=attr_atk&gt;&lt;c=A6EC41&gt;340%&lt;/c&gt;伤害</v>
      </c>
    </row>
    <row r="1623" spans="2:69" x14ac:dyDescent="0.15">
      <c r="B1623" s="1" t="str">
        <f t="shared" si="362"/>
        <v>SkillDescBrief4101502</v>
      </c>
      <c r="C1623" s="1" t="str">
        <f t="shared" si="363"/>
        <v>SkillDescDetail410150202</v>
      </c>
      <c r="D1623" s="3">
        <v>410150202</v>
      </c>
      <c r="E1623" s="3">
        <v>4101502</v>
      </c>
      <c r="F1623" s="3">
        <v>2</v>
      </c>
      <c r="G1623" s="3" t="s">
        <v>377</v>
      </c>
      <c r="H1623" s="3">
        <f ca="1">ROUND(_xlfn.XLOOKUP($F1623,$D$1:$D$5,$E$1:$E$5)*OFFSET(H1623,5-$F1623,0)/0.05,0)*0.05</f>
        <v>0.9</v>
      </c>
      <c r="I1623" s="3" t="s">
        <v>378</v>
      </c>
      <c r="J1623" s="3"/>
      <c r="K1623" s="3" t="s">
        <v>379</v>
      </c>
      <c r="L1623" s="3"/>
      <c r="M1623" s="3"/>
      <c r="N1623" s="3"/>
      <c r="O1623" s="3"/>
      <c r="P1623" s="3"/>
      <c r="Q1623" s="3" t="s">
        <v>380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t="shared" ca="1" si="360"/>
        <v>{"AtkPower":0.9}</v>
      </c>
      <c r="Z1623" s="11" t="s">
        <v>767</v>
      </c>
      <c r="AA1623" s="11" t="str">
        <f t="shared" ca="1" si="35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386</v>
      </c>
      <c r="AG1623" s="11"/>
      <c r="AH1623" s="11"/>
      <c r="AI1623" s="11"/>
      <c r="AJ1623" s="11" t="s">
        <v>353</v>
      </c>
      <c r="AK1623" s="11" t="str">
        <f t="shared" ref="AK1623:AK1626" si="366">$B$8&amp;$B$6</f>
        <v>&lt;q=attr_atk&gt;&lt;c=A6EC41&gt;</v>
      </c>
      <c r="AL1623" s="11" t="str">
        <f t="shared" ref="AL1623:AL1626" ca="1" si="367">ROUND($H1623*100,2)*4&amp;"%"</f>
        <v>360%</v>
      </c>
      <c r="AM1623" s="11" t="s">
        <v>349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361"/>
        <v>攻击所有敌人，并植入病毒</v>
      </c>
      <c r="BQ1623" s="11" t="str">
        <f t="shared" ca="1" si="353"/>
        <v>2级：造成的伤害提升&lt;q=attr_atk&gt;&lt;c=A6EC41&gt;360%&lt;/c&gt;</v>
      </c>
    </row>
    <row r="1624" spans="2:69" x14ac:dyDescent="0.15">
      <c r="B1624" s="1" t="str">
        <f t="shared" si="362"/>
        <v>SkillDescBrief4101502</v>
      </c>
      <c r="C1624" s="1" t="str">
        <f t="shared" si="363"/>
        <v>SkillDescDetail410150203</v>
      </c>
      <c r="D1624" s="3">
        <v>410150203</v>
      </c>
      <c r="E1624" s="3">
        <v>4101502</v>
      </c>
      <c r="F1624" s="3">
        <v>3</v>
      </c>
      <c r="G1624" s="3" t="s">
        <v>377</v>
      </c>
      <c r="H1624" s="3">
        <f ca="1">ROUND(_xlfn.XLOOKUP($F1624,$D$1:$D$5,$E$1:$E$5)*OFFSET(H1624,5-$F1624,0)/0.05,0)*0.05</f>
        <v>0.95000000000000007</v>
      </c>
      <c r="I1624" s="3" t="s">
        <v>378</v>
      </c>
      <c r="J1624" s="3"/>
      <c r="K1624" s="3" t="s">
        <v>379</v>
      </c>
      <c r="L1624" s="3"/>
      <c r="M1624" s="3"/>
      <c r="N1624" s="3"/>
      <c r="O1624" s="3"/>
      <c r="P1624" s="3"/>
      <c r="Q1624" s="3" t="s">
        <v>380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t="shared" ca="1" si="360"/>
        <v>{"AtkPower":0.95}</v>
      </c>
      <c r="Z1624" s="11" t="s">
        <v>767</v>
      </c>
      <c r="AA1624" s="11" t="str">
        <f t="shared" ca="1" si="35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386</v>
      </c>
      <c r="AG1624" s="11"/>
      <c r="AH1624" s="11"/>
      <c r="AI1624" s="11"/>
      <c r="AJ1624" s="11" t="s">
        <v>353</v>
      </c>
      <c r="AK1624" s="11" t="str">
        <f t="shared" si="366"/>
        <v>&lt;q=attr_atk&gt;&lt;c=A6EC41&gt;</v>
      </c>
      <c r="AL1624" s="11" t="str">
        <f t="shared" ca="1" si="367"/>
        <v>380%</v>
      </c>
      <c r="AM1624" s="11" t="s">
        <v>349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361"/>
        <v>攻击所有敌人，并植入病毒</v>
      </c>
      <c r="BQ1624" s="11" t="str">
        <f t="shared" ca="1" si="353"/>
        <v>3级：造成的伤害提升&lt;q=attr_atk&gt;&lt;c=A6EC41&gt;380%&lt;/c&gt;</v>
      </c>
    </row>
    <row r="1625" spans="2:69" x14ac:dyDescent="0.15">
      <c r="B1625" s="1" t="str">
        <f t="shared" si="362"/>
        <v>SkillDescBrief4101502</v>
      </c>
      <c r="C1625" s="1" t="str">
        <f t="shared" si="363"/>
        <v>SkillDescDetail410150204</v>
      </c>
      <c r="D1625" s="3">
        <v>410150204</v>
      </c>
      <c r="E1625" s="3">
        <v>4101502</v>
      </c>
      <c r="F1625" s="3">
        <v>4</v>
      </c>
      <c r="G1625" s="3" t="s">
        <v>377</v>
      </c>
      <c r="H1625" s="3">
        <f ca="1">ROUND(_xlfn.XLOOKUP($F1625,$D$1:$D$5,$E$1:$E$5)*OFFSET(H1625,5-$F1625,0)/0.05,0)*0.05</f>
        <v>1.1000000000000001</v>
      </c>
      <c r="I1625" s="3" t="s">
        <v>378</v>
      </c>
      <c r="J1625" s="3"/>
      <c r="K1625" s="3" t="s">
        <v>379</v>
      </c>
      <c r="L1625" s="3"/>
      <c r="M1625" s="3"/>
      <c r="N1625" s="3"/>
      <c r="O1625" s="3"/>
      <c r="P1625" s="3"/>
      <c r="Q1625" s="3" t="s">
        <v>380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t="shared" ca="1" si="360"/>
        <v>{"AtkPower":1.1}</v>
      </c>
      <c r="Z1625" s="11" t="s">
        <v>767</v>
      </c>
      <c r="AA1625" s="11" t="str">
        <f t="shared" ca="1" si="35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386</v>
      </c>
      <c r="AG1625" s="11"/>
      <c r="AH1625" s="11"/>
      <c r="AI1625" s="11"/>
      <c r="AJ1625" s="11" t="s">
        <v>353</v>
      </c>
      <c r="AK1625" s="11" t="str">
        <f t="shared" si="366"/>
        <v>&lt;q=attr_atk&gt;&lt;c=A6EC41&gt;</v>
      </c>
      <c r="AL1625" s="11" t="str">
        <f t="shared" ca="1" si="367"/>
        <v>440%</v>
      </c>
      <c r="AM1625" s="11" t="s">
        <v>349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361"/>
        <v>攻击所有敌人，并植入病毒</v>
      </c>
      <c r="BQ1625" s="11" t="str">
        <f t="shared" ca="1" si="353"/>
        <v>4级：造成的伤害提升&lt;q=attr_atk&gt;&lt;c=A6EC41&gt;440%&lt;/c&gt;</v>
      </c>
    </row>
    <row r="1626" spans="2:69" x14ac:dyDescent="0.15">
      <c r="B1626" s="1" t="str">
        <f t="shared" si="362"/>
        <v>SkillDescBrief4101502</v>
      </c>
      <c r="C1626" s="1" t="str">
        <f t="shared" si="363"/>
        <v>SkillDescDetail410150205</v>
      </c>
      <c r="D1626" s="3">
        <v>410150205</v>
      </c>
      <c r="E1626" s="3">
        <v>4101502</v>
      </c>
      <c r="F1626" s="3">
        <v>5</v>
      </c>
      <c r="G1626" s="3" t="s">
        <v>377</v>
      </c>
      <c r="H1626" s="3">
        <v>1.2</v>
      </c>
      <c r="I1626" s="3" t="s">
        <v>378</v>
      </c>
      <c r="J1626" s="3"/>
      <c r="K1626" s="3" t="s">
        <v>379</v>
      </c>
      <c r="L1626" s="3"/>
      <c r="M1626" s="3"/>
      <c r="N1626" s="3"/>
      <c r="O1626" s="3"/>
      <c r="P1626" s="3"/>
      <c r="Q1626" s="3" t="s">
        <v>380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360"/>
        <v>{"AtkPower":1.2}</v>
      </c>
      <c r="Z1626" s="11" t="s">
        <v>767</v>
      </c>
      <c r="AA1626" s="11" t="str">
        <f t="shared" si="35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386</v>
      </c>
      <c r="AG1626" s="11"/>
      <c r="AH1626" s="11"/>
      <c r="AI1626" s="11"/>
      <c r="AJ1626" s="11" t="s">
        <v>353</v>
      </c>
      <c r="AK1626" s="11" t="str">
        <f t="shared" si="366"/>
        <v>&lt;q=attr_atk&gt;&lt;c=A6EC41&gt;</v>
      </c>
      <c r="AL1626" s="11" t="str">
        <f t="shared" si="367"/>
        <v>480%</v>
      </c>
      <c r="AM1626" s="11" t="s">
        <v>349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361"/>
        <v>攻击所有敌人，并植入病毒</v>
      </c>
      <c r="BQ1626" s="11" t="str">
        <f t="shared" si="353"/>
        <v>5级：造成的伤害提升&lt;q=attr_atk&gt;&lt;c=A6EC41&gt;480%&lt;/c&gt;</v>
      </c>
    </row>
    <row r="1627" spans="2:69" x14ac:dyDescent="0.15">
      <c r="B1627" s="1" t="str">
        <f t="shared" si="362"/>
        <v>SkillDescBrief// 经营被动</v>
      </c>
      <c r="C1627" s="1" t="str">
        <f t="shared" si="363"/>
        <v>SkillDescDetail// 经营被动</v>
      </c>
      <c r="D1627" s="7" t="s">
        <v>45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360"/>
        <v/>
      </c>
      <c r="Z1627" s="10" t="s">
        <v>381</v>
      </c>
      <c r="AA1627" s="10" t="str">
        <f t="shared" si="35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361"/>
        <v/>
      </c>
      <c r="BQ1627" s="10" t="str">
        <f t="shared" si="353"/>
        <v/>
      </c>
    </row>
    <row r="1628" spans="2:69" x14ac:dyDescent="0.15">
      <c r="B1628" s="1" t="str">
        <f t="shared" si="362"/>
        <v>SkillDescBrief4101503</v>
      </c>
      <c r="C1628" s="1" t="str">
        <f t="shared" si="363"/>
        <v>SkillDescDetail410150301</v>
      </c>
      <c r="D1628" s="3">
        <v>410150301</v>
      </c>
      <c r="E1628" s="3">
        <v>4101503</v>
      </c>
      <c r="F1628" s="3">
        <v>1</v>
      </c>
      <c r="G1628" s="3" t="s">
        <v>377</v>
      </c>
      <c r="H1628" s="3"/>
      <c r="I1628" s="3" t="s">
        <v>378</v>
      </c>
      <c r="J1628" s="3"/>
      <c r="K1628" s="3" t="s">
        <v>379</v>
      </c>
      <c r="L1628" s="3"/>
      <c r="M1628" s="3"/>
      <c r="N1628" s="3"/>
      <c r="O1628" s="3"/>
      <c r="P1628" s="3"/>
      <c r="Q1628" s="3" t="s">
        <v>380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360"/>
        <v>{}</v>
      </c>
      <c r="Z1628" s="11" t="s">
        <v>396</v>
      </c>
      <c r="AA1628" s="11" t="str">
        <f t="shared" si="35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397</v>
      </c>
      <c r="AK1628" s="11" t="str">
        <f t="shared" ref="AK1628:AK1632" si="368">$B$6</f>
        <v>&lt;c=A6EC41&gt;</v>
      </c>
      <c r="AL1628" s="11">
        <v>2</v>
      </c>
      <c r="AM1628" s="11" t="s">
        <v>349</v>
      </c>
      <c r="AN1628" s="11" t="s">
        <v>398</v>
      </c>
      <c r="AO1628" s="11" t="s">
        <v>355</v>
      </c>
      <c r="AP1628" s="11">
        <v>2</v>
      </c>
      <c r="AQ1628" s="11" t="s">
        <v>349</v>
      </c>
      <c r="AR1628" s="11" t="s">
        <v>399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361"/>
        <v>使产业收入提高，升级消耗减少</v>
      </c>
      <c r="BQ1628" s="11" t="str">
        <f t="shared" si="353"/>
        <v>放置在产业中时，产业收入提高&lt;c=A6EC41&gt;2&lt;/c&gt;倍，产业升级消耗减少&lt;c=A6EC41&gt;2&lt;/c&gt;倍</v>
      </c>
    </row>
    <row r="1629" spans="2:69" x14ac:dyDescent="0.15">
      <c r="B1629" s="1" t="str">
        <f t="shared" si="362"/>
        <v>SkillDescBrief4101503</v>
      </c>
      <c r="C1629" s="1" t="str">
        <f t="shared" si="363"/>
        <v>SkillDescDetail410150302</v>
      </c>
      <c r="D1629" s="3">
        <v>410150302</v>
      </c>
      <c r="E1629" s="3">
        <v>4101503</v>
      </c>
      <c r="F1629" s="3">
        <v>2</v>
      </c>
      <c r="G1629" s="3" t="s">
        <v>377</v>
      </c>
      <c r="H1629" s="3"/>
      <c r="I1629" s="3" t="s">
        <v>378</v>
      </c>
      <c r="J1629" s="3"/>
      <c r="K1629" s="3" t="s">
        <v>379</v>
      </c>
      <c r="L1629" s="3"/>
      <c r="M1629" s="3"/>
      <c r="N1629" s="3"/>
      <c r="O1629" s="3"/>
      <c r="P1629" s="3"/>
      <c r="Q1629" s="3" t="s">
        <v>380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360"/>
        <v>{}</v>
      </c>
      <c r="Z1629" s="11" t="s">
        <v>396</v>
      </c>
      <c r="AA1629" s="11" t="str">
        <f t="shared" si="35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386</v>
      </c>
      <c r="AG1629" s="11"/>
      <c r="AH1629" s="11"/>
      <c r="AI1629" s="11"/>
      <c r="AJ1629" s="11" t="s">
        <v>397</v>
      </c>
      <c r="AK1629" s="11" t="str">
        <f t="shared" si="368"/>
        <v>&lt;c=A6EC41&gt;</v>
      </c>
      <c r="AL1629" s="11">
        <f>AL1628*4</f>
        <v>8</v>
      </c>
      <c r="AM1629" s="11" t="s">
        <v>349</v>
      </c>
      <c r="AN1629" s="11" t="s">
        <v>398</v>
      </c>
      <c r="AO1629" s="11" t="s">
        <v>355</v>
      </c>
      <c r="AP1629" s="11">
        <f>AP1628*4</f>
        <v>8</v>
      </c>
      <c r="AQ1629" s="11" t="s">
        <v>349</v>
      </c>
      <c r="AR1629" s="11" t="s">
        <v>399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361"/>
        <v>使产业收入提高，升级消耗减少</v>
      </c>
      <c r="BQ1629" s="11" t="str">
        <f t="shared" si="353"/>
        <v>2级：放置在产业中时，产业收入提高&lt;c=A6EC41&gt;8&lt;/c&gt;倍，产业升级消耗减少&lt;c=A6EC41&gt;8&lt;/c&gt;倍</v>
      </c>
    </row>
    <row r="1630" spans="2:69" x14ac:dyDescent="0.15">
      <c r="B1630" s="1" t="str">
        <f t="shared" si="362"/>
        <v>SkillDescBrief4101503</v>
      </c>
      <c r="C1630" s="1" t="str">
        <f t="shared" si="363"/>
        <v>SkillDescDetail410150303</v>
      </c>
      <c r="D1630" s="3">
        <v>410150303</v>
      </c>
      <c r="E1630" s="3">
        <v>4101503</v>
      </c>
      <c r="F1630" s="3">
        <v>3</v>
      </c>
      <c r="G1630" s="3" t="s">
        <v>377</v>
      </c>
      <c r="H1630" s="3"/>
      <c r="I1630" s="3" t="s">
        <v>378</v>
      </c>
      <c r="J1630" s="3"/>
      <c r="K1630" s="3" t="s">
        <v>379</v>
      </c>
      <c r="L1630" s="3"/>
      <c r="M1630" s="3"/>
      <c r="N1630" s="3"/>
      <c r="O1630" s="3"/>
      <c r="P1630" s="3"/>
      <c r="Q1630" s="3" t="s">
        <v>380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360"/>
        <v>{}</v>
      </c>
      <c r="Z1630" s="11" t="s">
        <v>396</v>
      </c>
      <c r="AA1630" s="11" t="str">
        <f t="shared" si="35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386</v>
      </c>
      <c r="AG1630" s="11"/>
      <c r="AH1630" s="11"/>
      <c r="AI1630" s="11"/>
      <c r="AJ1630" s="11" t="s">
        <v>397</v>
      </c>
      <c r="AK1630" s="11" t="str">
        <f t="shared" si="368"/>
        <v>&lt;c=A6EC41&gt;</v>
      </c>
      <c r="AL1630" s="11">
        <f>AL1629*4</f>
        <v>32</v>
      </c>
      <c r="AM1630" s="11" t="s">
        <v>349</v>
      </c>
      <c r="AN1630" s="11" t="s">
        <v>398</v>
      </c>
      <c r="AO1630" s="11" t="s">
        <v>355</v>
      </c>
      <c r="AP1630" s="11">
        <f>AP1629*4</f>
        <v>32</v>
      </c>
      <c r="AQ1630" s="11" t="s">
        <v>349</v>
      </c>
      <c r="AR1630" s="11" t="s">
        <v>399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361"/>
        <v>使产业收入提高，升级消耗减少</v>
      </c>
      <c r="BQ1630" s="11" t="str">
        <f t="shared" si="353"/>
        <v>3级：放置在产业中时，产业收入提高&lt;c=A6EC41&gt;32&lt;/c&gt;倍，产业升级消耗减少&lt;c=A6EC41&gt;32&lt;/c&gt;倍</v>
      </c>
    </row>
    <row r="1631" spans="2:69" x14ac:dyDescent="0.15">
      <c r="B1631" s="1" t="str">
        <f t="shared" si="362"/>
        <v>SkillDescBrief4101503</v>
      </c>
      <c r="C1631" s="1" t="str">
        <f t="shared" si="363"/>
        <v>SkillDescDetail410150304</v>
      </c>
      <c r="D1631" s="3">
        <v>410150304</v>
      </c>
      <c r="E1631" s="3">
        <v>4101503</v>
      </c>
      <c r="F1631" s="3">
        <v>4</v>
      </c>
      <c r="G1631" s="3" t="s">
        <v>377</v>
      </c>
      <c r="H1631" s="3"/>
      <c r="I1631" s="3" t="s">
        <v>378</v>
      </c>
      <c r="J1631" s="3"/>
      <c r="K1631" s="3" t="s">
        <v>379</v>
      </c>
      <c r="L1631" s="3"/>
      <c r="M1631" s="3"/>
      <c r="N1631" s="3"/>
      <c r="O1631" s="3"/>
      <c r="P1631" s="3"/>
      <c r="Q1631" s="3" t="s">
        <v>380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360"/>
        <v>{}</v>
      </c>
      <c r="Z1631" s="11" t="s">
        <v>396</v>
      </c>
      <c r="AA1631" s="11" t="str">
        <f t="shared" si="35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386</v>
      </c>
      <c r="AG1631" s="11"/>
      <c r="AH1631" s="11"/>
      <c r="AI1631" s="11"/>
      <c r="AJ1631" s="11" t="s">
        <v>397</v>
      </c>
      <c r="AK1631" s="11" t="str">
        <f t="shared" si="368"/>
        <v>&lt;c=A6EC41&gt;</v>
      </c>
      <c r="AL1631" s="11">
        <v>64</v>
      </c>
      <c r="AM1631" s="11" t="s">
        <v>349</v>
      </c>
      <c r="AN1631" s="11" t="s">
        <v>398</v>
      </c>
      <c r="AO1631" s="11" t="s">
        <v>355</v>
      </c>
      <c r="AP1631" s="11">
        <v>64</v>
      </c>
      <c r="AQ1631" s="11" t="s">
        <v>349</v>
      </c>
      <c r="AR1631" s="11" t="s">
        <v>399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361"/>
        <v>使产业收入提高，升级消耗减少</v>
      </c>
      <c r="BQ1631" s="11" t="str">
        <f t="shared" si="353"/>
        <v>4级：放置在产业中时，产业收入提高&lt;c=A6EC41&gt;64&lt;/c&gt;倍，产业升级消耗减少&lt;c=A6EC41&gt;64&lt;/c&gt;倍</v>
      </c>
    </row>
    <row r="1632" spans="2:69" x14ac:dyDescent="0.15">
      <c r="B1632" s="1" t="str">
        <f t="shared" si="362"/>
        <v>SkillDescBrief4101503</v>
      </c>
      <c r="C1632" s="1" t="str">
        <f t="shared" si="363"/>
        <v>SkillDescDetail410150305</v>
      </c>
      <c r="D1632" s="3">
        <v>410150305</v>
      </c>
      <c r="E1632" s="3">
        <v>4101503</v>
      </c>
      <c r="F1632" s="3">
        <v>5</v>
      </c>
      <c r="G1632" s="3" t="s">
        <v>377</v>
      </c>
      <c r="H1632" s="3"/>
      <c r="I1632" s="3" t="s">
        <v>378</v>
      </c>
      <c r="J1632" s="3"/>
      <c r="K1632" s="3" t="s">
        <v>379</v>
      </c>
      <c r="L1632" s="3"/>
      <c r="M1632" s="3"/>
      <c r="N1632" s="3"/>
      <c r="O1632" s="3"/>
      <c r="P1632" s="3"/>
      <c r="Q1632" s="3" t="s">
        <v>380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360"/>
        <v>{}</v>
      </c>
      <c r="Z1632" s="11" t="s">
        <v>396</v>
      </c>
      <c r="AA1632" s="11" t="str">
        <f t="shared" si="35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386</v>
      </c>
      <c r="AG1632" s="11"/>
      <c r="AH1632" s="11"/>
      <c r="AI1632" s="11"/>
      <c r="AJ1632" s="11" t="s">
        <v>397</v>
      </c>
      <c r="AK1632" s="11" t="str">
        <f t="shared" si="368"/>
        <v>&lt;c=A6EC41&gt;</v>
      </c>
      <c r="AL1632" s="11">
        <v>128</v>
      </c>
      <c r="AM1632" s="11" t="s">
        <v>349</v>
      </c>
      <c r="AN1632" s="11" t="s">
        <v>398</v>
      </c>
      <c r="AO1632" s="11" t="s">
        <v>355</v>
      </c>
      <c r="AP1632" s="11">
        <v>128</v>
      </c>
      <c r="AQ1632" s="11" t="s">
        <v>349</v>
      </c>
      <c r="AR1632" s="11" t="s">
        <v>399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361"/>
        <v>使产业收入提高，升级消耗减少</v>
      </c>
      <c r="BQ1632" s="11" t="str">
        <f t="shared" si="353"/>
        <v>5级：放置在产业中时，产业收入提高&lt;c=A6EC41&gt;128&lt;/c&gt;倍，产业升级消耗减少&lt;c=A6EC41&gt;128&lt;/c&gt;倍</v>
      </c>
    </row>
    <row r="1633" spans="2:69" x14ac:dyDescent="0.15">
      <c r="B1633" s="1" t="str">
        <f t="shared" si="362"/>
        <v>SkillDescBrief// 战斗被动</v>
      </c>
      <c r="C1633" s="1" t="str">
        <f t="shared" si="363"/>
        <v>SkillDescDetail// 战斗被动1</v>
      </c>
      <c r="D1633" s="7" t="s">
        <v>46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360"/>
        <v/>
      </c>
      <c r="Z1633" s="10" t="s">
        <v>381</v>
      </c>
      <c r="AA1633" s="10" t="str">
        <f t="shared" si="35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361"/>
        <v/>
      </c>
      <c r="BQ1633" s="10" t="str">
        <f t="shared" ref="BQ1633:BQ1696" si="369">AA1633</f>
        <v/>
      </c>
    </row>
    <row r="1634" spans="2:69" x14ac:dyDescent="0.15">
      <c r="B1634" s="1" t="str">
        <f t="shared" si="362"/>
        <v>SkillDescBrief4101504</v>
      </c>
      <c r="C1634" s="1" t="str">
        <f t="shared" si="363"/>
        <v>SkillDescDetail410150401</v>
      </c>
      <c r="D1634" s="3">
        <v>410150401</v>
      </c>
      <c r="E1634" s="3">
        <v>4101504</v>
      </c>
      <c r="F1634" s="3">
        <v>1</v>
      </c>
      <c r="G1634" s="3" t="s">
        <v>377</v>
      </c>
      <c r="H1634" s="3">
        <v>0.01</v>
      </c>
      <c r="I1634" s="3" t="s">
        <v>378</v>
      </c>
      <c r="J1634" s="3"/>
      <c r="K1634" s="3" t="s">
        <v>379</v>
      </c>
      <c r="L1634" s="3"/>
      <c r="M1634" s="3"/>
      <c r="N1634" s="3"/>
      <c r="O1634" s="3"/>
      <c r="P1634" s="3"/>
      <c r="Q1634" s="3" t="s">
        <v>380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360"/>
        <v>{"AtkPower":0.01}</v>
      </c>
      <c r="Z1634" s="11" t="s">
        <v>770</v>
      </c>
      <c r="AA1634" s="11" t="str">
        <f t="shared" si="35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771</v>
      </c>
      <c r="AK1634" s="11" t="str">
        <f>$B$6</f>
        <v>&lt;c=A6EC41&gt;</v>
      </c>
      <c r="AL1634" s="12">
        <v>2</v>
      </c>
      <c r="AM1634" s="11" t="s">
        <v>349</v>
      </c>
      <c r="AN1634" s="11" t="s">
        <v>772</v>
      </c>
      <c r="AO1634" s="11" t="str">
        <f t="shared" ref="AO1634:AO1638" si="370">$B$8&amp;$B$6</f>
        <v>&lt;q=attr_atk&gt;&lt;c=A6EC41&gt;</v>
      </c>
      <c r="AP1634" s="11" t="str">
        <f t="shared" ref="AP1634:AP1638" si="371">ROUND($H1634*100,2)&amp;"%"</f>
        <v>1%</v>
      </c>
      <c r="AQ1634" s="11" t="s">
        <v>349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361"/>
        <v>攻击会载入病毒，附带中毒</v>
      </c>
      <c r="BQ1634" s="11" t="str">
        <f t="shared" si="369"/>
        <v>攻击会载入病毒，附带&lt;c=A6EC41&gt;2&lt;/c&gt;层中毒效果，造成的伤害提升&lt;q=attr_atk&gt;&lt;c=A6EC41&gt;1%&lt;/c&gt;</v>
      </c>
    </row>
    <row r="1635" spans="2:69" x14ac:dyDescent="0.15">
      <c r="B1635" s="1" t="str">
        <f t="shared" si="362"/>
        <v>SkillDescBrief4101504</v>
      </c>
      <c r="C1635" s="1" t="str">
        <f t="shared" si="363"/>
        <v>SkillDescDetail410150402</v>
      </c>
      <c r="D1635" s="3">
        <v>410150402</v>
      </c>
      <c r="E1635" s="3">
        <v>4101504</v>
      </c>
      <c r="F1635" s="3">
        <v>2</v>
      </c>
      <c r="G1635" s="3" t="s">
        <v>377</v>
      </c>
      <c r="H1635" s="3">
        <v>0.02</v>
      </c>
      <c r="I1635" s="3" t="s">
        <v>378</v>
      </c>
      <c r="J1635" s="3"/>
      <c r="K1635" s="3" t="s">
        <v>379</v>
      </c>
      <c r="L1635" s="3"/>
      <c r="M1635" s="3"/>
      <c r="N1635" s="3"/>
      <c r="O1635" s="3"/>
      <c r="P1635" s="3"/>
      <c r="Q1635" s="3" t="s">
        <v>380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360"/>
        <v>{"AtkPower":0.02}</v>
      </c>
      <c r="Z1635" s="11" t="s">
        <v>770</v>
      </c>
      <c r="AA1635" s="11" t="str">
        <f t="shared" si="35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386</v>
      </c>
      <c r="AG1635" s="11"/>
      <c r="AH1635" s="11"/>
      <c r="AI1635" s="11"/>
      <c r="AJ1635" s="11"/>
      <c r="AK1635" s="11"/>
      <c r="AL1635" s="12"/>
      <c r="AM1635" s="11"/>
      <c r="AN1635" s="11" t="s">
        <v>353</v>
      </c>
      <c r="AO1635" s="11" t="str">
        <f t="shared" si="370"/>
        <v>&lt;q=attr_atk&gt;&lt;c=A6EC41&gt;</v>
      </c>
      <c r="AP1635" s="11" t="str">
        <f t="shared" si="371"/>
        <v>2%</v>
      </c>
      <c r="AQ1635" s="11" t="s">
        <v>349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361"/>
        <v>攻击会载入病毒，附带中毒</v>
      </c>
      <c r="BQ1635" s="11" t="str">
        <f t="shared" si="369"/>
        <v>2级：造成的伤害提升&lt;q=attr_atk&gt;&lt;c=A6EC41&gt;2%&lt;/c&gt;</v>
      </c>
    </row>
    <row r="1636" spans="2:69" x14ac:dyDescent="0.15">
      <c r="B1636" s="1" t="str">
        <f t="shared" si="362"/>
        <v>SkillDescBrief4101504</v>
      </c>
      <c r="C1636" s="1" t="str">
        <f t="shared" si="363"/>
        <v>SkillDescDetail410150403</v>
      </c>
      <c r="D1636" s="3">
        <v>410150403</v>
      </c>
      <c r="E1636" s="3">
        <v>4101504</v>
      </c>
      <c r="F1636" s="3">
        <v>3</v>
      </c>
      <c r="G1636" s="3" t="s">
        <v>377</v>
      </c>
      <c r="H1636" s="3">
        <v>0.03</v>
      </c>
      <c r="I1636" s="3" t="s">
        <v>378</v>
      </c>
      <c r="J1636" s="3"/>
      <c r="K1636" s="3" t="s">
        <v>379</v>
      </c>
      <c r="L1636" s="3"/>
      <c r="M1636" s="3"/>
      <c r="N1636" s="3"/>
      <c r="O1636" s="3"/>
      <c r="P1636" s="3"/>
      <c r="Q1636" s="3" t="s">
        <v>380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360"/>
        <v>{"AtkPower":0.03}</v>
      </c>
      <c r="Z1636" s="11" t="s">
        <v>770</v>
      </c>
      <c r="AA1636" s="11" t="str">
        <f t="shared" si="35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386</v>
      </c>
      <c r="AG1636" s="11"/>
      <c r="AH1636" s="11"/>
      <c r="AI1636" s="11"/>
      <c r="AJ1636" s="11"/>
      <c r="AK1636" s="11"/>
      <c r="AL1636" s="12"/>
      <c r="AM1636" s="11"/>
      <c r="AN1636" s="11" t="s">
        <v>353</v>
      </c>
      <c r="AO1636" s="11" t="str">
        <f t="shared" si="370"/>
        <v>&lt;q=attr_atk&gt;&lt;c=A6EC41&gt;</v>
      </c>
      <c r="AP1636" s="11" t="str">
        <f t="shared" si="371"/>
        <v>3%</v>
      </c>
      <c r="AQ1636" s="11" t="s">
        <v>349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361"/>
        <v>攻击会载入病毒，附带中毒</v>
      </c>
      <c r="BQ1636" s="11" t="str">
        <f t="shared" si="369"/>
        <v>3级：造成的伤害提升&lt;q=attr_atk&gt;&lt;c=A6EC41&gt;3%&lt;/c&gt;</v>
      </c>
    </row>
    <row r="1637" spans="2:69" x14ac:dyDescent="0.15">
      <c r="B1637" s="1" t="str">
        <f t="shared" si="362"/>
        <v>SkillDescBrief4101504</v>
      </c>
      <c r="C1637" s="1" t="str">
        <f t="shared" si="363"/>
        <v>SkillDescDetail410150404</v>
      </c>
      <c r="D1637" s="3">
        <v>410150404</v>
      </c>
      <c r="E1637" s="3">
        <v>4101504</v>
      </c>
      <c r="F1637" s="3">
        <v>4</v>
      </c>
      <c r="G1637" s="3" t="s">
        <v>377</v>
      </c>
      <c r="H1637" s="3">
        <v>0.04</v>
      </c>
      <c r="I1637" s="3" t="s">
        <v>378</v>
      </c>
      <c r="J1637" s="3"/>
      <c r="K1637" s="3" t="s">
        <v>379</v>
      </c>
      <c r="L1637" s="3"/>
      <c r="M1637" s="3"/>
      <c r="N1637" s="3"/>
      <c r="O1637" s="3"/>
      <c r="P1637" s="3"/>
      <c r="Q1637" s="3" t="s">
        <v>380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360"/>
        <v>{"AtkPower":0.04}</v>
      </c>
      <c r="Z1637" s="11" t="s">
        <v>770</v>
      </c>
      <c r="AA1637" s="11" t="str">
        <f t="shared" si="35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386</v>
      </c>
      <c r="AG1637" s="11"/>
      <c r="AH1637" s="11"/>
      <c r="AI1637" s="11"/>
      <c r="AJ1637" s="11"/>
      <c r="AK1637" s="11"/>
      <c r="AL1637" s="12"/>
      <c r="AM1637" s="11"/>
      <c r="AN1637" s="11" t="s">
        <v>353</v>
      </c>
      <c r="AO1637" s="11" t="str">
        <f t="shared" si="370"/>
        <v>&lt;q=attr_atk&gt;&lt;c=A6EC41&gt;</v>
      </c>
      <c r="AP1637" s="11" t="str">
        <f t="shared" si="371"/>
        <v>4%</v>
      </c>
      <c r="AQ1637" s="11" t="s">
        <v>349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361"/>
        <v>攻击会载入病毒，附带中毒</v>
      </c>
      <c r="BQ1637" s="11" t="str">
        <f t="shared" si="369"/>
        <v>4级：造成的伤害提升&lt;q=attr_atk&gt;&lt;c=A6EC41&gt;4%&lt;/c&gt;</v>
      </c>
    </row>
    <row r="1638" spans="2:69" x14ac:dyDescent="0.15">
      <c r="B1638" s="1" t="str">
        <f t="shared" si="362"/>
        <v>SkillDescBrief4101504</v>
      </c>
      <c r="C1638" s="1" t="str">
        <f t="shared" si="363"/>
        <v>SkillDescDetail410150405</v>
      </c>
      <c r="D1638" s="3">
        <v>410150405</v>
      </c>
      <c r="E1638" s="3">
        <v>4101504</v>
      </c>
      <c r="F1638" s="3">
        <v>5</v>
      </c>
      <c r="G1638" s="3" t="s">
        <v>377</v>
      </c>
      <c r="H1638" s="3">
        <v>0.05</v>
      </c>
      <c r="I1638" s="3" t="s">
        <v>378</v>
      </c>
      <c r="J1638" s="3"/>
      <c r="K1638" s="3" t="s">
        <v>379</v>
      </c>
      <c r="L1638" s="3"/>
      <c r="M1638" s="3"/>
      <c r="N1638" s="3"/>
      <c r="O1638" s="3"/>
      <c r="P1638" s="3"/>
      <c r="Q1638" s="3" t="s">
        <v>380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360"/>
        <v>{"AtkPower":0.05}</v>
      </c>
      <c r="Z1638" s="11" t="s">
        <v>770</v>
      </c>
      <c r="AA1638" s="11" t="str">
        <f t="shared" si="35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386</v>
      </c>
      <c r="AG1638" s="11"/>
      <c r="AH1638" s="11"/>
      <c r="AI1638" s="11"/>
      <c r="AJ1638" s="11"/>
      <c r="AK1638" s="11"/>
      <c r="AL1638" s="12"/>
      <c r="AM1638" s="11"/>
      <c r="AN1638" s="11" t="s">
        <v>353</v>
      </c>
      <c r="AO1638" s="11" t="str">
        <f t="shared" si="370"/>
        <v>&lt;q=attr_atk&gt;&lt;c=A6EC41&gt;</v>
      </c>
      <c r="AP1638" s="11" t="str">
        <f t="shared" si="371"/>
        <v>5%</v>
      </c>
      <c r="AQ1638" s="11" t="s">
        <v>349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361"/>
        <v>攻击会载入病毒，附带中毒</v>
      </c>
      <c r="BQ1638" s="11" t="str">
        <f t="shared" si="369"/>
        <v>5级：造成的伤害提升&lt;q=attr_atk&gt;&lt;c=A6EC41&gt;5%&lt;/c&gt;</v>
      </c>
    </row>
    <row r="1639" spans="2:69" x14ac:dyDescent="0.15">
      <c r="B1639" s="1" t="str">
        <f t="shared" si="362"/>
        <v>SkillDescBrief// 战斗被动</v>
      </c>
      <c r="C1639" s="1" t="str">
        <f t="shared" si="363"/>
        <v>SkillDescDetail// 战斗被动2</v>
      </c>
      <c r="D1639" s="7" t="s">
        <v>47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360"/>
        <v/>
      </c>
      <c r="Z1639" s="10" t="s">
        <v>381</v>
      </c>
      <c r="AA1639" s="10" t="str">
        <f t="shared" si="35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361"/>
        <v/>
      </c>
      <c r="BQ1639" s="10" t="str">
        <f t="shared" si="369"/>
        <v/>
      </c>
    </row>
    <row r="1640" spans="2:69" x14ac:dyDescent="0.15">
      <c r="B1640" s="1" t="str">
        <f t="shared" si="362"/>
        <v>SkillDescBrief4101505</v>
      </c>
      <c r="C1640" s="1" t="str">
        <f t="shared" si="363"/>
        <v>SkillDescDetail410150501</v>
      </c>
      <c r="D1640" s="3">
        <v>410150501</v>
      </c>
      <c r="E1640" s="3">
        <v>4101505</v>
      </c>
      <c r="F1640" s="3">
        <v>1</v>
      </c>
      <c r="G1640" s="3" t="s">
        <v>377</v>
      </c>
      <c r="H1640" s="3"/>
      <c r="I1640" s="3" t="s">
        <v>378</v>
      </c>
      <c r="J1640" s="3"/>
      <c r="K1640" s="3" t="s">
        <v>379</v>
      </c>
      <c r="L1640" s="3"/>
      <c r="M1640" s="3"/>
      <c r="N1640" s="3"/>
      <c r="O1640" s="3"/>
      <c r="P1640" s="3"/>
      <c r="Q1640" s="3" t="s">
        <v>380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360"/>
        <v>{}</v>
      </c>
      <c r="Z1640" s="11" t="s">
        <v>381</v>
      </c>
      <c r="AA1640" s="11" t="str">
        <f t="shared" ref="AA1640:AA1703" si="372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361"/>
        <v/>
      </c>
      <c r="BQ1640" s="11" t="str">
        <f t="shared" si="369"/>
        <v/>
      </c>
    </row>
    <row r="1641" spans="2:69" x14ac:dyDescent="0.15">
      <c r="B1641" s="1" t="str">
        <f t="shared" si="362"/>
        <v>SkillDescBrief4101505</v>
      </c>
      <c r="C1641" s="1" t="str">
        <f t="shared" si="363"/>
        <v>SkillDescDetail410150502</v>
      </c>
      <c r="D1641" s="3">
        <v>410150502</v>
      </c>
      <c r="E1641" s="3">
        <v>4101505</v>
      </c>
      <c r="F1641" s="3">
        <v>2</v>
      </c>
      <c r="G1641" s="3" t="s">
        <v>377</v>
      </c>
      <c r="H1641" s="3"/>
      <c r="I1641" s="3" t="s">
        <v>378</v>
      </c>
      <c r="J1641" s="3"/>
      <c r="K1641" s="3" t="s">
        <v>379</v>
      </c>
      <c r="L1641" s="3"/>
      <c r="M1641" s="3"/>
      <c r="N1641" s="3"/>
      <c r="O1641" s="3"/>
      <c r="P1641" s="3"/>
      <c r="Q1641" s="3" t="s">
        <v>380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360"/>
        <v>{}</v>
      </c>
      <c r="Z1641" s="11" t="s">
        <v>381</v>
      </c>
      <c r="AA1641" s="11" t="str">
        <f t="shared" si="372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361"/>
        <v/>
      </c>
      <c r="BQ1641" s="11" t="str">
        <f t="shared" si="369"/>
        <v/>
      </c>
    </row>
    <row r="1642" spans="2:69" x14ac:dyDescent="0.15">
      <c r="B1642" s="1" t="str">
        <f t="shared" si="362"/>
        <v>SkillDescBrief4101505</v>
      </c>
      <c r="C1642" s="1" t="str">
        <f t="shared" si="363"/>
        <v>SkillDescDetail410150503</v>
      </c>
      <c r="D1642" s="3">
        <v>410150503</v>
      </c>
      <c r="E1642" s="3">
        <v>4101505</v>
      </c>
      <c r="F1642" s="3">
        <v>3</v>
      </c>
      <c r="G1642" s="3" t="s">
        <v>377</v>
      </c>
      <c r="H1642" s="3"/>
      <c r="I1642" s="3" t="s">
        <v>378</v>
      </c>
      <c r="J1642" s="3"/>
      <c r="K1642" s="3" t="s">
        <v>379</v>
      </c>
      <c r="L1642" s="3"/>
      <c r="M1642" s="3"/>
      <c r="N1642" s="3"/>
      <c r="O1642" s="3"/>
      <c r="P1642" s="3"/>
      <c r="Q1642" s="3" t="s">
        <v>380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360"/>
        <v>{}</v>
      </c>
      <c r="Z1642" s="11" t="s">
        <v>381</v>
      </c>
      <c r="AA1642" s="11" t="str">
        <f t="shared" si="372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361"/>
        <v/>
      </c>
      <c r="BQ1642" s="11" t="str">
        <f t="shared" si="369"/>
        <v/>
      </c>
    </row>
    <row r="1643" spans="2:69" x14ac:dyDescent="0.15">
      <c r="B1643" s="1" t="str">
        <f t="shared" si="362"/>
        <v>SkillDescBrief4101505</v>
      </c>
      <c r="C1643" s="1" t="str">
        <f t="shared" si="363"/>
        <v>SkillDescDetail410150504</v>
      </c>
      <c r="D1643" s="3">
        <v>410150504</v>
      </c>
      <c r="E1643" s="3">
        <v>4101505</v>
      </c>
      <c r="F1643" s="3">
        <v>4</v>
      </c>
      <c r="G1643" s="3" t="s">
        <v>377</v>
      </c>
      <c r="H1643" s="3"/>
      <c r="I1643" s="3" t="s">
        <v>378</v>
      </c>
      <c r="J1643" s="3"/>
      <c r="K1643" s="3" t="s">
        <v>379</v>
      </c>
      <c r="L1643" s="3"/>
      <c r="M1643" s="3"/>
      <c r="N1643" s="3"/>
      <c r="O1643" s="3"/>
      <c r="P1643" s="3"/>
      <c r="Q1643" s="3" t="s">
        <v>380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360"/>
        <v>{}</v>
      </c>
      <c r="Z1643" s="11" t="s">
        <v>381</v>
      </c>
      <c r="AA1643" s="11" t="str">
        <f t="shared" si="372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361"/>
        <v/>
      </c>
      <c r="BQ1643" s="11" t="str">
        <f t="shared" si="369"/>
        <v/>
      </c>
    </row>
    <row r="1644" spans="2:69" x14ac:dyDescent="0.15">
      <c r="B1644" s="1" t="str">
        <f t="shared" si="362"/>
        <v>SkillDescBrief4101505</v>
      </c>
      <c r="C1644" s="1" t="str">
        <f t="shared" si="363"/>
        <v>SkillDescDetail410150505</v>
      </c>
      <c r="D1644" s="3">
        <v>410150505</v>
      </c>
      <c r="E1644" s="3">
        <v>4101505</v>
      </c>
      <c r="F1644" s="3">
        <v>5</v>
      </c>
      <c r="G1644" s="3" t="s">
        <v>377</v>
      </c>
      <c r="H1644" s="3"/>
      <c r="I1644" s="3" t="s">
        <v>378</v>
      </c>
      <c r="J1644" s="3"/>
      <c r="K1644" s="3" t="s">
        <v>379</v>
      </c>
      <c r="L1644" s="3"/>
      <c r="M1644" s="3"/>
      <c r="N1644" s="3"/>
      <c r="O1644" s="3"/>
      <c r="P1644" s="3"/>
      <c r="Q1644" s="3" t="s">
        <v>380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360"/>
        <v>{}</v>
      </c>
      <c r="Z1644" s="11" t="s">
        <v>381</v>
      </c>
      <c r="AA1644" s="11" t="str">
        <f t="shared" si="372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361"/>
        <v/>
      </c>
      <c r="BQ1644" s="11" t="str">
        <f t="shared" si="369"/>
        <v/>
      </c>
    </row>
    <row r="1645" spans="2:69" x14ac:dyDescent="0.15">
      <c r="B1645" s="1" t="str">
        <f t="shared" si="362"/>
        <v>SkillDescBrief// 战斗被动</v>
      </c>
      <c r="C1645" s="1" t="str">
        <f t="shared" si="363"/>
        <v>SkillDescDetail// 战斗被动3</v>
      </c>
      <c r="D1645" s="7" t="s">
        <v>48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360"/>
        <v/>
      </c>
      <c r="Z1645" s="10" t="s">
        <v>381</v>
      </c>
      <c r="AA1645" s="10" t="str">
        <f t="shared" si="372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361"/>
        <v/>
      </c>
      <c r="BQ1645" s="10" t="str">
        <f t="shared" si="369"/>
        <v/>
      </c>
    </row>
    <row r="1646" spans="2:69" x14ac:dyDescent="0.15">
      <c r="B1646" s="1" t="str">
        <f t="shared" si="362"/>
        <v>SkillDescBrief4101506</v>
      </c>
      <c r="C1646" s="1" t="str">
        <f t="shared" si="363"/>
        <v>SkillDescDetail410150601</v>
      </c>
      <c r="D1646" s="3">
        <v>410150601</v>
      </c>
      <c r="E1646" s="3">
        <v>4101506</v>
      </c>
      <c r="F1646" s="3">
        <v>1</v>
      </c>
      <c r="G1646" s="3" t="s">
        <v>377</v>
      </c>
      <c r="H1646" s="3"/>
      <c r="I1646" s="3" t="s">
        <v>378</v>
      </c>
      <c r="J1646" s="3"/>
      <c r="K1646" s="3" t="s">
        <v>379</v>
      </c>
      <c r="L1646" s="3"/>
      <c r="M1646" s="3"/>
      <c r="N1646" s="3"/>
      <c r="O1646" s="3"/>
      <c r="P1646" s="3"/>
      <c r="Q1646" s="3" t="s">
        <v>380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360"/>
        <v>{}</v>
      </c>
      <c r="Z1646" s="11" t="s">
        <v>381</v>
      </c>
      <c r="AA1646" s="11" t="str">
        <f t="shared" si="372"/>
        <v/>
      </c>
      <c r="AB1646" s="11"/>
      <c r="AC1646" s="11"/>
      <c r="AD1646" s="11"/>
      <c r="AE1646" s="11"/>
      <c r="AF1646" s="11"/>
      <c r="AG1646" s="11"/>
      <c r="AH1646" s="11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361"/>
        <v/>
      </c>
      <c r="BQ1646" s="11" t="str">
        <f t="shared" si="369"/>
        <v/>
      </c>
    </row>
    <row r="1647" spans="2:69" x14ac:dyDescent="0.15">
      <c r="B1647" s="1" t="str">
        <f t="shared" si="362"/>
        <v>SkillDescBrief4101506</v>
      </c>
      <c r="C1647" s="1" t="str">
        <f t="shared" si="363"/>
        <v>SkillDescDetail410150602</v>
      </c>
      <c r="D1647" s="3">
        <v>410150602</v>
      </c>
      <c r="E1647" s="3">
        <v>4101506</v>
      </c>
      <c r="F1647" s="3">
        <v>2</v>
      </c>
      <c r="G1647" s="3" t="s">
        <v>377</v>
      </c>
      <c r="H1647" s="3"/>
      <c r="I1647" s="3" t="s">
        <v>378</v>
      </c>
      <c r="J1647" s="3"/>
      <c r="K1647" s="3" t="s">
        <v>379</v>
      </c>
      <c r="L1647" s="3"/>
      <c r="M1647" s="3"/>
      <c r="N1647" s="3"/>
      <c r="O1647" s="3"/>
      <c r="P1647" s="3"/>
      <c r="Q1647" s="3" t="s">
        <v>380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360"/>
        <v>{}</v>
      </c>
      <c r="Z1647" s="11" t="s">
        <v>381</v>
      </c>
      <c r="AA1647" s="11" t="str">
        <f t="shared" si="372"/>
        <v/>
      </c>
      <c r="AB1647" s="11"/>
      <c r="AC1647" s="11"/>
      <c r="AD1647" s="11"/>
      <c r="AE1647" s="11"/>
      <c r="AF1647" s="11"/>
      <c r="AG1647" s="11"/>
      <c r="AH1647" s="11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361"/>
        <v/>
      </c>
      <c r="BQ1647" s="11" t="str">
        <f t="shared" si="369"/>
        <v/>
      </c>
    </row>
    <row r="1648" spans="2:69" x14ac:dyDescent="0.15">
      <c r="B1648" s="1" t="str">
        <f t="shared" si="362"/>
        <v>SkillDescBrief4101506</v>
      </c>
      <c r="C1648" s="1" t="str">
        <f t="shared" si="363"/>
        <v>SkillDescDetail410150603</v>
      </c>
      <c r="D1648" s="3">
        <v>410150603</v>
      </c>
      <c r="E1648" s="3">
        <v>4101506</v>
      </c>
      <c r="F1648" s="3">
        <v>3</v>
      </c>
      <c r="G1648" s="3" t="s">
        <v>377</v>
      </c>
      <c r="H1648" s="3"/>
      <c r="I1648" s="3" t="s">
        <v>378</v>
      </c>
      <c r="J1648" s="3"/>
      <c r="K1648" s="3" t="s">
        <v>379</v>
      </c>
      <c r="L1648" s="3"/>
      <c r="M1648" s="3"/>
      <c r="N1648" s="3"/>
      <c r="O1648" s="3"/>
      <c r="P1648" s="3"/>
      <c r="Q1648" s="3" t="s">
        <v>380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360"/>
        <v>{}</v>
      </c>
      <c r="Z1648" s="11" t="s">
        <v>381</v>
      </c>
      <c r="AA1648" s="11" t="str">
        <f t="shared" si="372"/>
        <v/>
      </c>
      <c r="AB1648" s="11"/>
      <c r="AC1648" s="11"/>
      <c r="AD1648" s="11"/>
      <c r="AE1648" s="11"/>
      <c r="AF1648" s="11"/>
      <c r="AG1648" s="11"/>
      <c r="AH1648" s="11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361"/>
        <v/>
      </c>
      <c r="BQ1648" s="11" t="str">
        <f t="shared" si="369"/>
        <v/>
      </c>
    </row>
    <row r="1649" spans="2:69" x14ac:dyDescent="0.15">
      <c r="B1649" s="1" t="str">
        <f t="shared" si="362"/>
        <v>SkillDescBrief4101506</v>
      </c>
      <c r="C1649" s="1" t="str">
        <f t="shared" si="363"/>
        <v>SkillDescDetail410150604</v>
      </c>
      <c r="D1649" s="3">
        <v>410150604</v>
      </c>
      <c r="E1649" s="3">
        <v>4101506</v>
      </c>
      <c r="F1649" s="3">
        <v>4</v>
      </c>
      <c r="G1649" s="3" t="s">
        <v>377</v>
      </c>
      <c r="H1649" s="3"/>
      <c r="I1649" s="3" t="s">
        <v>378</v>
      </c>
      <c r="J1649" s="3"/>
      <c r="K1649" s="3" t="s">
        <v>379</v>
      </c>
      <c r="L1649" s="3"/>
      <c r="M1649" s="3"/>
      <c r="N1649" s="3"/>
      <c r="O1649" s="3"/>
      <c r="P1649" s="3"/>
      <c r="Q1649" s="3" t="s">
        <v>380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360"/>
        <v>{}</v>
      </c>
      <c r="Z1649" s="11" t="s">
        <v>381</v>
      </c>
      <c r="AA1649" s="11" t="str">
        <f t="shared" si="372"/>
        <v/>
      </c>
      <c r="AB1649" s="11"/>
      <c r="AC1649" s="11"/>
      <c r="AD1649" s="11"/>
      <c r="AE1649" s="11"/>
      <c r="AF1649" s="11"/>
      <c r="AG1649" s="11"/>
      <c r="AH1649" s="11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361"/>
        <v/>
      </c>
      <c r="BQ1649" s="11" t="str">
        <f t="shared" si="369"/>
        <v/>
      </c>
    </row>
    <row r="1650" spans="2:69" x14ac:dyDescent="0.15">
      <c r="B1650" s="1" t="str">
        <f t="shared" si="362"/>
        <v>SkillDescBrief4101506</v>
      </c>
      <c r="C1650" s="1" t="str">
        <f t="shared" si="363"/>
        <v>SkillDescDetail410150605</v>
      </c>
      <c r="D1650" s="3">
        <v>410150605</v>
      </c>
      <c r="E1650" s="3">
        <v>4101506</v>
      </c>
      <c r="F1650" s="3">
        <v>5</v>
      </c>
      <c r="G1650" s="3" t="s">
        <v>377</v>
      </c>
      <c r="H1650" s="3"/>
      <c r="I1650" s="3" t="s">
        <v>378</v>
      </c>
      <c r="J1650" s="3"/>
      <c r="K1650" s="3" t="s">
        <v>379</v>
      </c>
      <c r="L1650" s="3"/>
      <c r="M1650" s="3"/>
      <c r="N1650" s="3"/>
      <c r="O1650" s="3"/>
      <c r="P1650" s="3"/>
      <c r="Q1650" s="3" t="s">
        <v>380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360"/>
        <v>{}</v>
      </c>
      <c r="Z1650" s="11" t="s">
        <v>381</v>
      </c>
      <c r="AA1650" s="11" t="str">
        <f t="shared" si="372"/>
        <v/>
      </c>
      <c r="AB1650" s="11"/>
      <c r="AC1650" s="11"/>
      <c r="AD1650" s="11"/>
      <c r="AE1650" s="11"/>
      <c r="AF1650" s="11"/>
      <c r="AG1650" s="11"/>
      <c r="AH1650" s="11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361"/>
        <v/>
      </c>
      <c r="BQ1650" s="11" t="str">
        <f t="shared" si="369"/>
        <v/>
      </c>
    </row>
    <row r="1651" spans="2:69" x14ac:dyDescent="0.15">
      <c r="B1651" s="1" t="str">
        <f t="shared" si="362"/>
        <v>SkillDescBrief// 战斗被动</v>
      </c>
      <c r="C1651" s="1" t="str">
        <f t="shared" si="363"/>
        <v>SkillDescDetail// 战斗被动4</v>
      </c>
      <c r="D1651" s="7" t="s">
        <v>49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360"/>
        <v/>
      </c>
      <c r="Z1651" s="10" t="s">
        <v>381</v>
      </c>
      <c r="AA1651" s="10" t="str">
        <f t="shared" si="372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361"/>
        <v/>
      </c>
      <c r="BQ1651" s="10" t="str">
        <f t="shared" si="369"/>
        <v/>
      </c>
    </row>
    <row r="1652" spans="2:69" x14ac:dyDescent="0.15">
      <c r="B1652" s="1" t="str">
        <f t="shared" si="362"/>
        <v>SkillDescBrief4101507</v>
      </c>
      <c r="C1652" s="1" t="str">
        <f t="shared" si="363"/>
        <v>SkillDescDetail410150701</v>
      </c>
      <c r="D1652" s="3">
        <v>410150701</v>
      </c>
      <c r="E1652" s="3">
        <v>4101507</v>
      </c>
      <c r="F1652" s="3">
        <v>1</v>
      </c>
      <c r="G1652" s="3" t="s">
        <v>377</v>
      </c>
      <c r="H1652" s="3">
        <v>0.4</v>
      </c>
      <c r="I1652" s="3" t="s">
        <v>378</v>
      </c>
      <c r="J1652" s="3"/>
      <c r="K1652" s="3" t="s">
        <v>379</v>
      </c>
      <c r="L1652" s="3">
        <v>1</v>
      </c>
      <c r="M1652" s="3"/>
      <c r="N1652" s="3"/>
      <c r="O1652" s="3"/>
      <c r="P1652" s="3"/>
      <c r="Q1652" s="3" t="s">
        <v>380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360"/>
        <v>{"AtkPower":0.4,"BuffPower":1}</v>
      </c>
      <c r="Z1652" s="11" t="s">
        <v>773</v>
      </c>
      <c r="AA1652" s="11" t="str">
        <f t="shared" si="372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773</v>
      </c>
      <c r="AK1652" s="11" t="str">
        <f>$B$6</f>
        <v>&lt;c=A6EC41&gt;</v>
      </c>
      <c r="AL1652" s="11" t="str">
        <f>ROUND($H1652*100,2)&amp;"%"</f>
        <v>40%</v>
      </c>
      <c r="AM1652" s="11" t="s">
        <v>349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361"/>
        <v>中毒触发效果提升</v>
      </c>
      <c r="BQ1652" s="11" t="str">
        <f t="shared" si="369"/>
        <v>中毒触发效果提升&lt;c=A6EC41&gt;40%&lt;/c&gt;</v>
      </c>
    </row>
    <row r="1653" spans="2:69" x14ac:dyDescent="0.15">
      <c r="B1653" s="1" t="str">
        <f t="shared" si="362"/>
        <v>SkillDescBrief4101507</v>
      </c>
      <c r="C1653" s="1" t="str">
        <f t="shared" si="363"/>
        <v>SkillDescDetail410150702</v>
      </c>
      <c r="D1653" s="3">
        <v>410150702</v>
      </c>
      <c r="E1653" s="3">
        <v>4101507</v>
      </c>
      <c r="F1653" s="3">
        <v>2</v>
      </c>
      <c r="G1653" s="3" t="s">
        <v>377</v>
      </c>
      <c r="H1653" s="3"/>
      <c r="I1653" s="3" t="s">
        <v>378</v>
      </c>
      <c r="J1653" s="3"/>
      <c r="K1653" s="3" t="s">
        <v>379</v>
      </c>
      <c r="L1653" s="3">
        <v>1</v>
      </c>
      <c r="M1653" s="3"/>
      <c r="N1653" s="3"/>
      <c r="O1653" s="3"/>
      <c r="P1653" s="3"/>
      <c r="Q1653" s="3" t="s">
        <v>380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360"/>
        <v>{"BuffPower":1}</v>
      </c>
      <c r="Z1653" s="11" t="s">
        <v>381</v>
      </c>
      <c r="AA1653" s="11" t="str">
        <f t="shared" si="372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361"/>
        <v/>
      </c>
      <c r="BQ1653" s="11" t="str">
        <f t="shared" si="369"/>
        <v/>
      </c>
    </row>
    <row r="1654" spans="2:69" x14ac:dyDescent="0.15">
      <c r="B1654" s="1" t="str">
        <f t="shared" si="362"/>
        <v>SkillDescBrief4101507</v>
      </c>
      <c r="C1654" s="1" t="str">
        <f t="shared" si="363"/>
        <v>SkillDescDetail410150703</v>
      </c>
      <c r="D1654" s="3">
        <v>410150703</v>
      </c>
      <c r="E1654" s="3">
        <v>4101507</v>
      </c>
      <c r="F1654" s="3">
        <v>3</v>
      </c>
      <c r="G1654" s="3" t="s">
        <v>377</v>
      </c>
      <c r="H1654" s="3"/>
      <c r="I1654" s="3" t="s">
        <v>378</v>
      </c>
      <c r="J1654" s="3"/>
      <c r="K1654" s="3" t="s">
        <v>379</v>
      </c>
      <c r="L1654" s="3">
        <v>1</v>
      </c>
      <c r="M1654" s="3"/>
      <c r="N1654" s="3"/>
      <c r="O1654" s="3"/>
      <c r="P1654" s="3"/>
      <c r="Q1654" s="3" t="s">
        <v>380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360"/>
        <v>{"BuffPower":1}</v>
      </c>
      <c r="Z1654" s="11" t="s">
        <v>381</v>
      </c>
      <c r="AA1654" s="11" t="str">
        <f t="shared" si="372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361"/>
        <v/>
      </c>
      <c r="BQ1654" s="11" t="str">
        <f t="shared" si="369"/>
        <v/>
      </c>
    </row>
    <row r="1655" spans="2:69" x14ac:dyDescent="0.15">
      <c r="B1655" s="1" t="str">
        <f t="shared" si="362"/>
        <v>SkillDescBrief4101507</v>
      </c>
      <c r="C1655" s="1" t="str">
        <f t="shared" si="363"/>
        <v>SkillDescDetail410150704</v>
      </c>
      <c r="D1655" s="3">
        <v>410150704</v>
      </c>
      <c r="E1655" s="3">
        <v>4101507</v>
      </c>
      <c r="F1655" s="3">
        <v>4</v>
      </c>
      <c r="G1655" s="3" t="s">
        <v>377</v>
      </c>
      <c r="H1655" s="3"/>
      <c r="I1655" s="3" t="s">
        <v>378</v>
      </c>
      <c r="J1655" s="3"/>
      <c r="K1655" s="3" t="s">
        <v>379</v>
      </c>
      <c r="L1655" s="3">
        <v>1</v>
      </c>
      <c r="M1655" s="3"/>
      <c r="N1655" s="3"/>
      <c r="O1655" s="3"/>
      <c r="P1655" s="3"/>
      <c r="Q1655" s="3" t="s">
        <v>380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360"/>
        <v>{"BuffPower":1}</v>
      </c>
      <c r="Z1655" s="11" t="s">
        <v>381</v>
      </c>
      <c r="AA1655" s="11" t="str">
        <f t="shared" si="372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361"/>
        <v/>
      </c>
      <c r="BQ1655" s="11" t="str">
        <f t="shared" si="369"/>
        <v/>
      </c>
    </row>
    <row r="1656" spans="2:69" x14ac:dyDescent="0.15">
      <c r="B1656" s="1" t="str">
        <f t="shared" si="362"/>
        <v>SkillDescBrief4101507</v>
      </c>
      <c r="C1656" s="1" t="str">
        <f t="shared" si="363"/>
        <v>SkillDescDetail410150705</v>
      </c>
      <c r="D1656" s="3">
        <v>410150705</v>
      </c>
      <c r="E1656" s="3">
        <v>4101507</v>
      </c>
      <c r="F1656" s="3">
        <v>5</v>
      </c>
      <c r="G1656" s="3" t="s">
        <v>377</v>
      </c>
      <c r="H1656" s="3"/>
      <c r="I1656" s="3" t="s">
        <v>378</v>
      </c>
      <c r="J1656" s="3"/>
      <c r="K1656" s="3" t="s">
        <v>379</v>
      </c>
      <c r="L1656" s="3">
        <v>1</v>
      </c>
      <c r="M1656" s="3"/>
      <c r="N1656" s="3"/>
      <c r="O1656" s="3"/>
      <c r="P1656" s="3"/>
      <c r="Q1656" s="3" t="s">
        <v>380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360"/>
        <v>{"BuffPower":1}</v>
      </c>
      <c r="Z1656" s="11" t="s">
        <v>381</v>
      </c>
      <c r="AA1656" s="11" t="str">
        <f t="shared" si="372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361"/>
        <v/>
      </c>
      <c r="BQ1656" s="11" t="str">
        <f t="shared" si="369"/>
        <v/>
      </c>
    </row>
    <row r="1657" spans="2:69" x14ac:dyDescent="0.15">
      <c r="B1657" s="1" t="str">
        <f t="shared" si="362"/>
        <v>SkillDescBrief// 毒液瓶</v>
      </c>
      <c r="C1657" s="1" t="str">
        <f t="shared" si="363"/>
        <v>SkillDescDetail// 毒液瓶</v>
      </c>
      <c r="D1657" s="7" t="s">
        <v>172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360"/>
        <v/>
      </c>
      <c r="Z1657" s="10" t="s">
        <v>381</v>
      </c>
      <c r="AA1657" s="10" t="str">
        <f t="shared" si="372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361"/>
        <v/>
      </c>
      <c r="BQ1657" s="10" t="str">
        <f t="shared" si="369"/>
        <v/>
      </c>
    </row>
    <row r="1658" spans="2:69" x14ac:dyDescent="0.15">
      <c r="B1658" s="1" t="str">
        <f t="shared" si="362"/>
        <v>SkillDescBrief// 普攻</v>
      </c>
      <c r="C1658" s="1" t="str">
        <f t="shared" si="363"/>
        <v>SkillDescDetail// 普攻</v>
      </c>
      <c r="D1658" s="7" t="s">
        <v>33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360"/>
        <v/>
      </c>
      <c r="Z1658" s="10" t="s">
        <v>381</v>
      </c>
      <c r="AA1658" s="10" t="str">
        <f t="shared" si="372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361"/>
        <v/>
      </c>
      <c r="BQ1658" s="10" t="str">
        <f t="shared" si="369"/>
        <v/>
      </c>
    </row>
    <row r="1659" spans="2:69" x14ac:dyDescent="0.15">
      <c r="B1659" s="1" t="str">
        <f t="shared" si="362"/>
        <v>SkillDescBrief4101601</v>
      </c>
      <c r="C1659" s="1" t="str">
        <f t="shared" si="363"/>
        <v>SkillDescDetail410160101</v>
      </c>
      <c r="D1659" s="3">
        <v>410160101</v>
      </c>
      <c r="E1659" s="3">
        <v>4101601</v>
      </c>
      <c r="F1659" s="3">
        <v>1</v>
      </c>
      <c r="G1659" s="3" t="s">
        <v>377</v>
      </c>
      <c r="H1659" s="3">
        <f ca="1">ROUND(_xlfn.XLOOKUP($F1659,$D$1:$D$5,$E$1:$E$5)*OFFSET(H1659,5-$F1659,0)/0.05,0)*0.05</f>
        <v>1.1500000000000001</v>
      </c>
      <c r="I1659" s="3" t="s">
        <v>378</v>
      </c>
      <c r="J1659" s="3"/>
      <c r="K1659" s="3" t="s">
        <v>379</v>
      </c>
      <c r="L1659" s="3"/>
      <c r="M1659" s="3"/>
      <c r="N1659" s="3"/>
      <c r="O1659" s="3"/>
      <c r="P1659" s="3"/>
      <c r="Q1659" s="3" t="s">
        <v>380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t="shared" ca="1" si="360"/>
        <v>{"AtkPower":1.15}</v>
      </c>
      <c r="Z1659" s="11" t="s">
        <v>774</v>
      </c>
      <c r="AA1659" s="11" t="str">
        <f t="shared" ca="1" si="372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775</v>
      </c>
      <c r="AK1659" s="11" t="str">
        <f>$B$6</f>
        <v>&lt;c=A6EC41&gt;</v>
      </c>
      <c r="AL1659" s="12">
        <v>1</v>
      </c>
      <c r="AM1659" s="11" t="s">
        <v>349</v>
      </c>
      <c r="AN1659" s="11" t="s">
        <v>384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349</v>
      </c>
      <c r="AR1659" s="11" t="s">
        <v>385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361"/>
        <v>投掷毒液瓶</v>
      </c>
      <c r="BQ1659" s="11" t="str">
        <f t="shared" ca="1" si="369"/>
        <v>投掷毒液瓶，对&lt;c=A6EC41&gt;1&lt;/c&gt;个敌人造成&lt;q=attr_atk&gt;&lt;c=A6EC41&gt;115%&lt;/c&gt;伤害</v>
      </c>
    </row>
    <row r="1660" spans="2:69" x14ac:dyDescent="0.15">
      <c r="B1660" s="1" t="str">
        <f t="shared" si="362"/>
        <v>SkillDescBrief4101601</v>
      </c>
      <c r="C1660" s="1" t="str">
        <f t="shared" si="363"/>
        <v>SkillDescDetail410160102</v>
      </c>
      <c r="D1660" s="3">
        <v>410160102</v>
      </c>
      <c r="E1660" s="3">
        <v>4101601</v>
      </c>
      <c r="F1660" s="3">
        <v>2</v>
      </c>
      <c r="G1660" s="3" t="s">
        <v>377</v>
      </c>
      <c r="H1660" s="3">
        <f ca="1">ROUND(_xlfn.XLOOKUP($F1660,$D$1:$D$5,$E$1:$E$5)*OFFSET(H1660,5-$F1660,0)/0.05,0)*0.05</f>
        <v>1.25</v>
      </c>
      <c r="I1660" s="3" t="s">
        <v>378</v>
      </c>
      <c r="J1660" s="3"/>
      <c r="K1660" s="3" t="s">
        <v>379</v>
      </c>
      <c r="L1660" s="3"/>
      <c r="M1660" s="3"/>
      <c r="N1660" s="3"/>
      <c r="O1660" s="3"/>
      <c r="P1660" s="3"/>
      <c r="Q1660" s="3" t="s">
        <v>380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t="shared" ca="1" si="360"/>
        <v>{"AtkPower":1.25}</v>
      </c>
      <c r="Z1660" s="11" t="s">
        <v>774</v>
      </c>
      <c r="AA1660" s="11" t="str">
        <f t="shared" ca="1" si="372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386</v>
      </c>
      <c r="AG1660" s="11"/>
      <c r="AH1660" s="11"/>
      <c r="AI1660" s="11"/>
      <c r="AJ1660" s="11" t="s">
        <v>471</v>
      </c>
      <c r="AK1660" s="11" t="str">
        <f t="shared" ref="AK1660:AK1663" si="373">$B$8&amp;$B$6</f>
        <v>&lt;q=attr_atk&gt;&lt;c=A6EC41&gt;</v>
      </c>
      <c r="AL1660" s="11" t="str">
        <f t="shared" ref="AL1660:AL1663" ca="1" si="374">ROUND($H1660*100,2)&amp;"%"</f>
        <v>125%</v>
      </c>
      <c r="AM1660" s="11" t="s">
        <v>349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361"/>
        <v>投掷毒液瓶</v>
      </c>
      <c r="BQ1660" s="11" t="str">
        <f t="shared" ca="1" si="369"/>
        <v>2级：造成的伤害提升至&lt;q=attr_atk&gt;&lt;c=A6EC41&gt;125%&lt;/c&gt;</v>
      </c>
    </row>
    <row r="1661" spans="2:69" x14ac:dyDescent="0.15">
      <c r="B1661" s="1" t="str">
        <f t="shared" si="362"/>
        <v>SkillDescBrief4101601</v>
      </c>
      <c r="C1661" s="1" t="str">
        <f t="shared" si="363"/>
        <v>SkillDescDetail410160103</v>
      </c>
      <c r="D1661" s="3">
        <v>410160103</v>
      </c>
      <c r="E1661" s="3">
        <v>4101601</v>
      </c>
      <c r="F1661" s="3">
        <v>3</v>
      </c>
      <c r="G1661" s="3" t="s">
        <v>377</v>
      </c>
      <c r="H1661" s="3">
        <f ca="1">ROUND(_xlfn.XLOOKUP($F1661,$D$1:$D$5,$E$1:$E$5)*OFFSET(H1661,5-$F1661,0)/0.05,0)*0.05</f>
        <v>1.3</v>
      </c>
      <c r="I1661" s="3" t="s">
        <v>378</v>
      </c>
      <c r="J1661" s="3"/>
      <c r="K1661" s="3" t="s">
        <v>379</v>
      </c>
      <c r="L1661" s="3"/>
      <c r="M1661" s="3"/>
      <c r="N1661" s="3"/>
      <c r="O1661" s="3"/>
      <c r="P1661" s="3"/>
      <c r="Q1661" s="3" t="s">
        <v>380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t="shared" ca="1" si="360"/>
        <v>{"AtkPower":1.3}</v>
      </c>
      <c r="Z1661" s="11" t="s">
        <v>774</v>
      </c>
      <c r="AA1661" s="11" t="str">
        <f t="shared" ca="1" si="372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386</v>
      </c>
      <c r="AG1661" s="11"/>
      <c r="AH1661" s="11"/>
      <c r="AI1661" s="11"/>
      <c r="AJ1661" s="11" t="s">
        <v>471</v>
      </c>
      <c r="AK1661" s="11" t="str">
        <f t="shared" si="373"/>
        <v>&lt;q=attr_atk&gt;&lt;c=A6EC41&gt;</v>
      </c>
      <c r="AL1661" s="11" t="str">
        <f t="shared" ca="1" si="374"/>
        <v>130%</v>
      </c>
      <c r="AM1661" s="11" t="s">
        <v>349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361"/>
        <v>投掷毒液瓶</v>
      </c>
      <c r="BQ1661" s="11" t="str">
        <f t="shared" ca="1" si="369"/>
        <v>3级：造成的伤害提升至&lt;q=attr_atk&gt;&lt;c=A6EC41&gt;130%&lt;/c&gt;</v>
      </c>
    </row>
    <row r="1662" spans="2:69" x14ac:dyDescent="0.15">
      <c r="B1662" s="1" t="str">
        <f t="shared" si="362"/>
        <v>SkillDescBrief4101601</v>
      </c>
      <c r="C1662" s="1" t="str">
        <f t="shared" si="363"/>
        <v>SkillDescDetail410160104</v>
      </c>
      <c r="D1662" s="3">
        <v>410160104</v>
      </c>
      <c r="E1662" s="3">
        <v>4101601</v>
      </c>
      <c r="F1662" s="3">
        <v>4</v>
      </c>
      <c r="G1662" s="3" t="s">
        <v>377</v>
      </c>
      <c r="H1662" s="3">
        <f ca="1">ROUND(_xlfn.XLOOKUP($F1662,$D$1:$D$5,$E$1:$E$5)*OFFSET(H1662,5-$F1662,0)/0.05,0)*0.05</f>
        <v>1.5</v>
      </c>
      <c r="I1662" s="3" t="s">
        <v>378</v>
      </c>
      <c r="J1662" s="3"/>
      <c r="K1662" s="3" t="s">
        <v>379</v>
      </c>
      <c r="L1662" s="3"/>
      <c r="M1662" s="3"/>
      <c r="N1662" s="3"/>
      <c r="O1662" s="3"/>
      <c r="P1662" s="3"/>
      <c r="Q1662" s="3" t="s">
        <v>380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t="shared" ca="1" si="360"/>
        <v>{"AtkPower":1.5}</v>
      </c>
      <c r="Z1662" s="11" t="s">
        <v>774</v>
      </c>
      <c r="AA1662" s="11" t="str">
        <f t="shared" ca="1" si="372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386</v>
      </c>
      <c r="AG1662" s="11"/>
      <c r="AH1662" s="11"/>
      <c r="AI1662" s="11"/>
      <c r="AJ1662" s="11" t="s">
        <v>471</v>
      </c>
      <c r="AK1662" s="11" t="str">
        <f t="shared" si="373"/>
        <v>&lt;q=attr_atk&gt;&lt;c=A6EC41&gt;</v>
      </c>
      <c r="AL1662" s="11" t="str">
        <f t="shared" ca="1" si="374"/>
        <v>150%</v>
      </c>
      <c r="AM1662" s="11" t="s">
        <v>349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361"/>
        <v>投掷毒液瓶</v>
      </c>
      <c r="BQ1662" s="11" t="str">
        <f t="shared" ca="1" si="369"/>
        <v>4级：造成的伤害提升至&lt;q=attr_atk&gt;&lt;c=A6EC41&gt;150%&lt;/c&gt;</v>
      </c>
    </row>
    <row r="1663" spans="2:69" x14ac:dyDescent="0.15">
      <c r="B1663" s="1" t="str">
        <f t="shared" si="362"/>
        <v>SkillDescBrief4101601</v>
      </c>
      <c r="C1663" s="1" t="str">
        <f t="shared" si="363"/>
        <v>SkillDescDetail410160105</v>
      </c>
      <c r="D1663" s="3">
        <v>410160105</v>
      </c>
      <c r="E1663" s="3">
        <v>4101601</v>
      </c>
      <c r="F1663" s="3">
        <v>5</v>
      </c>
      <c r="G1663" s="3" t="s">
        <v>377</v>
      </c>
      <c r="H1663" s="3">
        <v>1.65</v>
      </c>
      <c r="I1663" s="3" t="s">
        <v>378</v>
      </c>
      <c r="J1663" s="3"/>
      <c r="K1663" s="3" t="s">
        <v>379</v>
      </c>
      <c r="L1663" s="3"/>
      <c r="M1663" s="3"/>
      <c r="N1663" s="3"/>
      <c r="O1663" s="3"/>
      <c r="P1663" s="3"/>
      <c r="Q1663" s="3" t="s">
        <v>380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360"/>
        <v>{"AtkPower":1.65}</v>
      </c>
      <c r="Z1663" s="11" t="s">
        <v>774</v>
      </c>
      <c r="AA1663" s="11" t="str">
        <f t="shared" si="372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386</v>
      </c>
      <c r="AG1663" s="11"/>
      <c r="AH1663" s="11"/>
      <c r="AI1663" s="11"/>
      <c r="AJ1663" s="11" t="s">
        <v>471</v>
      </c>
      <c r="AK1663" s="11" t="str">
        <f t="shared" si="373"/>
        <v>&lt;q=attr_atk&gt;&lt;c=A6EC41&gt;</v>
      </c>
      <c r="AL1663" s="11" t="str">
        <f t="shared" si="374"/>
        <v>165%</v>
      </c>
      <c r="AM1663" s="11" t="s">
        <v>349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361"/>
        <v>投掷毒液瓶</v>
      </c>
      <c r="BQ1663" s="11" t="str">
        <f t="shared" si="369"/>
        <v>5级：造成的伤害提升至&lt;q=attr_atk&gt;&lt;c=A6EC41&gt;165%&lt;/c&gt;</v>
      </c>
    </row>
    <row r="1664" spans="2:69" x14ac:dyDescent="0.15">
      <c r="B1664" s="1" t="str">
        <f t="shared" si="362"/>
        <v>SkillDescBrief// 大招</v>
      </c>
      <c r="C1664" s="1" t="str">
        <f t="shared" si="363"/>
        <v>SkillDescDetail// 大招</v>
      </c>
      <c r="D1664" s="7" t="s">
        <v>40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360"/>
        <v/>
      </c>
      <c r="Z1664" s="10" t="s">
        <v>381</v>
      </c>
      <c r="AA1664" s="10" t="str">
        <f t="shared" si="372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361"/>
        <v/>
      </c>
      <c r="BQ1664" s="10" t="str">
        <f t="shared" si="369"/>
        <v/>
      </c>
    </row>
    <row r="1665" spans="2:69" x14ac:dyDescent="0.15">
      <c r="B1665" s="1" t="str">
        <f t="shared" si="362"/>
        <v>SkillDescBrief4101602</v>
      </c>
      <c r="C1665" s="1" t="str">
        <f t="shared" si="363"/>
        <v>SkillDescDetail410160201</v>
      </c>
      <c r="D1665" s="3">
        <v>410160201</v>
      </c>
      <c r="E1665" s="3">
        <v>4101602</v>
      </c>
      <c r="F1665" s="3">
        <v>1</v>
      </c>
      <c r="G1665" s="3" t="s">
        <v>377</v>
      </c>
      <c r="H1665" s="3">
        <f ca="1">ROUND(_xlfn.XLOOKUP($F1665,$D$1:$D$5,$E$1:$E$5)*OFFSET(H1665,5-$F1665,0)/0.05,0)*0.05</f>
        <v>0.85000000000000009</v>
      </c>
      <c r="I1665" s="3" t="s">
        <v>378</v>
      </c>
      <c r="J1665" s="3"/>
      <c r="K1665" s="3" t="s">
        <v>379</v>
      </c>
      <c r="L1665" s="3"/>
      <c r="M1665" s="3"/>
      <c r="N1665" s="3"/>
      <c r="O1665" s="3"/>
      <c r="P1665" s="3"/>
      <c r="Q1665" s="3" t="s">
        <v>380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t="shared" ca="1" si="360"/>
        <v>{"AtkPower":0.85}</v>
      </c>
      <c r="Z1665" s="11" t="s">
        <v>776</v>
      </c>
      <c r="AA1665" s="11" t="str">
        <f t="shared" ca="1" si="372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777</v>
      </c>
      <c r="AK1665" s="11" t="str">
        <f>$B$6</f>
        <v>&lt;c=A6EC41&gt;</v>
      </c>
      <c r="AL1665" s="12">
        <v>1</v>
      </c>
      <c r="AM1665" s="11" t="s">
        <v>349</v>
      </c>
      <c r="AN1665" s="11" t="s">
        <v>778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349</v>
      </c>
      <c r="AR1665" s="11" t="s">
        <v>779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361"/>
        <v>投掷强力毒气瓶，使目标永久中毒</v>
      </c>
      <c r="BQ1665" s="11" t="str">
        <f t="shared" ca="1" si="369"/>
        <v>投掷强力毒气瓶，攻击生命值最高敌人，每秒添加&lt;c=A6EC41&gt;1&lt;/c&gt;层中毒，并对敌人造成&lt;q=attr_atk&gt;&lt;c=A6EC41&gt;85%&lt;/c&gt;伤害，持续时间无限</v>
      </c>
    </row>
    <row r="1666" spans="2:69" x14ac:dyDescent="0.15">
      <c r="B1666" s="1" t="str">
        <f t="shared" si="362"/>
        <v>SkillDescBrief4101602</v>
      </c>
      <c r="C1666" s="1" t="str">
        <f t="shared" si="363"/>
        <v>SkillDescDetail410160202</v>
      </c>
      <c r="D1666" s="3">
        <v>410160202</v>
      </c>
      <c r="E1666" s="3">
        <v>4101602</v>
      </c>
      <c r="F1666" s="3">
        <v>2</v>
      </c>
      <c r="G1666" s="3" t="s">
        <v>377</v>
      </c>
      <c r="H1666" s="3">
        <f ca="1">ROUND(_xlfn.XLOOKUP($F1666,$D$1:$D$5,$E$1:$E$5)*OFFSET(H1666,5-$F1666,0)/0.05,0)*0.05</f>
        <v>0.9</v>
      </c>
      <c r="I1666" s="3" t="s">
        <v>378</v>
      </c>
      <c r="J1666" s="3"/>
      <c r="K1666" s="3" t="s">
        <v>379</v>
      </c>
      <c r="L1666" s="3"/>
      <c r="M1666" s="3"/>
      <c r="N1666" s="3"/>
      <c r="O1666" s="3"/>
      <c r="P1666" s="3"/>
      <c r="Q1666" s="3" t="s">
        <v>380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t="shared" ca="1" si="360"/>
        <v>{"AtkPower":0.9}</v>
      </c>
      <c r="Z1666" s="11" t="s">
        <v>776</v>
      </c>
      <c r="AA1666" s="11" t="str">
        <f t="shared" ca="1" si="372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386</v>
      </c>
      <c r="AG1666" s="11"/>
      <c r="AH1666" s="11"/>
      <c r="AI1666" s="11"/>
      <c r="AJ1666" s="11" t="s">
        <v>471</v>
      </c>
      <c r="AK1666" s="11" t="str">
        <f t="shared" ref="AK1666:AK1669" si="375">$B$8&amp;$B$6</f>
        <v>&lt;q=attr_atk&gt;&lt;c=A6EC41&gt;</v>
      </c>
      <c r="AL1666" s="11" t="str">
        <f t="shared" ref="AL1666:AL1669" ca="1" si="376">ROUND($H1666*100,2)&amp;"%"</f>
        <v>90%</v>
      </c>
      <c r="AM1666" s="11" t="s">
        <v>349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361"/>
        <v>投掷强力毒气瓶，使目标永久中毒</v>
      </c>
      <c r="BQ1666" s="11" t="str">
        <f t="shared" ca="1" si="369"/>
        <v>2级：造成的伤害提升至&lt;q=attr_atk&gt;&lt;c=A6EC41&gt;90%&lt;/c&gt;</v>
      </c>
    </row>
    <row r="1667" spans="2:69" x14ac:dyDescent="0.15">
      <c r="B1667" s="1" t="str">
        <f t="shared" si="362"/>
        <v>SkillDescBrief4101602</v>
      </c>
      <c r="C1667" s="1" t="str">
        <f t="shared" si="363"/>
        <v>SkillDescDetail410160203</v>
      </c>
      <c r="D1667" s="3">
        <v>410160203</v>
      </c>
      <c r="E1667" s="3">
        <v>4101602</v>
      </c>
      <c r="F1667" s="3">
        <v>3</v>
      </c>
      <c r="G1667" s="3" t="s">
        <v>377</v>
      </c>
      <c r="H1667" s="3">
        <f ca="1">ROUND(_xlfn.XLOOKUP($F1667,$D$1:$D$5,$E$1:$E$5)*OFFSET(H1667,5-$F1667,0)/0.05,0)*0.05</f>
        <v>0.95000000000000007</v>
      </c>
      <c r="I1667" s="3" t="s">
        <v>378</v>
      </c>
      <c r="J1667" s="3"/>
      <c r="K1667" s="3" t="s">
        <v>379</v>
      </c>
      <c r="L1667" s="3"/>
      <c r="M1667" s="3"/>
      <c r="N1667" s="3"/>
      <c r="O1667" s="3"/>
      <c r="P1667" s="3"/>
      <c r="Q1667" s="3" t="s">
        <v>380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t="shared" ca="1" si="360"/>
        <v>{"AtkPower":0.95}</v>
      </c>
      <c r="Z1667" s="11" t="s">
        <v>776</v>
      </c>
      <c r="AA1667" s="11" t="str">
        <f t="shared" ca="1" si="372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386</v>
      </c>
      <c r="AG1667" s="11"/>
      <c r="AH1667" s="11"/>
      <c r="AI1667" s="11"/>
      <c r="AJ1667" s="11" t="s">
        <v>471</v>
      </c>
      <c r="AK1667" s="11" t="str">
        <f t="shared" si="375"/>
        <v>&lt;q=attr_atk&gt;&lt;c=A6EC41&gt;</v>
      </c>
      <c r="AL1667" s="11" t="str">
        <f t="shared" ca="1" si="376"/>
        <v>95%</v>
      </c>
      <c r="AM1667" s="11" t="s">
        <v>349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361"/>
        <v>投掷强力毒气瓶，使目标永久中毒</v>
      </c>
      <c r="BQ1667" s="11" t="str">
        <f t="shared" ca="1" si="369"/>
        <v>3级：造成的伤害提升至&lt;q=attr_atk&gt;&lt;c=A6EC41&gt;95%&lt;/c&gt;</v>
      </c>
    </row>
    <row r="1668" spans="2:69" x14ac:dyDescent="0.15">
      <c r="B1668" s="1" t="str">
        <f t="shared" si="362"/>
        <v>SkillDescBrief4101602</v>
      </c>
      <c r="C1668" s="1" t="str">
        <f t="shared" si="363"/>
        <v>SkillDescDetail410160204</v>
      </c>
      <c r="D1668" s="3">
        <v>410160204</v>
      </c>
      <c r="E1668" s="3">
        <v>4101602</v>
      </c>
      <c r="F1668" s="3">
        <v>4</v>
      </c>
      <c r="G1668" s="3" t="s">
        <v>377</v>
      </c>
      <c r="H1668" s="3">
        <f ca="1">ROUND(_xlfn.XLOOKUP($F1668,$D$1:$D$5,$E$1:$E$5)*OFFSET(H1668,5-$F1668,0)/0.05,0)*0.05</f>
        <v>1.1000000000000001</v>
      </c>
      <c r="I1668" s="3" t="s">
        <v>378</v>
      </c>
      <c r="J1668" s="3"/>
      <c r="K1668" s="3" t="s">
        <v>379</v>
      </c>
      <c r="L1668" s="3"/>
      <c r="M1668" s="3"/>
      <c r="N1668" s="3"/>
      <c r="O1668" s="3"/>
      <c r="P1668" s="3"/>
      <c r="Q1668" s="3" t="s">
        <v>380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t="shared" ca="1" si="360"/>
        <v>{"AtkPower":1.1}</v>
      </c>
      <c r="Z1668" s="11" t="s">
        <v>776</v>
      </c>
      <c r="AA1668" s="11" t="str">
        <f t="shared" ca="1" si="372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386</v>
      </c>
      <c r="AG1668" s="11"/>
      <c r="AH1668" s="11"/>
      <c r="AI1668" s="11"/>
      <c r="AJ1668" s="11" t="s">
        <v>471</v>
      </c>
      <c r="AK1668" s="11" t="str">
        <f t="shared" si="375"/>
        <v>&lt;q=attr_atk&gt;&lt;c=A6EC41&gt;</v>
      </c>
      <c r="AL1668" s="11" t="str">
        <f t="shared" ca="1" si="376"/>
        <v>110%</v>
      </c>
      <c r="AM1668" s="11" t="s">
        <v>349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361"/>
        <v>投掷强力毒气瓶，使目标永久中毒</v>
      </c>
      <c r="BQ1668" s="11" t="str">
        <f t="shared" ca="1" si="369"/>
        <v>4级：造成的伤害提升至&lt;q=attr_atk&gt;&lt;c=A6EC41&gt;110%&lt;/c&gt;</v>
      </c>
    </row>
    <row r="1669" spans="2:69" x14ac:dyDescent="0.15">
      <c r="B1669" s="1" t="str">
        <f t="shared" si="362"/>
        <v>SkillDescBrief4101602</v>
      </c>
      <c r="C1669" s="1" t="str">
        <f t="shared" si="363"/>
        <v>SkillDescDetail410160205</v>
      </c>
      <c r="D1669" s="3">
        <v>410160205</v>
      </c>
      <c r="E1669" s="3">
        <v>4101602</v>
      </c>
      <c r="F1669" s="3">
        <v>5</v>
      </c>
      <c r="G1669" s="3" t="s">
        <v>377</v>
      </c>
      <c r="H1669" s="3">
        <v>1.2</v>
      </c>
      <c r="I1669" s="3" t="s">
        <v>378</v>
      </c>
      <c r="J1669" s="3"/>
      <c r="K1669" s="3" t="s">
        <v>379</v>
      </c>
      <c r="L1669" s="3"/>
      <c r="M1669" s="3"/>
      <c r="N1669" s="3"/>
      <c r="O1669" s="3"/>
      <c r="P1669" s="3"/>
      <c r="Q1669" s="3" t="s">
        <v>380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360"/>
        <v>{"AtkPower":1.2}</v>
      </c>
      <c r="Z1669" s="11" t="s">
        <v>776</v>
      </c>
      <c r="AA1669" s="11" t="str">
        <f t="shared" si="372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386</v>
      </c>
      <c r="AG1669" s="11"/>
      <c r="AH1669" s="11"/>
      <c r="AI1669" s="11"/>
      <c r="AJ1669" s="11" t="s">
        <v>471</v>
      </c>
      <c r="AK1669" s="11" t="str">
        <f t="shared" si="375"/>
        <v>&lt;q=attr_atk&gt;&lt;c=A6EC41&gt;</v>
      </c>
      <c r="AL1669" s="11" t="str">
        <f t="shared" si="376"/>
        <v>120%</v>
      </c>
      <c r="AM1669" s="11" t="s">
        <v>349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361"/>
        <v>投掷强力毒气瓶，使目标永久中毒</v>
      </c>
      <c r="BQ1669" s="11" t="str">
        <f t="shared" si="369"/>
        <v>5级：造成的伤害提升至&lt;q=attr_atk&gt;&lt;c=A6EC41&gt;120%&lt;/c&gt;</v>
      </c>
    </row>
    <row r="1670" spans="2:69" x14ac:dyDescent="0.15">
      <c r="B1670" s="1" t="str">
        <f t="shared" si="362"/>
        <v>SkillDescBrief// 经营被动</v>
      </c>
      <c r="C1670" s="1" t="str">
        <f t="shared" si="363"/>
        <v>SkillDescDetail// 经营被动</v>
      </c>
      <c r="D1670" s="7" t="s">
        <v>45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360"/>
        <v/>
      </c>
      <c r="Z1670" s="10" t="s">
        <v>381</v>
      </c>
      <c r="AA1670" s="10" t="str">
        <f t="shared" si="372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361"/>
        <v/>
      </c>
      <c r="BQ1670" s="10" t="str">
        <f t="shared" si="369"/>
        <v/>
      </c>
    </row>
    <row r="1671" spans="2:69" x14ac:dyDescent="0.15">
      <c r="B1671" s="1" t="str">
        <f t="shared" si="362"/>
        <v>SkillDescBrief4101603</v>
      </c>
      <c r="C1671" s="1" t="str">
        <f t="shared" si="363"/>
        <v>SkillDescDetail410160301</v>
      </c>
      <c r="D1671" s="3">
        <v>410160301</v>
      </c>
      <c r="E1671" s="3">
        <v>4101603</v>
      </c>
      <c r="F1671" s="3">
        <v>1</v>
      </c>
      <c r="G1671" s="3" t="s">
        <v>377</v>
      </c>
      <c r="H1671" s="3"/>
      <c r="I1671" s="3" t="s">
        <v>378</v>
      </c>
      <c r="J1671" s="3"/>
      <c r="K1671" s="3" t="s">
        <v>379</v>
      </c>
      <c r="L1671" s="3"/>
      <c r="M1671" s="3"/>
      <c r="N1671" s="3"/>
      <c r="O1671" s="3"/>
      <c r="P1671" s="3"/>
      <c r="Q1671" s="3" t="s">
        <v>380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360"/>
        <v>{}</v>
      </c>
      <c r="Z1671" s="11" t="s">
        <v>396</v>
      </c>
      <c r="AA1671" s="11" t="str">
        <f t="shared" si="372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397</v>
      </c>
      <c r="AK1671" s="11" t="str">
        <f t="shared" ref="AK1671:AK1675" si="377">$B$6</f>
        <v>&lt;c=A6EC41&gt;</v>
      </c>
      <c r="AL1671" s="11">
        <v>2</v>
      </c>
      <c r="AM1671" s="11" t="s">
        <v>349</v>
      </c>
      <c r="AN1671" s="11" t="s">
        <v>398</v>
      </c>
      <c r="AO1671" s="11" t="s">
        <v>355</v>
      </c>
      <c r="AP1671" s="11">
        <v>2</v>
      </c>
      <c r="AQ1671" s="11" t="s">
        <v>349</v>
      </c>
      <c r="AR1671" s="11" t="s">
        <v>399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361"/>
        <v>使产业收入提高，升级消耗减少</v>
      </c>
      <c r="BQ1671" s="11" t="str">
        <f t="shared" si="369"/>
        <v>放置在产业中时，产业收入提高&lt;c=A6EC41&gt;2&lt;/c&gt;倍，产业升级消耗减少&lt;c=A6EC41&gt;2&lt;/c&gt;倍</v>
      </c>
    </row>
    <row r="1672" spans="2:69" x14ac:dyDescent="0.15">
      <c r="B1672" s="1" t="str">
        <f t="shared" si="362"/>
        <v>SkillDescBrief4101603</v>
      </c>
      <c r="C1672" s="1" t="str">
        <f t="shared" si="363"/>
        <v>SkillDescDetail410160302</v>
      </c>
      <c r="D1672" s="3">
        <v>410160302</v>
      </c>
      <c r="E1672" s="3">
        <v>4101603</v>
      </c>
      <c r="F1672" s="3">
        <v>2</v>
      </c>
      <c r="G1672" s="3" t="s">
        <v>377</v>
      </c>
      <c r="H1672" s="3"/>
      <c r="I1672" s="3" t="s">
        <v>378</v>
      </c>
      <c r="J1672" s="3"/>
      <c r="K1672" s="3" t="s">
        <v>379</v>
      </c>
      <c r="L1672" s="3"/>
      <c r="M1672" s="3"/>
      <c r="N1672" s="3"/>
      <c r="O1672" s="3"/>
      <c r="P1672" s="3"/>
      <c r="Q1672" s="3" t="s">
        <v>380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360"/>
        <v>{}</v>
      </c>
      <c r="Z1672" s="11" t="s">
        <v>396</v>
      </c>
      <c r="AA1672" s="11" t="str">
        <f t="shared" si="372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386</v>
      </c>
      <c r="AG1672" s="11"/>
      <c r="AH1672" s="11"/>
      <c r="AI1672" s="11"/>
      <c r="AJ1672" s="11" t="s">
        <v>397</v>
      </c>
      <c r="AK1672" s="11" t="str">
        <f t="shared" si="377"/>
        <v>&lt;c=A6EC41&gt;</v>
      </c>
      <c r="AL1672" s="11">
        <f>AL1671*4</f>
        <v>8</v>
      </c>
      <c r="AM1672" s="11" t="s">
        <v>349</v>
      </c>
      <c r="AN1672" s="11" t="s">
        <v>398</v>
      </c>
      <c r="AO1672" s="11" t="s">
        <v>355</v>
      </c>
      <c r="AP1672" s="11">
        <f>AP1671*4</f>
        <v>8</v>
      </c>
      <c r="AQ1672" s="11" t="s">
        <v>349</v>
      </c>
      <c r="AR1672" s="11" t="s">
        <v>399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361"/>
        <v>使产业收入提高，升级消耗减少</v>
      </c>
      <c r="BQ1672" s="11" t="str">
        <f t="shared" si="369"/>
        <v>2级：放置在产业中时，产业收入提高&lt;c=A6EC41&gt;8&lt;/c&gt;倍，产业升级消耗减少&lt;c=A6EC41&gt;8&lt;/c&gt;倍</v>
      </c>
    </row>
    <row r="1673" spans="2:69" x14ac:dyDescent="0.15">
      <c r="B1673" s="1" t="str">
        <f t="shared" si="362"/>
        <v>SkillDescBrief4101603</v>
      </c>
      <c r="C1673" s="1" t="str">
        <f t="shared" si="363"/>
        <v>SkillDescDetail410160303</v>
      </c>
      <c r="D1673" s="3">
        <v>410160303</v>
      </c>
      <c r="E1673" s="3">
        <v>4101603</v>
      </c>
      <c r="F1673" s="3">
        <v>3</v>
      </c>
      <c r="G1673" s="3" t="s">
        <v>377</v>
      </c>
      <c r="H1673" s="3"/>
      <c r="I1673" s="3" t="s">
        <v>378</v>
      </c>
      <c r="J1673" s="3"/>
      <c r="K1673" s="3" t="s">
        <v>379</v>
      </c>
      <c r="L1673" s="3"/>
      <c r="M1673" s="3"/>
      <c r="N1673" s="3"/>
      <c r="O1673" s="3"/>
      <c r="P1673" s="3"/>
      <c r="Q1673" s="3" t="s">
        <v>380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360"/>
        <v>{}</v>
      </c>
      <c r="Z1673" s="11" t="s">
        <v>396</v>
      </c>
      <c r="AA1673" s="11" t="str">
        <f t="shared" si="372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386</v>
      </c>
      <c r="AG1673" s="11"/>
      <c r="AH1673" s="11"/>
      <c r="AI1673" s="11"/>
      <c r="AJ1673" s="11" t="s">
        <v>397</v>
      </c>
      <c r="AK1673" s="11" t="str">
        <f t="shared" si="377"/>
        <v>&lt;c=A6EC41&gt;</v>
      </c>
      <c r="AL1673" s="11">
        <f>AL1672*4</f>
        <v>32</v>
      </c>
      <c r="AM1673" s="11" t="s">
        <v>349</v>
      </c>
      <c r="AN1673" s="11" t="s">
        <v>398</v>
      </c>
      <c r="AO1673" s="11" t="s">
        <v>355</v>
      </c>
      <c r="AP1673" s="11">
        <f>AP1672*4</f>
        <v>32</v>
      </c>
      <c r="AQ1673" s="11" t="s">
        <v>349</v>
      </c>
      <c r="AR1673" s="11" t="s">
        <v>399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361"/>
        <v>使产业收入提高，升级消耗减少</v>
      </c>
      <c r="BQ1673" s="11" t="str">
        <f t="shared" si="369"/>
        <v>3级：放置在产业中时，产业收入提高&lt;c=A6EC41&gt;32&lt;/c&gt;倍，产业升级消耗减少&lt;c=A6EC41&gt;32&lt;/c&gt;倍</v>
      </c>
    </row>
    <row r="1674" spans="2:69" x14ac:dyDescent="0.15">
      <c r="B1674" s="1" t="str">
        <f t="shared" si="362"/>
        <v>SkillDescBrief4101603</v>
      </c>
      <c r="C1674" s="1" t="str">
        <f t="shared" si="363"/>
        <v>SkillDescDetail410160304</v>
      </c>
      <c r="D1674" s="3">
        <v>410160304</v>
      </c>
      <c r="E1674" s="3">
        <v>4101603</v>
      </c>
      <c r="F1674" s="3">
        <v>4</v>
      </c>
      <c r="G1674" s="3" t="s">
        <v>377</v>
      </c>
      <c r="H1674" s="3"/>
      <c r="I1674" s="3" t="s">
        <v>378</v>
      </c>
      <c r="J1674" s="3"/>
      <c r="K1674" s="3" t="s">
        <v>379</v>
      </c>
      <c r="L1674" s="3"/>
      <c r="M1674" s="3"/>
      <c r="N1674" s="3"/>
      <c r="O1674" s="3"/>
      <c r="P1674" s="3"/>
      <c r="Q1674" s="3" t="s">
        <v>380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378">IF(E1674="","",$A$3&amp;_xlfn.TEXTJOIN($C$1,1,S1674:X1674)&amp;$A$4)</f>
        <v>{}</v>
      </c>
      <c r="Z1674" s="11" t="s">
        <v>396</v>
      </c>
      <c r="AA1674" s="11" t="str">
        <f t="shared" si="372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386</v>
      </c>
      <c r="AG1674" s="11"/>
      <c r="AH1674" s="11"/>
      <c r="AI1674" s="11"/>
      <c r="AJ1674" s="11" t="s">
        <v>397</v>
      </c>
      <c r="AK1674" s="11" t="str">
        <f t="shared" si="377"/>
        <v>&lt;c=A6EC41&gt;</v>
      </c>
      <c r="AL1674" s="11">
        <v>64</v>
      </c>
      <c r="AM1674" s="11" t="s">
        <v>349</v>
      </c>
      <c r="AN1674" s="11" t="s">
        <v>398</v>
      </c>
      <c r="AO1674" s="11" t="s">
        <v>355</v>
      </c>
      <c r="AP1674" s="11">
        <v>64</v>
      </c>
      <c r="AQ1674" s="11" t="s">
        <v>349</v>
      </c>
      <c r="AR1674" s="11" t="s">
        <v>399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379">Z1674</f>
        <v>使产业收入提高，升级消耗减少</v>
      </c>
      <c r="BQ1674" s="11" t="str">
        <f t="shared" si="369"/>
        <v>4级：放置在产业中时，产业收入提高&lt;c=A6EC41&gt;64&lt;/c&gt;倍，产业升级消耗减少&lt;c=A6EC41&gt;64&lt;/c&gt;倍</v>
      </c>
    </row>
    <row r="1675" spans="2:69" x14ac:dyDescent="0.15">
      <c r="B1675" s="1" t="str">
        <f t="shared" ref="B1675:B1738" si="380">$C$3&amp;LEFT($D1675,7)</f>
        <v>SkillDescBrief4101603</v>
      </c>
      <c r="C1675" s="1" t="str">
        <f t="shared" ref="C1675:C1738" si="381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377</v>
      </c>
      <c r="H1675" s="3"/>
      <c r="I1675" s="3" t="s">
        <v>378</v>
      </c>
      <c r="J1675" s="3"/>
      <c r="K1675" s="3" t="s">
        <v>379</v>
      </c>
      <c r="L1675" s="3"/>
      <c r="M1675" s="3"/>
      <c r="N1675" s="3"/>
      <c r="O1675" s="3"/>
      <c r="P1675" s="3"/>
      <c r="Q1675" s="3" t="s">
        <v>380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378"/>
        <v>{}</v>
      </c>
      <c r="Z1675" s="11" t="s">
        <v>396</v>
      </c>
      <c r="AA1675" s="11" t="str">
        <f t="shared" si="372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386</v>
      </c>
      <c r="AG1675" s="11"/>
      <c r="AH1675" s="11"/>
      <c r="AI1675" s="11"/>
      <c r="AJ1675" s="11" t="s">
        <v>397</v>
      </c>
      <c r="AK1675" s="11" t="str">
        <f t="shared" si="377"/>
        <v>&lt;c=A6EC41&gt;</v>
      </c>
      <c r="AL1675" s="11">
        <v>128</v>
      </c>
      <c r="AM1675" s="11" t="s">
        <v>349</v>
      </c>
      <c r="AN1675" s="11" t="s">
        <v>398</v>
      </c>
      <c r="AO1675" s="11" t="s">
        <v>355</v>
      </c>
      <c r="AP1675" s="11">
        <v>128</v>
      </c>
      <c r="AQ1675" s="11" t="s">
        <v>349</v>
      </c>
      <c r="AR1675" s="11" t="s">
        <v>399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379"/>
        <v>使产业收入提高，升级消耗减少</v>
      </c>
      <c r="BQ1675" s="11" t="str">
        <f t="shared" si="369"/>
        <v>5级：放置在产业中时，产业收入提高&lt;c=A6EC41&gt;128&lt;/c&gt;倍，产业升级消耗减少&lt;c=A6EC41&gt;128&lt;/c&gt;倍</v>
      </c>
    </row>
    <row r="1676" spans="2:69" x14ac:dyDescent="0.15">
      <c r="B1676" s="1" t="str">
        <f t="shared" si="380"/>
        <v>SkillDescBrief// 战斗被动</v>
      </c>
      <c r="C1676" s="1" t="str">
        <f t="shared" si="381"/>
        <v>SkillDescDetail// 战斗被动1</v>
      </c>
      <c r="D1676" s="7" t="s">
        <v>46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378"/>
        <v/>
      </c>
      <c r="Z1676" s="10" t="s">
        <v>381</v>
      </c>
      <c r="AA1676" s="10" t="str">
        <f t="shared" si="372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379"/>
        <v/>
      </c>
      <c r="BQ1676" s="10" t="str">
        <f t="shared" si="369"/>
        <v/>
      </c>
    </row>
    <row r="1677" spans="2:69" x14ac:dyDescent="0.15">
      <c r="B1677" s="1" t="str">
        <f t="shared" si="380"/>
        <v>SkillDescBrief4101604</v>
      </c>
      <c r="C1677" s="1" t="str">
        <f t="shared" si="381"/>
        <v>SkillDescDetail410160401</v>
      </c>
      <c r="D1677" s="3">
        <v>410160401</v>
      </c>
      <c r="E1677" s="3">
        <v>4101604</v>
      </c>
      <c r="F1677" s="3">
        <v>1</v>
      </c>
      <c r="G1677" s="3" t="s">
        <v>377</v>
      </c>
      <c r="H1677" s="3">
        <f ca="1">ROUND(_xlfn.XLOOKUP($F1677,$D$1:$D$5,$E$1:$E$5)*OFFSET(H1677,5-$F1677,0)/0.05,0)*0.05</f>
        <v>0.85000000000000009</v>
      </c>
      <c r="I1677" s="3" t="s">
        <v>378</v>
      </c>
      <c r="J1677" s="3"/>
      <c r="K1677" s="3" t="s">
        <v>379</v>
      </c>
      <c r="L1677" s="3"/>
      <c r="M1677" s="3"/>
      <c r="N1677" s="3"/>
      <c r="O1677" s="3"/>
      <c r="P1677" s="3"/>
      <c r="Q1677" s="3" t="s">
        <v>380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t="shared" ca="1" si="378"/>
        <v>{"AtkPower":0.85}</v>
      </c>
      <c r="Z1677" s="11" t="s">
        <v>780</v>
      </c>
      <c r="AA1677" s="11" t="str">
        <f t="shared" ca="1" si="372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781</v>
      </c>
      <c r="AK1677" s="11" t="str">
        <f t="shared" ref="AK1677:AK1681" si="382">$B$8&amp;$B$6</f>
        <v>&lt;q=attr_atk&gt;&lt;c=A6EC41&gt;</v>
      </c>
      <c r="AL1677" s="11" t="str">
        <f t="shared" ref="AL1677:AL1681" ca="1" si="383">ROUND($H1677*100,2)&amp;"%"</f>
        <v>85%</v>
      </c>
      <c r="AM1677" s="11" t="s">
        <v>349</v>
      </c>
      <c r="AN1677" s="11" t="s">
        <v>385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379"/>
        <v>核心技能对中毒敌人造成额外伤害</v>
      </c>
      <c r="BQ1677" s="11" t="str">
        <f t="shared" ca="1" si="369"/>
        <v>核心技能对中毒敌人额外造成&lt;q=attr_atk&gt;&lt;c=A6EC41&gt;85%&lt;/c&gt;伤害</v>
      </c>
    </row>
    <row r="1678" spans="2:69" x14ac:dyDescent="0.15">
      <c r="B1678" s="1" t="str">
        <f t="shared" si="380"/>
        <v>SkillDescBrief4101604</v>
      </c>
      <c r="C1678" s="1" t="str">
        <f t="shared" si="381"/>
        <v>SkillDescDetail410160402</v>
      </c>
      <c r="D1678" s="3">
        <v>410160402</v>
      </c>
      <c r="E1678" s="3">
        <v>4101604</v>
      </c>
      <c r="F1678" s="3">
        <v>2</v>
      </c>
      <c r="G1678" s="3" t="s">
        <v>377</v>
      </c>
      <c r="H1678" s="3">
        <f ca="1">ROUND(_xlfn.XLOOKUP($F1678,$D$1:$D$5,$E$1:$E$5)*OFFSET(H1678,5-$F1678,0)/0.05,0)*0.05</f>
        <v>0.9</v>
      </c>
      <c r="I1678" s="3" t="s">
        <v>378</v>
      </c>
      <c r="J1678" s="3"/>
      <c r="K1678" s="3" t="s">
        <v>379</v>
      </c>
      <c r="L1678" s="3"/>
      <c r="M1678" s="3"/>
      <c r="N1678" s="3"/>
      <c r="O1678" s="3"/>
      <c r="P1678" s="3"/>
      <c r="Q1678" s="3" t="s">
        <v>380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t="shared" ca="1" si="378"/>
        <v>{"AtkPower":0.9}</v>
      </c>
      <c r="Z1678" s="11" t="s">
        <v>780</v>
      </c>
      <c r="AA1678" s="11" t="str">
        <f t="shared" ca="1" si="372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386</v>
      </c>
      <c r="AG1678" s="11"/>
      <c r="AH1678" s="11"/>
      <c r="AI1678" s="11"/>
      <c r="AJ1678" s="11" t="s">
        <v>471</v>
      </c>
      <c r="AK1678" s="11" t="str">
        <f t="shared" si="382"/>
        <v>&lt;q=attr_atk&gt;&lt;c=A6EC41&gt;</v>
      </c>
      <c r="AL1678" s="11" t="str">
        <f t="shared" ca="1" si="383"/>
        <v>90%</v>
      </c>
      <c r="AM1678" s="11" t="s">
        <v>349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379"/>
        <v>核心技能对中毒敌人造成额外伤害</v>
      </c>
      <c r="BQ1678" s="11" t="str">
        <f t="shared" ca="1" si="369"/>
        <v>2级：造成的伤害提升至&lt;q=attr_atk&gt;&lt;c=A6EC41&gt;90%&lt;/c&gt;</v>
      </c>
    </row>
    <row r="1679" spans="2:69" x14ac:dyDescent="0.15">
      <c r="B1679" s="1" t="str">
        <f t="shared" si="380"/>
        <v>SkillDescBrief4101604</v>
      </c>
      <c r="C1679" s="1" t="str">
        <f t="shared" si="381"/>
        <v>SkillDescDetail410160403</v>
      </c>
      <c r="D1679" s="3">
        <v>410160403</v>
      </c>
      <c r="E1679" s="3">
        <v>4101604</v>
      </c>
      <c r="F1679" s="3">
        <v>3</v>
      </c>
      <c r="G1679" s="3" t="s">
        <v>377</v>
      </c>
      <c r="H1679" s="3">
        <f ca="1">ROUND(_xlfn.XLOOKUP($F1679,$D$1:$D$5,$E$1:$E$5)*OFFSET(H1679,5-$F1679,0)/0.05,0)*0.05</f>
        <v>0.95000000000000007</v>
      </c>
      <c r="I1679" s="3" t="s">
        <v>378</v>
      </c>
      <c r="J1679" s="3"/>
      <c r="K1679" s="3" t="s">
        <v>379</v>
      </c>
      <c r="L1679" s="3"/>
      <c r="M1679" s="3"/>
      <c r="N1679" s="3"/>
      <c r="O1679" s="3"/>
      <c r="P1679" s="3"/>
      <c r="Q1679" s="3" t="s">
        <v>380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t="shared" ca="1" si="378"/>
        <v>{"AtkPower":0.95}</v>
      </c>
      <c r="Z1679" s="11" t="s">
        <v>780</v>
      </c>
      <c r="AA1679" s="11" t="str">
        <f t="shared" ca="1" si="372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386</v>
      </c>
      <c r="AG1679" s="11"/>
      <c r="AH1679" s="11"/>
      <c r="AI1679" s="11"/>
      <c r="AJ1679" s="11" t="s">
        <v>471</v>
      </c>
      <c r="AK1679" s="11" t="str">
        <f t="shared" si="382"/>
        <v>&lt;q=attr_atk&gt;&lt;c=A6EC41&gt;</v>
      </c>
      <c r="AL1679" s="11" t="str">
        <f t="shared" ca="1" si="383"/>
        <v>95%</v>
      </c>
      <c r="AM1679" s="11" t="s">
        <v>349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379"/>
        <v>核心技能对中毒敌人造成额外伤害</v>
      </c>
      <c r="BQ1679" s="11" t="str">
        <f t="shared" ca="1" si="369"/>
        <v>3级：造成的伤害提升至&lt;q=attr_atk&gt;&lt;c=A6EC41&gt;95%&lt;/c&gt;</v>
      </c>
    </row>
    <row r="1680" spans="2:69" x14ac:dyDescent="0.15">
      <c r="B1680" s="1" t="str">
        <f t="shared" si="380"/>
        <v>SkillDescBrief4101604</v>
      </c>
      <c r="C1680" s="1" t="str">
        <f t="shared" si="381"/>
        <v>SkillDescDetail410160404</v>
      </c>
      <c r="D1680" s="3">
        <v>410160404</v>
      </c>
      <c r="E1680" s="3">
        <v>4101604</v>
      </c>
      <c r="F1680" s="3">
        <v>4</v>
      </c>
      <c r="G1680" s="3" t="s">
        <v>377</v>
      </c>
      <c r="H1680" s="3">
        <f ca="1">ROUND(_xlfn.XLOOKUP($F1680,$D$1:$D$5,$E$1:$E$5)*OFFSET(H1680,5-$F1680,0)/0.05,0)*0.05</f>
        <v>1.1000000000000001</v>
      </c>
      <c r="I1680" s="3" t="s">
        <v>378</v>
      </c>
      <c r="J1680" s="3"/>
      <c r="K1680" s="3" t="s">
        <v>379</v>
      </c>
      <c r="L1680" s="3"/>
      <c r="M1680" s="3"/>
      <c r="N1680" s="3"/>
      <c r="O1680" s="3"/>
      <c r="P1680" s="3"/>
      <c r="Q1680" s="3" t="s">
        <v>380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t="shared" ca="1" si="378"/>
        <v>{"AtkPower":1.1}</v>
      </c>
      <c r="Z1680" s="11" t="s">
        <v>780</v>
      </c>
      <c r="AA1680" s="11" t="str">
        <f t="shared" ca="1" si="372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386</v>
      </c>
      <c r="AG1680" s="11"/>
      <c r="AH1680" s="11"/>
      <c r="AI1680" s="11"/>
      <c r="AJ1680" s="11" t="s">
        <v>471</v>
      </c>
      <c r="AK1680" s="11" t="str">
        <f t="shared" si="382"/>
        <v>&lt;q=attr_atk&gt;&lt;c=A6EC41&gt;</v>
      </c>
      <c r="AL1680" s="11" t="str">
        <f t="shared" ca="1" si="383"/>
        <v>110%</v>
      </c>
      <c r="AM1680" s="11" t="s">
        <v>349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379"/>
        <v>核心技能对中毒敌人造成额外伤害</v>
      </c>
      <c r="BQ1680" s="11" t="str">
        <f t="shared" ca="1" si="369"/>
        <v>4级：造成的伤害提升至&lt;q=attr_atk&gt;&lt;c=A6EC41&gt;110%&lt;/c&gt;</v>
      </c>
    </row>
    <row r="1681" spans="2:69" x14ac:dyDescent="0.15">
      <c r="B1681" s="1" t="str">
        <f t="shared" si="380"/>
        <v>SkillDescBrief4101604</v>
      </c>
      <c r="C1681" s="1" t="str">
        <f t="shared" si="381"/>
        <v>SkillDescDetail410160405</v>
      </c>
      <c r="D1681" s="3">
        <v>410160405</v>
      </c>
      <c r="E1681" s="3">
        <v>4101604</v>
      </c>
      <c r="F1681" s="3">
        <v>5</v>
      </c>
      <c r="G1681" s="3" t="s">
        <v>377</v>
      </c>
      <c r="H1681" s="3">
        <v>1.2</v>
      </c>
      <c r="I1681" s="3" t="s">
        <v>378</v>
      </c>
      <c r="J1681" s="3"/>
      <c r="K1681" s="3" t="s">
        <v>379</v>
      </c>
      <c r="L1681" s="3"/>
      <c r="M1681" s="3"/>
      <c r="N1681" s="3"/>
      <c r="O1681" s="3"/>
      <c r="P1681" s="3"/>
      <c r="Q1681" s="3" t="s">
        <v>380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378"/>
        <v>{"AtkPower":1.2}</v>
      </c>
      <c r="Z1681" s="11" t="s">
        <v>780</v>
      </c>
      <c r="AA1681" s="11" t="str">
        <f t="shared" si="372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386</v>
      </c>
      <c r="AG1681" s="11"/>
      <c r="AH1681" s="11"/>
      <c r="AI1681" s="11"/>
      <c r="AJ1681" s="11" t="s">
        <v>471</v>
      </c>
      <c r="AK1681" s="11" t="str">
        <f t="shared" si="382"/>
        <v>&lt;q=attr_atk&gt;&lt;c=A6EC41&gt;</v>
      </c>
      <c r="AL1681" s="11" t="str">
        <f t="shared" si="383"/>
        <v>120%</v>
      </c>
      <c r="AM1681" s="11" t="s">
        <v>349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379"/>
        <v>核心技能对中毒敌人造成额外伤害</v>
      </c>
      <c r="BQ1681" s="11" t="str">
        <f t="shared" si="369"/>
        <v>5级：造成的伤害提升至&lt;q=attr_atk&gt;&lt;c=A6EC41&gt;120%&lt;/c&gt;</v>
      </c>
    </row>
    <row r="1682" spans="2:69" x14ac:dyDescent="0.15">
      <c r="B1682" s="1" t="str">
        <f t="shared" si="380"/>
        <v>SkillDescBrief// 战斗被动</v>
      </c>
      <c r="C1682" s="1" t="str">
        <f t="shared" si="381"/>
        <v>SkillDescDetail// 战斗被动2</v>
      </c>
      <c r="D1682" s="7" t="s">
        <v>47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378"/>
        <v/>
      </c>
      <c r="Z1682" s="10" t="s">
        <v>381</v>
      </c>
      <c r="AA1682" s="10" t="str">
        <f t="shared" si="372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379"/>
        <v/>
      </c>
      <c r="BQ1682" s="10" t="str">
        <f t="shared" si="369"/>
        <v/>
      </c>
    </row>
    <row r="1683" spans="2:69" x14ac:dyDescent="0.15">
      <c r="B1683" s="1" t="str">
        <f t="shared" si="380"/>
        <v>SkillDescBrief4101605</v>
      </c>
      <c r="C1683" s="1" t="str">
        <f t="shared" si="381"/>
        <v>SkillDescDetail410160501</v>
      </c>
      <c r="D1683" s="3">
        <v>410160501</v>
      </c>
      <c r="E1683" s="3">
        <v>4101605</v>
      </c>
      <c r="F1683" s="3">
        <v>1</v>
      </c>
      <c r="G1683" s="3" t="s">
        <v>377</v>
      </c>
      <c r="H1683" s="3"/>
      <c r="I1683" s="3" t="s">
        <v>378</v>
      </c>
      <c r="J1683" s="3"/>
      <c r="K1683" s="3" t="s">
        <v>379</v>
      </c>
      <c r="L1683" s="3"/>
      <c r="M1683" s="3"/>
      <c r="N1683" s="3"/>
      <c r="O1683" s="3"/>
      <c r="P1683" s="3"/>
      <c r="Q1683" s="3" t="s">
        <v>380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378"/>
        <v>{}</v>
      </c>
      <c r="Z1683" s="11" t="s">
        <v>381</v>
      </c>
      <c r="AA1683" s="11" t="str">
        <f t="shared" si="372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379"/>
        <v/>
      </c>
      <c r="BQ1683" s="11" t="str">
        <f t="shared" si="369"/>
        <v/>
      </c>
    </row>
    <row r="1684" spans="2:69" x14ac:dyDescent="0.15">
      <c r="B1684" s="1" t="str">
        <f t="shared" si="380"/>
        <v>SkillDescBrief4101605</v>
      </c>
      <c r="C1684" s="1" t="str">
        <f t="shared" si="381"/>
        <v>SkillDescDetail410160502</v>
      </c>
      <c r="D1684" s="3">
        <v>410160502</v>
      </c>
      <c r="E1684" s="3">
        <v>4101605</v>
      </c>
      <c r="F1684" s="3">
        <v>2</v>
      </c>
      <c r="G1684" s="3" t="s">
        <v>377</v>
      </c>
      <c r="H1684" s="3"/>
      <c r="I1684" s="3" t="s">
        <v>378</v>
      </c>
      <c r="J1684" s="3"/>
      <c r="K1684" s="3" t="s">
        <v>379</v>
      </c>
      <c r="L1684" s="3"/>
      <c r="M1684" s="3"/>
      <c r="N1684" s="3"/>
      <c r="O1684" s="3"/>
      <c r="P1684" s="3"/>
      <c r="Q1684" s="3" t="s">
        <v>380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378"/>
        <v>{}</v>
      </c>
      <c r="Z1684" s="11" t="s">
        <v>381</v>
      </c>
      <c r="AA1684" s="11" t="str">
        <f t="shared" si="372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379"/>
        <v/>
      </c>
      <c r="BQ1684" s="11" t="str">
        <f t="shared" si="369"/>
        <v/>
      </c>
    </row>
    <row r="1685" spans="2:69" x14ac:dyDescent="0.15">
      <c r="B1685" s="1" t="str">
        <f t="shared" si="380"/>
        <v>SkillDescBrief4101605</v>
      </c>
      <c r="C1685" s="1" t="str">
        <f t="shared" si="381"/>
        <v>SkillDescDetail410160503</v>
      </c>
      <c r="D1685" s="3">
        <v>410160503</v>
      </c>
      <c r="E1685" s="3">
        <v>4101605</v>
      </c>
      <c r="F1685" s="3">
        <v>3</v>
      </c>
      <c r="G1685" s="3" t="s">
        <v>377</v>
      </c>
      <c r="H1685" s="3"/>
      <c r="I1685" s="3" t="s">
        <v>378</v>
      </c>
      <c r="J1685" s="3"/>
      <c r="K1685" s="3" t="s">
        <v>379</v>
      </c>
      <c r="L1685" s="3"/>
      <c r="M1685" s="3"/>
      <c r="N1685" s="3"/>
      <c r="O1685" s="3"/>
      <c r="P1685" s="3"/>
      <c r="Q1685" s="3" t="s">
        <v>380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378"/>
        <v>{}</v>
      </c>
      <c r="Z1685" s="11" t="s">
        <v>381</v>
      </c>
      <c r="AA1685" s="11" t="str">
        <f t="shared" si="372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379"/>
        <v/>
      </c>
      <c r="BQ1685" s="11" t="str">
        <f t="shared" si="369"/>
        <v/>
      </c>
    </row>
    <row r="1686" spans="2:69" x14ac:dyDescent="0.15">
      <c r="B1686" s="1" t="str">
        <f t="shared" si="380"/>
        <v>SkillDescBrief4101605</v>
      </c>
      <c r="C1686" s="1" t="str">
        <f t="shared" si="381"/>
        <v>SkillDescDetail410160504</v>
      </c>
      <c r="D1686" s="3">
        <v>410160504</v>
      </c>
      <c r="E1686" s="3">
        <v>4101605</v>
      </c>
      <c r="F1686" s="3">
        <v>4</v>
      </c>
      <c r="G1686" s="3" t="s">
        <v>377</v>
      </c>
      <c r="H1686" s="3"/>
      <c r="I1686" s="3" t="s">
        <v>378</v>
      </c>
      <c r="J1686" s="3"/>
      <c r="K1686" s="3" t="s">
        <v>379</v>
      </c>
      <c r="L1686" s="3"/>
      <c r="M1686" s="3"/>
      <c r="N1686" s="3"/>
      <c r="O1686" s="3"/>
      <c r="P1686" s="3"/>
      <c r="Q1686" s="3" t="s">
        <v>380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378"/>
        <v>{}</v>
      </c>
      <c r="Z1686" s="11" t="s">
        <v>381</v>
      </c>
      <c r="AA1686" s="11" t="str">
        <f t="shared" si="372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379"/>
        <v/>
      </c>
      <c r="BQ1686" s="11" t="str">
        <f t="shared" si="369"/>
        <v/>
      </c>
    </row>
    <row r="1687" spans="2:69" x14ac:dyDescent="0.15">
      <c r="B1687" s="1" t="str">
        <f t="shared" si="380"/>
        <v>SkillDescBrief4101605</v>
      </c>
      <c r="C1687" s="1" t="str">
        <f t="shared" si="381"/>
        <v>SkillDescDetail410160505</v>
      </c>
      <c r="D1687" s="3">
        <v>410160505</v>
      </c>
      <c r="E1687" s="3">
        <v>4101605</v>
      </c>
      <c r="F1687" s="3">
        <v>5</v>
      </c>
      <c r="G1687" s="3" t="s">
        <v>377</v>
      </c>
      <c r="H1687" s="3"/>
      <c r="I1687" s="3" t="s">
        <v>378</v>
      </c>
      <c r="J1687" s="3"/>
      <c r="K1687" s="3" t="s">
        <v>379</v>
      </c>
      <c r="L1687" s="3"/>
      <c r="M1687" s="3"/>
      <c r="N1687" s="3"/>
      <c r="O1687" s="3"/>
      <c r="P1687" s="3"/>
      <c r="Q1687" s="3" t="s">
        <v>380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378"/>
        <v>{}</v>
      </c>
      <c r="Z1687" s="11" t="s">
        <v>381</v>
      </c>
      <c r="AA1687" s="11" t="str">
        <f t="shared" si="372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379"/>
        <v/>
      </c>
      <c r="BQ1687" s="11" t="str">
        <f t="shared" si="369"/>
        <v/>
      </c>
    </row>
    <row r="1688" spans="2:69" x14ac:dyDescent="0.15">
      <c r="B1688" s="1" t="str">
        <f t="shared" si="380"/>
        <v>SkillDescBrief// 战斗被动</v>
      </c>
      <c r="C1688" s="1" t="str">
        <f t="shared" si="381"/>
        <v>SkillDescDetail// 战斗被动3</v>
      </c>
      <c r="D1688" s="7" t="s">
        <v>48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378"/>
        <v/>
      </c>
      <c r="Z1688" s="10" t="s">
        <v>381</v>
      </c>
      <c r="AA1688" s="10" t="str">
        <f t="shared" si="372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379"/>
        <v/>
      </c>
      <c r="BQ1688" s="10" t="str">
        <f t="shared" si="369"/>
        <v/>
      </c>
    </row>
    <row r="1689" spans="2:69" x14ac:dyDescent="0.15">
      <c r="B1689" s="1" t="str">
        <f t="shared" si="380"/>
        <v>SkillDescBrief4101606</v>
      </c>
      <c r="C1689" s="1" t="str">
        <f t="shared" si="381"/>
        <v>SkillDescDetail410160601</v>
      </c>
      <c r="D1689" s="3">
        <v>410160601</v>
      </c>
      <c r="E1689" s="3">
        <v>4101606</v>
      </c>
      <c r="F1689" s="3">
        <v>1</v>
      </c>
      <c r="G1689" s="3" t="s">
        <v>377</v>
      </c>
      <c r="H1689" s="3"/>
      <c r="I1689" s="3" t="s">
        <v>378</v>
      </c>
      <c r="J1689" s="3"/>
      <c r="K1689" s="3" t="s">
        <v>379</v>
      </c>
      <c r="L1689" s="3"/>
      <c r="M1689" s="3"/>
      <c r="N1689" s="3"/>
      <c r="O1689" s="3"/>
      <c r="P1689" s="3"/>
      <c r="Q1689" s="3" t="s">
        <v>380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378"/>
        <v>{}</v>
      </c>
      <c r="Z1689" s="11" t="s">
        <v>381</v>
      </c>
      <c r="AA1689" s="11" t="str">
        <f t="shared" si="372"/>
        <v/>
      </c>
      <c r="AB1689" s="11"/>
      <c r="AC1689" s="11"/>
      <c r="AD1689" s="11"/>
      <c r="AE1689" s="11"/>
      <c r="AF1689" s="11"/>
      <c r="AG1689" s="11"/>
      <c r="AH1689" s="11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379"/>
        <v/>
      </c>
      <c r="BQ1689" s="11" t="str">
        <f t="shared" si="369"/>
        <v/>
      </c>
    </row>
    <row r="1690" spans="2:69" x14ac:dyDescent="0.15">
      <c r="B1690" s="1" t="str">
        <f t="shared" si="380"/>
        <v>SkillDescBrief4101606</v>
      </c>
      <c r="C1690" s="1" t="str">
        <f t="shared" si="381"/>
        <v>SkillDescDetail410160602</v>
      </c>
      <c r="D1690" s="3">
        <v>410160602</v>
      </c>
      <c r="E1690" s="3">
        <v>4101606</v>
      </c>
      <c r="F1690" s="3">
        <v>2</v>
      </c>
      <c r="G1690" s="3" t="s">
        <v>377</v>
      </c>
      <c r="H1690" s="3"/>
      <c r="I1690" s="3" t="s">
        <v>378</v>
      </c>
      <c r="J1690" s="3"/>
      <c r="K1690" s="3" t="s">
        <v>379</v>
      </c>
      <c r="L1690" s="3"/>
      <c r="M1690" s="3"/>
      <c r="N1690" s="3"/>
      <c r="O1690" s="3"/>
      <c r="P1690" s="3"/>
      <c r="Q1690" s="3" t="s">
        <v>380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378"/>
        <v>{}</v>
      </c>
      <c r="Z1690" s="11" t="s">
        <v>381</v>
      </c>
      <c r="AA1690" s="11" t="str">
        <f t="shared" si="372"/>
        <v/>
      </c>
      <c r="AB1690" s="11"/>
      <c r="AC1690" s="11"/>
      <c r="AD1690" s="11"/>
      <c r="AE1690" s="11"/>
      <c r="AF1690" s="11"/>
      <c r="AG1690" s="11"/>
      <c r="AH1690" s="11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379"/>
        <v/>
      </c>
      <c r="BQ1690" s="11" t="str">
        <f t="shared" si="369"/>
        <v/>
      </c>
    </row>
    <row r="1691" spans="2:69" x14ac:dyDescent="0.15">
      <c r="B1691" s="1" t="str">
        <f t="shared" si="380"/>
        <v>SkillDescBrief4101606</v>
      </c>
      <c r="C1691" s="1" t="str">
        <f t="shared" si="381"/>
        <v>SkillDescDetail410160603</v>
      </c>
      <c r="D1691" s="3">
        <v>410160603</v>
      </c>
      <c r="E1691" s="3">
        <v>4101606</v>
      </c>
      <c r="F1691" s="3">
        <v>3</v>
      </c>
      <c r="G1691" s="3" t="s">
        <v>377</v>
      </c>
      <c r="H1691" s="3"/>
      <c r="I1691" s="3" t="s">
        <v>378</v>
      </c>
      <c r="J1691" s="3"/>
      <c r="K1691" s="3" t="s">
        <v>379</v>
      </c>
      <c r="L1691" s="3"/>
      <c r="M1691" s="3"/>
      <c r="N1691" s="3"/>
      <c r="O1691" s="3"/>
      <c r="P1691" s="3"/>
      <c r="Q1691" s="3" t="s">
        <v>380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378"/>
        <v>{}</v>
      </c>
      <c r="Z1691" s="11" t="s">
        <v>381</v>
      </c>
      <c r="AA1691" s="11" t="str">
        <f t="shared" si="372"/>
        <v/>
      </c>
      <c r="AB1691" s="11"/>
      <c r="AC1691" s="11"/>
      <c r="AD1691" s="11"/>
      <c r="AE1691" s="11"/>
      <c r="AF1691" s="11"/>
      <c r="AG1691" s="11"/>
      <c r="AH1691" s="11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379"/>
        <v/>
      </c>
      <c r="BQ1691" s="11" t="str">
        <f t="shared" si="369"/>
        <v/>
      </c>
    </row>
    <row r="1692" spans="2:69" x14ac:dyDescent="0.15">
      <c r="B1692" s="1" t="str">
        <f t="shared" si="380"/>
        <v>SkillDescBrief4101606</v>
      </c>
      <c r="C1692" s="1" t="str">
        <f t="shared" si="381"/>
        <v>SkillDescDetail410160604</v>
      </c>
      <c r="D1692" s="3">
        <v>410160604</v>
      </c>
      <c r="E1692" s="3">
        <v>4101606</v>
      </c>
      <c r="F1692" s="3">
        <v>4</v>
      </c>
      <c r="G1692" s="3" t="s">
        <v>377</v>
      </c>
      <c r="H1692" s="3"/>
      <c r="I1692" s="3" t="s">
        <v>378</v>
      </c>
      <c r="J1692" s="3"/>
      <c r="K1692" s="3" t="s">
        <v>379</v>
      </c>
      <c r="L1692" s="3"/>
      <c r="M1692" s="3"/>
      <c r="N1692" s="3"/>
      <c r="O1692" s="3"/>
      <c r="P1692" s="3"/>
      <c r="Q1692" s="3" t="s">
        <v>380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378"/>
        <v>{}</v>
      </c>
      <c r="Z1692" s="11" t="s">
        <v>381</v>
      </c>
      <c r="AA1692" s="11" t="str">
        <f t="shared" si="372"/>
        <v/>
      </c>
      <c r="AB1692" s="11"/>
      <c r="AC1692" s="11"/>
      <c r="AD1692" s="11"/>
      <c r="AE1692" s="11"/>
      <c r="AF1692" s="11"/>
      <c r="AG1692" s="11"/>
      <c r="AH1692" s="11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379"/>
        <v/>
      </c>
      <c r="BQ1692" s="11" t="str">
        <f t="shared" si="369"/>
        <v/>
      </c>
    </row>
    <row r="1693" spans="2:69" x14ac:dyDescent="0.15">
      <c r="B1693" s="1" t="str">
        <f t="shared" si="380"/>
        <v>SkillDescBrief4101606</v>
      </c>
      <c r="C1693" s="1" t="str">
        <f t="shared" si="381"/>
        <v>SkillDescDetail410160605</v>
      </c>
      <c r="D1693" s="3">
        <v>410160605</v>
      </c>
      <c r="E1693" s="3">
        <v>4101606</v>
      </c>
      <c r="F1693" s="3">
        <v>5</v>
      </c>
      <c r="G1693" s="3" t="s">
        <v>377</v>
      </c>
      <c r="H1693" s="3"/>
      <c r="I1693" s="3" t="s">
        <v>378</v>
      </c>
      <c r="J1693" s="3"/>
      <c r="K1693" s="3" t="s">
        <v>379</v>
      </c>
      <c r="L1693" s="3"/>
      <c r="M1693" s="3"/>
      <c r="N1693" s="3"/>
      <c r="O1693" s="3"/>
      <c r="P1693" s="3"/>
      <c r="Q1693" s="3" t="s">
        <v>380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378"/>
        <v>{}</v>
      </c>
      <c r="Z1693" s="11" t="s">
        <v>381</v>
      </c>
      <c r="AA1693" s="11" t="str">
        <f t="shared" si="372"/>
        <v/>
      </c>
      <c r="AB1693" s="11"/>
      <c r="AC1693" s="11"/>
      <c r="AD1693" s="11"/>
      <c r="AE1693" s="11"/>
      <c r="AF1693" s="11"/>
      <c r="AG1693" s="11"/>
      <c r="AH1693" s="11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379"/>
        <v/>
      </c>
      <c r="BQ1693" s="11" t="str">
        <f t="shared" si="369"/>
        <v/>
      </c>
    </row>
    <row r="1694" spans="2:69" x14ac:dyDescent="0.15">
      <c r="B1694" s="1" t="str">
        <f t="shared" si="380"/>
        <v>SkillDescBrief// 战斗被动</v>
      </c>
      <c r="C1694" s="1" t="str">
        <f t="shared" si="381"/>
        <v>SkillDescDetail// 战斗被动4</v>
      </c>
      <c r="D1694" s="7" t="s">
        <v>49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378"/>
        <v/>
      </c>
      <c r="Z1694" s="10" t="s">
        <v>381</v>
      </c>
      <c r="AA1694" s="10" t="str">
        <f t="shared" si="372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379"/>
        <v/>
      </c>
      <c r="BQ1694" s="10" t="str">
        <f t="shared" si="369"/>
        <v/>
      </c>
    </row>
    <row r="1695" spans="2:69" x14ac:dyDescent="0.15">
      <c r="B1695" s="1" t="str">
        <f t="shared" si="380"/>
        <v>SkillDescBrief4101607</v>
      </c>
      <c r="C1695" s="1" t="str">
        <f t="shared" si="381"/>
        <v>SkillDescDetail410160701</v>
      </c>
      <c r="D1695" s="3">
        <v>410160701</v>
      </c>
      <c r="E1695" s="3">
        <v>4101607</v>
      </c>
      <c r="F1695" s="3">
        <v>1</v>
      </c>
      <c r="G1695" s="3" t="s">
        <v>377</v>
      </c>
      <c r="H1695" s="3">
        <v>0.3</v>
      </c>
      <c r="I1695" s="3" t="s">
        <v>378</v>
      </c>
      <c r="J1695" s="3"/>
      <c r="K1695" s="3" t="s">
        <v>379</v>
      </c>
      <c r="L1695" s="3"/>
      <c r="M1695" s="3"/>
      <c r="N1695" s="3"/>
      <c r="O1695" s="3"/>
      <c r="P1695" s="3"/>
      <c r="Q1695" s="3" t="s">
        <v>380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378"/>
        <v>{"AtkPower":0.3}</v>
      </c>
      <c r="Z1695" s="11" t="s">
        <v>782</v>
      </c>
      <c r="AA1695" s="11" t="str">
        <f t="shared" si="372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783</v>
      </c>
      <c r="AK1695" s="11" t="str">
        <f>$B$6</f>
        <v>&lt;c=A6EC41&gt;</v>
      </c>
      <c r="AL1695" s="11" t="str">
        <f>ROUND($H1695*100,2)&amp;"%"</f>
        <v>30%</v>
      </c>
      <c r="AM1695" s="11" t="s">
        <v>349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379"/>
        <v>对中毒的敌人额外造成伤害</v>
      </c>
      <c r="BQ1695" s="11" t="str">
        <f t="shared" si="369"/>
        <v>对中毒的敌人造成的伤害提升&lt;c=A6EC41&gt;30%&lt;/c&gt;</v>
      </c>
    </row>
    <row r="1696" spans="2:69" x14ac:dyDescent="0.15">
      <c r="B1696" s="1" t="str">
        <f t="shared" si="380"/>
        <v>SkillDescBrief4101607</v>
      </c>
      <c r="C1696" s="1" t="str">
        <f t="shared" si="381"/>
        <v>SkillDescDetail410160702</v>
      </c>
      <c r="D1696" s="3">
        <v>410160702</v>
      </c>
      <c r="E1696" s="3">
        <v>4101607</v>
      </c>
      <c r="F1696" s="3">
        <v>2</v>
      </c>
      <c r="G1696" s="3" t="s">
        <v>377</v>
      </c>
      <c r="H1696" s="3"/>
      <c r="I1696" s="3" t="s">
        <v>378</v>
      </c>
      <c r="J1696" s="3"/>
      <c r="K1696" s="3" t="s">
        <v>379</v>
      </c>
      <c r="L1696" s="3"/>
      <c r="M1696" s="3"/>
      <c r="N1696" s="3"/>
      <c r="O1696" s="3"/>
      <c r="P1696" s="3"/>
      <c r="Q1696" s="3" t="s">
        <v>380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378"/>
        <v>{}</v>
      </c>
      <c r="Z1696" s="11" t="s">
        <v>381</v>
      </c>
      <c r="AA1696" s="11" t="str">
        <f t="shared" si="372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379"/>
        <v/>
      </c>
      <c r="BQ1696" s="11" t="str">
        <f t="shared" si="369"/>
        <v/>
      </c>
    </row>
    <row r="1697" spans="2:69" x14ac:dyDescent="0.15">
      <c r="B1697" s="1" t="str">
        <f t="shared" si="380"/>
        <v>SkillDescBrief4101607</v>
      </c>
      <c r="C1697" s="1" t="str">
        <f t="shared" si="381"/>
        <v>SkillDescDetail410160703</v>
      </c>
      <c r="D1697" s="3">
        <v>410160703</v>
      </c>
      <c r="E1697" s="3">
        <v>4101607</v>
      </c>
      <c r="F1697" s="3">
        <v>3</v>
      </c>
      <c r="G1697" s="3" t="s">
        <v>377</v>
      </c>
      <c r="H1697" s="3"/>
      <c r="I1697" s="3" t="s">
        <v>378</v>
      </c>
      <c r="J1697" s="3"/>
      <c r="K1697" s="3" t="s">
        <v>379</v>
      </c>
      <c r="L1697" s="3"/>
      <c r="M1697" s="3"/>
      <c r="N1697" s="3"/>
      <c r="O1697" s="3"/>
      <c r="P1697" s="3"/>
      <c r="Q1697" s="3" t="s">
        <v>380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378"/>
        <v>{}</v>
      </c>
      <c r="Z1697" s="11" t="s">
        <v>381</v>
      </c>
      <c r="AA1697" s="11" t="str">
        <f t="shared" si="372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379"/>
        <v/>
      </c>
      <c r="BQ1697" s="11" t="str">
        <f t="shared" ref="BQ1697:BQ1760" si="384">AA1697</f>
        <v/>
      </c>
    </row>
    <row r="1698" spans="2:69" x14ac:dyDescent="0.15">
      <c r="B1698" s="1" t="str">
        <f t="shared" si="380"/>
        <v>SkillDescBrief4101607</v>
      </c>
      <c r="C1698" s="1" t="str">
        <f t="shared" si="381"/>
        <v>SkillDescDetail410160704</v>
      </c>
      <c r="D1698" s="3">
        <v>410160704</v>
      </c>
      <c r="E1698" s="3">
        <v>4101607</v>
      </c>
      <c r="F1698" s="3">
        <v>4</v>
      </c>
      <c r="G1698" s="3" t="s">
        <v>377</v>
      </c>
      <c r="H1698" s="3"/>
      <c r="I1698" s="3" t="s">
        <v>378</v>
      </c>
      <c r="J1698" s="3"/>
      <c r="K1698" s="3" t="s">
        <v>379</v>
      </c>
      <c r="L1698" s="3"/>
      <c r="M1698" s="3"/>
      <c r="N1698" s="3"/>
      <c r="O1698" s="3"/>
      <c r="P1698" s="3"/>
      <c r="Q1698" s="3" t="s">
        <v>380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378"/>
        <v>{}</v>
      </c>
      <c r="Z1698" s="11" t="s">
        <v>381</v>
      </c>
      <c r="AA1698" s="11" t="str">
        <f t="shared" si="372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379"/>
        <v/>
      </c>
      <c r="BQ1698" s="11" t="str">
        <f t="shared" si="384"/>
        <v/>
      </c>
    </row>
    <row r="1699" spans="2:69" x14ac:dyDescent="0.15">
      <c r="B1699" s="1" t="str">
        <f t="shared" si="380"/>
        <v>SkillDescBrief4101607</v>
      </c>
      <c r="C1699" s="1" t="str">
        <f t="shared" si="381"/>
        <v>SkillDescDetail410160705</v>
      </c>
      <c r="D1699" s="3">
        <v>410160705</v>
      </c>
      <c r="E1699" s="3">
        <v>4101607</v>
      </c>
      <c r="F1699" s="3">
        <v>5</v>
      </c>
      <c r="G1699" s="3" t="s">
        <v>377</v>
      </c>
      <c r="H1699" s="3"/>
      <c r="I1699" s="3" t="s">
        <v>378</v>
      </c>
      <c r="J1699" s="3"/>
      <c r="K1699" s="3" t="s">
        <v>379</v>
      </c>
      <c r="L1699" s="3"/>
      <c r="M1699" s="3"/>
      <c r="N1699" s="3"/>
      <c r="O1699" s="3"/>
      <c r="P1699" s="3"/>
      <c r="Q1699" s="3" t="s">
        <v>380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378"/>
        <v>{}</v>
      </c>
      <c r="Z1699" s="11" t="s">
        <v>381</v>
      </c>
      <c r="AA1699" s="11" t="str">
        <f t="shared" si="372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379"/>
        <v/>
      </c>
      <c r="BQ1699" s="11" t="str">
        <f t="shared" si="384"/>
        <v/>
      </c>
    </row>
    <row r="1700" spans="2:69" x14ac:dyDescent="0.15">
      <c r="B1700" s="1" t="str">
        <f t="shared" si="380"/>
        <v>SkillDescBrief// 普攻-强</v>
      </c>
      <c r="C1700" s="1" t="str">
        <f t="shared" si="381"/>
        <v>SkillDescDetail// 普攻-强化攻击</v>
      </c>
      <c r="D1700" s="7" t="s">
        <v>74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378"/>
        <v/>
      </c>
      <c r="Z1700" s="10" t="s">
        <v>381</v>
      </c>
      <c r="AA1700" s="10" t="str">
        <f t="shared" si="372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379"/>
        <v/>
      </c>
      <c r="BQ1700" s="10" t="str">
        <f t="shared" si="384"/>
        <v/>
      </c>
    </row>
    <row r="1701" spans="2:69" x14ac:dyDescent="0.15">
      <c r="B1701" s="1" t="str">
        <f t="shared" si="380"/>
        <v>SkillDescBrief4101608</v>
      </c>
      <c r="C1701" s="1" t="str">
        <f t="shared" si="381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378"/>
        <v>{}</v>
      </c>
      <c r="Z1701" s="11" t="s">
        <v>381</v>
      </c>
      <c r="AA1701" s="11" t="str">
        <f t="shared" si="372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379"/>
        <v/>
      </c>
      <c r="BQ1701" s="11" t="str">
        <f t="shared" si="384"/>
        <v/>
      </c>
    </row>
    <row r="1702" spans="2:69" x14ac:dyDescent="0.15">
      <c r="B1702" s="1" t="str">
        <f t="shared" si="380"/>
        <v>SkillDescBrief4101608</v>
      </c>
      <c r="C1702" s="1" t="str">
        <f t="shared" si="381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378"/>
        <v>{}</v>
      </c>
      <c r="Z1702" s="11" t="s">
        <v>381</v>
      </c>
      <c r="AA1702" s="11" t="str">
        <f t="shared" si="372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379"/>
        <v/>
      </c>
      <c r="BQ1702" s="11" t="str">
        <f t="shared" si="384"/>
        <v/>
      </c>
    </row>
    <row r="1703" spans="2:69" x14ac:dyDescent="0.15">
      <c r="B1703" s="1" t="str">
        <f t="shared" si="380"/>
        <v>SkillDescBrief4101608</v>
      </c>
      <c r="C1703" s="1" t="str">
        <f t="shared" si="381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378"/>
        <v>{}</v>
      </c>
      <c r="Z1703" s="11" t="s">
        <v>381</v>
      </c>
      <c r="AA1703" s="11" t="str">
        <f t="shared" si="372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379"/>
        <v/>
      </c>
      <c r="BQ1703" s="11" t="str">
        <f t="shared" si="384"/>
        <v/>
      </c>
    </row>
    <row r="1704" spans="2:69" x14ac:dyDescent="0.15">
      <c r="B1704" s="1" t="str">
        <f t="shared" si="380"/>
        <v>SkillDescBrief4101608</v>
      </c>
      <c r="C1704" s="1" t="str">
        <f t="shared" si="381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378"/>
        <v>{}</v>
      </c>
      <c r="Z1704" s="11" t="s">
        <v>381</v>
      </c>
      <c r="AA1704" s="11" t="str">
        <f t="shared" ref="AA1704:AA1767" si="385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379"/>
        <v/>
      </c>
      <c r="BQ1704" s="11" t="str">
        <f t="shared" si="384"/>
        <v/>
      </c>
    </row>
    <row r="1705" spans="2:69" x14ac:dyDescent="0.15">
      <c r="B1705" s="1" t="str">
        <f t="shared" si="380"/>
        <v>SkillDescBrief4101608</v>
      </c>
      <c r="C1705" s="1" t="str">
        <f t="shared" si="381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378"/>
        <v>{}</v>
      </c>
      <c r="Z1705" s="11" t="s">
        <v>381</v>
      </c>
      <c r="AA1705" s="11" t="str">
        <f t="shared" si="385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379"/>
        <v/>
      </c>
      <c r="BQ1705" s="11" t="str">
        <f t="shared" si="384"/>
        <v/>
      </c>
    </row>
    <row r="1706" spans="2:69" x14ac:dyDescent="0.15">
      <c r="B1706" s="1" t="str">
        <f t="shared" si="380"/>
        <v>SkillDescBrief// 充能手枪</v>
      </c>
      <c r="C1706" s="1" t="str">
        <f t="shared" si="381"/>
        <v>SkillDescDetail// 充能手枪&amp;激光炮</v>
      </c>
      <c r="D1706" s="7" t="s">
        <v>175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378"/>
        <v/>
      </c>
      <c r="Z1706" s="10" t="s">
        <v>381</v>
      </c>
      <c r="AA1706" s="10" t="str">
        <f t="shared" si="385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379"/>
        <v/>
      </c>
      <c r="BQ1706" s="10" t="str">
        <f t="shared" si="384"/>
        <v/>
      </c>
    </row>
    <row r="1707" spans="2:69" x14ac:dyDescent="0.15">
      <c r="B1707" s="1" t="str">
        <f t="shared" si="380"/>
        <v>SkillDescBrief// 普攻</v>
      </c>
      <c r="C1707" s="1" t="str">
        <f t="shared" si="381"/>
        <v>SkillDescDetail// 普攻</v>
      </c>
      <c r="D1707" s="7" t="s">
        <v>33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378"/>
        <v/>
      </c>
      <c r="Z1707" s="10" t="s">
        <v>381</v>
      </c>
      <c r="AA1707" s="10" t="str">
        <f t="shared" si="385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379"/>
        <v/>
      </c>
      <c r="BQ1707" s="10" t="str">
        <f t="shared" si="384"/>
        <v/>
      </c>
    </row>
    <row r="1708" spans="2:69" x14ac:dyDescent="0.15">
      <c r="B1708" s="1" t="str">
        <f t="shared" si="380"/>
        <v>SkillDescBrief4101701</v>
      </c>
      <c r="C1708" s="1" t="str">
        <f t="shared" si="381"/>
        <v>SkillDescDetail410170101</v>
      </c>
      <c r="D1708" s="3">
        <v>410170101</v>
      </c>
      <c r="E1708" s="3">
        <v>4101701</v>
      </c>
      <c r="F1708" s="3">
        <v>1</v>
      </c>
      <c r="G1708" s="3" t="s">
        <v>377</v>
      </c>
      <c r="H1708" s="3">
        <f ca="1">ROUND(_xlfn.XLOOKUP($F1708,$D$1:$D$5,$E$1:$E$5)*OFFSET(H1708,5-$F1708,0)/0.05,0)*0.05</f>
        <v>0.5</v>
      </c>
      <c r="I1708" s="3" t="s">
        <v>378</v>
      </c>
      <c r="J1708" s="3"/>
      <c r="K1708" s="3" t="s">
        <v>379</v>
      </c>
      <c r="L1708" s="3"/>
      <c r="M1708" s="3"/>
      <c r="N1708" s="3"/>
      <c r="O1708" s="3"/>
      <c r="P1708" s="3"/>
      <c r="Q1708" s="3" t="s">
        <v>380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t="shared" ca="1" si="378"/>
        <v>{"AtkPower":0.5}</v>
      </c>
      <c r="Z1708" s="11" t="s">
        <v>784</v>
      </c>
      <c r="AA1708" s="11" t="str">
        <f t="shared" ca="1" si="385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785</v>
      </c>
      <c r="AK1708" s="11" t="str">
        <f>$B$6</f>
        <v>&lt;c=A6EC41&gt;</v>
      </c>
      <c r="AL1708" s="12">
        <v>1</v>
      </c>
      <c r="AM1708" s="11" t="s">
        <v>349</v>
      </c>
      <c r="AN1708" s="11" t="s">
        <v>786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349</v>
      </c>
      <c r="AR1708" s="11" t="s">
        <v>385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379"/>
        <v>使用充能手枪射击</v>
      </c>
      <c r="BQ1708" s="11" t="str">
        <f t="shared" ca="1" si="384"/>
        <v>使用充能手枪射击，对&lt;c=A6EC41&gt;1&lt;/c&gt;个敌人额外造成&lt;q=attr_atk&gt;&lt;c=A6EC41&gt;50%&lt;/c&gt;伤害</v>
      </c>
    </row>
    <row r="1709" spans="2:69" x14ac:dyDescent="0.15">
      <c r="B1709" s="1" t="str">
        <f t="shared" si="380"/>
        <v>SkillDescBrief4101701</v>
      </c>
      <c r="C1709" s="1" t="str">
        <f t="shared" si="381"/>
        <v>SkillDescDetail410170102</v>
      </c>
      <c r="D1709" s="3">
        <v>410170102</v>
      </c>
      <c r="E1709" s="3">
        <v>4101701</v>
      </c>
      <c r="F1709" s="3">
        <v>2</v>
      </c>
      <c r="G1709" s="3" t="s">
        <v>377</v>
      </c>
      <c r="H1709" s="3">
        <f ca="1">ROUND(_xlfn.XLOOKUP($F1709,$D$1:$D$5,$E$1:$E$5)*OFFSET(H1709,5-$F1709,0)/0.05,0)*0.05</f>
        <v>0.55000000000000004</v>
      </c>
      <c r="I1709" s="3" t="s">
        <v>378</v>
      </c>
      <c r="J1709" s="3"/>
      <c r="K1709" s="3" t="s">
        <v>379</v>
      </c>
      <c r="L1709" s="3"/>
      <c r="M1709" s="3"/>
      <c r="N1709" s="3"/>
      <c r="O1709" s="3"/>
      <c r="P1709" s="3"/>
      <c r="Q1709" s="3" t="s">
        <v>380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t="shared" ca="1" si="378"/>
        <v>{"AtkPower":0.55}</v>
      </c>
      <c r="Z1709" s="11" t="s">
        <v>784</v>
      </c>
      <c r="AA1709" s="11" t="str">
        <f t="shared" ca="1" si="385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386</v>
      </c>
      <c r="AG1709" s="11"/>
      <c r="AH1709" s="11"/>
      <c r="AI1709" s="11"/>
      <c r="AJ1709" s="11" t="s">
        <v>471</v>
      </c>
      <c r="AK1709" s="11" t="str">
        <f t="shared" ref="AK1709:AK1712" si="386">$B$8&amp;$B$6</f>
        <v>&lt;q=attr_atk&gt;&lt;c=A6EC41&gt;</v>
      </c>
      <c r="AL1709" s="11" t="str">
        <f t="shared" ref="AL1709:AL1712" ca="1" si="387">ROUND($H1709*100,2)&amp;"%"</f>
        <v>55%</v>
      </c>
      <c r="AM1709" s="11" t="s">
        <v>349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379"/>
        <v>使用充能手枪射击</v>
      </c>
      <c r="BQ1709" s="11" t="str">
        <f t="shared" ca="1" si="384"/>
        <v>2级：造成的伤害提升至&lt;q=attr_atk&gt;&lt;c=A6EC41&gt;55%&lt;/c&gt;</v>
      </c>
    </row>
    <row r="1710" spans="2:69" x14ac:dyDescent="0.15">
      <c r="B1710" s="1" t="str">
        <f t="shared" si="380"/>
        <v>SkillDescBrief4101701</v>
      </c>
      <c r="C1710" s="1" t="str">
        <f t="shared" si="381"/>
        <v>SkillDescDetail410170103</v>
      </c>
      <c r="D1710" s="3">
        <v>410170103</v>
      </c>
      <c r="E1710" s="3">
        <v>4101701</v>
      </c>
      <c r="F1710" s="3">
        <v>3</v>
      </c>
      <c r="G1710" s="3" t="s">
        <v>377</v>
      </c>
      <c r="H1710" s="3">
        <v>0.6</v>
      </c>
      <c r="I1710" s="3" t="s">
        <v>378</v>
      </c>
      <c r="J1710" s="3"/>
      <c r="K1710" s="3" t="s">
        <v>379</v>
      </c>
      <c r="L1710" s="3"/>
      <c r="M1710" s="3"/>
      <c r="N1710" s="3"/>
      <c r="O1710" s="3"/>
      <c r="P1710" s="3"/>
      <c r="Q1710" s="3" t="s">
        <v>380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378"/>
        <v>{"AtkPower":0.6}</v>
      </c>
      <c r="Z1710" s="11" t="s">
        <v>784</v>
      </c>
      <c r="AA1710" s="11" t="str">
        <f t="shared" si="385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386</v>
      </c>
      <c r="AG1710" s="11"/>
      <c r="AH1710" s="11"/>
      <c r="AI1710" s="11"/>
      <c r="AJ1710" s="11" t="s">
        <v>471</v>
      </c>
      <c r="AK1710" s="11" t="str">
        <f t="shared" si="386"/>
        <v>&lt;q=attr_atk&gt;&lt;c=A6EC41&gt;</v>
      </c>
      <c r="AL1710" s="11" t="str">
        <f t="shared" si="387"/>
        <v>60%</v>
      </c>
      <c r="AM1710" s="11" t="s">
        <v>349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379"/>
        <v>使用充能手枪射击</v>
      </c>
      <c r="BQ1710" s="11" t="str">
        <f t="shared" si="384"/>
        <v>3级：造成的伤害提升至&lt;q=attr_atk&gt;&lt;c=A6EC41&gt;60%&lt;/c&gt;</v>
      </c>
    </row>
    <row r="1711" spans="2:69" x14ac:dyDescent="0.15">
      <c r="B1711" s="1" t="str">
        <f t="shared" si="380"/>
        <v>SkillDescBrief4101701</v>
      </c>
      <c r="C1711" s="1" t="str">
        <f t="shared" si="381"/>
        <v>SkillDescDetail410170104</v>
      </c>
      <c r="D1711" s="3">
        <v>410170104</v>
      </c>
      <c r="E1711" s="3">
        <v>4101701</v>
      </c>
      <c r="F1711" s="3">
        <v>4</v>
      </c>
      <c r="G1711" s="3" t="s">
        <v>377</v>
      </c>
      <c r="H1711" s="3">
        <f ca="1">ROUND(_xlfn.XLOOKUP($F1711,$D$1:$D$5,$E$1:$E$5)*OFFSET(H1711,5-$F1711,0)/0.05,0)*0.05</f>
        <v>0.65</v>
      </c>
      <c r="I1711" s="3" t="s">
        <v>378</v>
      </c>
      <c r="J1711" s="3"/>
      <c r="K1711" s="3" t="s">
        <v>379</v>
      </c>
      <c r="L1711" s="3"/>
      <c r="M1711" s="3"/>
      <c r="N1711" s="3"/>
      <c r="O1711" s="3"/>
      <c r="P1711" s="3"/>
      <c r="Q1711" s="3" t="s">
        <v>380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t="shared" ca="1" si="378"/>
        <v>{"AtkPower":0.65}</v>
      </c>
      <c r="Z1711" s="11" t="s">
        <v>784</v>
      </c>
      <c r="AA1711" s="11" t="str">
        <f t="shared" ca="1" si="385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386</v>
      </c>
      <c r="AG1711" s="11"/>
      <c r="AH1711" s="11"/>
      <c r="AI1711" s="11"/>
      <c r="AJ1711" s="11" t="s">
        <v>471</v>
      </c>
      <c r="AK1711" s="11" t="str">
        <f t="shared" si="386"/>
        <v>&lt;q=attr_atk&gt;&lt;c=A6EC41&gt;</v>
      </c>
      <c r="AL1711" s="11" t="str">
        <f t="shared" ca="1" si="387"/>
        <v>65%</v>
      </c>
      <c r="AM1711" s="11" t="s">
        <v>349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379"/>
        <v>使用充能手枪射击</v>
      </c>
      <c r="BQ1711" s="11" t="str">
        <f t="shared" ca="1" si="384"/>
        <v>4级：造成的伤害提升至&lt;q=attr_atk&gt;&lt;c=A6EC41&gt;65%&lt;/c&gt;</v>
      </c>
    </row>
    <row r="1712" spans="2:69" x14ac:dyDescent="0.15">
      <c r="B1712" s="1" t="str">
        <f t="shared" si="380"/>
        <v>SkillDescBrief4101701</v>
      </c>
      <c r="C1712" s="1" t="str">
        <f t="shared" si="381"/>
        <v>SkillDescDetail410170105</v>
      </c>
      <c r="D1712" s="3">
        <v>410170105</v>
      </c>
      <c r="E1712" s="3">
        <v>4101701</v>
      </c>
      <c r="F1712" s="3">
        <v>5</v>
      </c>
      <c r="G1712" s="3" t="s">
        <v>377</v>
      </c>
      <c r="H1712" s="3">
        <v>0.7</v>
      </c>
      <c r="I1712" s="3" t="s">
        <v>378</v>
      </c>
      <c r="J1712" s="3"/>
      <c r="K1712" s="3" t="s">
        <v>379</v>
      </c>
      <c r="L1712" s="3"/>
      <c r="M1712" s="3"/>
      <c r="N1712" s="3"/>
      <c r="O1712" s="3"/>
      <c r="P1712" s="3"/>
      <c r="Q1712" s="3" t="s">
        <v>380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378"/>
        <v>{"AtkPower":0.7}</v>
      </c>
      <c r="Z1712" s="11" t="s">
        <v>784</v>
      </c>
      <c r="AA1712" s="11" t="str">
        <f t="shared" si="385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386</v>
      </c>
      <c r="AG1712" s="11"/>
      <c r="AH1712" s="11"/>
      <c r="AI1712" s="11"/>
      <c r="AJ1712" s="11" t="s">
        <v>471</v>
      </c>
      <c r="AK1712" s="11" t="str">
        <f t="shared" si="386"/>
        <v>&lt;q=attr_atk&gt;&lt;c=A6EC41&gt;</v>
      </c>
      <c r="AL1712" s="11" t="str">
        <f t="shared" si="387"/>
        <v>70%</v>
      </c>
      <c r="AM1712" s="11" t="s">
        <v>349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379"/>
        <v>使用充能手枪射击</v>
      </c>
      <c r="BQ1712" s="11" t="str">
        <f t="shared" si="384"/>
        <v>5级：造成的伤害提升至&lt;q=attr_atk&gt;&lt;c=A6EC41&gt;70%&lt;/c&gt;</v>
      </c>
    </row>
    <row r="1713" spans="2:69" x14ac:dyDescent="0.15">
      <c r="B1713" s="1" t="str">
        <f t="shared" si="380"/>
        <v>SkillDescBrief// 大招</v>
      </c>
      <c r="C1713" s="1" t="str">
        <f t="shared" si="381"/>
        <v>SkillDescDetail// 大招</v>
      </c>
      <c r="D1713" s="7" t="s">
        <v>40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378"/>
        <v/>
      </c>
      <c r="Z1713" s="10" t="s">
        <v>381</v>
      </c>
      <c r="AA1713" s="10" t="str">
        <f t="shared" si="385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379"/>
        <v/>
      </c>
      <c r="BQ1713" s="10" t="str">
        <f t="shared" si="384"/>
        <v/>
      </c>
    </row>
    <row r="1714" spans="2:69" x14ac:dyDescent="0.15">
      <c r="B1714" s="1" t="str">
        <f t="shared" si="380"/>
        <v>SkillDescBrief4101702</v>
      </c>
      <c r="C1714" s="1" t="str">
        <f t="shared" si="381"/>
        <v>SkillDescDetail410170201</v>
      </c>
      <c r="D1714" s="3">
        <v>410170201</v>
      </c>
      <c r="E1714" s="3">
        <v>4101702</v>
      </c>
      <c r="F1714" s="3">
        <v>1</v>
      </c>
      <c r="G1714" s="3" t="s">
        <v>377</v>
      </c>
      <c r="H1714" s="3">
        <f ca="1">ROUND(_xlfn.XLOOKUP($F1714,$D$1:$D$5,$E$1:$E$5)*OFFSET(H1714,5-$F1714,0)/0.05,0)*0.05</f>
        <v>2.1</v>
      </c>
      <c r="I1714" s="3" t="s">
        <v>378</v>
      </c>
      <c r="J1714" s="3"/>
      <c r="K1714" s="3" t="s">
        <v>379</v>
      </c>
      <c r="L1714" s="3"/>
      <c r="M1714" s="3"/>
      <c r="N1714" s="3"/>
      <c r="O1714" s="3"/>
      <c r="P1714" s="3"/>
      <c r="Q1714" s="3" t="s">
        <v>380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t="shared" ca="1" si="378"/>
        <v>{"AtkPower":2.1}</v>
      </c>
      <c r="Z1714" s="11" t="s">
        <v>787</v>
      </c>
      <c r="AA1714" s="11" t="str">
        <f t="shared" ca="1" si="385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788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349</v>
      </c>
      <c r="AN1714" s="11" t="s">
        <v>644</v>
      </c>
      <c r="AO1714" s="11" t="str">
        <f>$B$6</f>
        <v>&lt;c=A6EC41&gt;</v>
      </c>
      <c r="AP1714" s="11">
        <v>1</v>
      </c>
      <c r="AQ1714" s="11" t="s">
        <v>349</v>
      </c>
      <c r="AR1714" s="11" t="s">
        <v>789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379"/>
        <v>首次充能时，武器切换为激光炮</v>
      </c>
      <c r="BQ1714" s="11" t="str">
        <f t="shared" ca="1" si="384"/>
        <v>首次充能满时，将武器切换为激光炮；武器为激光炮时，发射大号激光炮弹，对所有敌人造成&lt;q=attr_atk&gt;&lt;c=A6EC41&gt;210%&lt;/c&gt;伤害，附带&lt;c=A6EC41&gt;1&lt;/c&gt;秒瘫痪</v>
      </c>
    </row>
    <row r="1715" spans="2:69" x14ac:dyDescent="0.15">
      <c r="B1715" s="1" t="str">
        <f t="shared" si="380"/>
        <v>SkillDescBrief4101702</v>
      </c>
      <c r="C1715" s="1" t="str">
        <f t="shared" si="381"/>
        <v>SkillDescDetail410170202</v>
      </c>
      <c r="D1715" s="3">
        <v>410170202</v>
      </c>
      <c r="E1715" s="3">
        <v>4101702</v>
      </c>
      <c r="F1715" s="3">
        <v>2</v>
      </c>
      <c r="G1715" s="3" t="s">
        <v>377</v>
      </c>
      <c r="H1715" s="3">
        <f ca="1">ROUND(_xlfn.XLOOKUP($F1715,$D$1:$D$5,$E$1:$E$5)*OFFSET(H1715,5-$F1715,0)/0.05,0)*0.05</f>
        <v>2.25</v>
      </c>
      <c r="I1715" s="3" t="s">
        <v>378</v>
      </c>
      <c r="J1715" s="3"/>
      <c r="K1715" s="3" t="s">
        <v>379</v>
      </c>
      <c r="L1715" s="3"/>
      <c r="M1715" s="3"/>
      <c r="N1715" s="3"/>
      <c r="O1715" s="3"/>
      <c r="P1715" s="3"/>
      <c r="Q1715" s="3" t="s">
        <v>380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t="shared" ca="1" si="378"/>
        <v>{"AtkPower":2.25}</v>
      </c>
      <c r="Z1715" s="11" t="s">
        <v>787</v>
      </c>
      <c r="AA1715" s="11" t="str">
        <f t="shared" ca="1" si="385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386</v>
      </c>
      <c r="AG1715" s="11"/>
      <c r="AH1715" s="11"/>
      <c r="AI1715" s="11"/>
      <c r="AJ1715" s="11" t="s">
        <v>471</v>
      </c>
      <c r="AK1715" s="11" t="str">
        <f t="shared" ref="AK1715:AK1718" si="388">$B$8&amp;$B$6</f>
        <v>&lt;q=attr_atk&gt;&lt;c=A6EC41&gt;</v>
      </c>
      <c r="AL1715" s="11" t="str">
        <f t="shared" ref="AL1715:AL1718" ca="1" si="389">ROUND($H1715*100,2)&amp;"%"</f>
        <v>225%</v>
      </c>
      <c r="AM1715" s="11" t="s">
        <v>349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379"/>
        <v>首次充能时，武器切换为激光炮</v>
      </c>
      <c r="BQ1715" s="11" t="str">
        <f t="shared" ca="1" si="384"/>
        <v>2级：造成的伤害提升至&lt;q=attr_atk&gt;&lt;c=A6EC41&gt;225%&lt;/c&gt;</v>
      </c>
    </row>
    <row r="1716" spans="2:69" x14ac:dyDescent="0.15">
      <c r="B1716" s="1" t="str">
        <f t="shared" si="380"/>
        <v>SkillDescBrief4101702</v>
      </c>
      <c r="C1716" s="1" t="str">
        <f t="shared" si="381"/>
        <v>SkillDescDetail410170203</v>
      </c>
      <c r="D1716" s="3">
        <v>410170203</v>
      </c>
      <c r="E1716" s="3">
        <v>4101702</v>
      </c>
      <c r="F1716" s="3">
        <v>3</v>
      </c>
      <c r="G1716" s="3" t="s">
        <v>377</v>
      </c>
      <c r="H1716" s="3">
        <f ca="1">ROUND(_xlfn.XLOOKUP($F1716,$D$1:$D$5,$E$1:$E$5)*OFFSET(H1716,5-$F1716,0)/0.05,0)*0.05</f>
        <v>2.4000000000000004</v>
      </c>
      <c r="I1716" s="3" t="s">
        <v>378</v>
      </c>
      <c r="J1716" s="3"/>
      <c r="K1716" s="3" t="s">
        <v>379</v>
      </c>
      <c r="L1716" s="3"/>
      <c r="M1716" s="3"/>
      <c r="N1716" s="3"/>
      <c r="O1716" s="3"/>
      <c r="P1716" s="3"/>
      <c r="Q1716" s="3" t="s">
        <v>380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t="shared" ca="1" si="378"/>
        <v>{"AtkPower":2.4}</v>
      </c>
      <c r="Z1716" s="11" t="s">
        <v>787</v>
      </c>
      <c r="AA1716" s="11" t="str">
        <f t="shared" ca="1" si="385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386</v>
      </c>
      <c r="AG1716" s="11"/>
      <c r="AH1716" s="11"/>
      <c r="AI1716" s="11"/>
      <c r="AJ1716" s="11" t="s">
        <v>471</v>
      </c>
      <c r="AK1716" s="11" t="str">
        <f t="shared" si="388"/>
        <v>&lt;q=attr_atk&gt;&lt;c=A6EC41&gt;</v>
      </c>
      <c r="AL1716" s="11" t="str">
        <f t="shared" ca="1" si="389"/>
        <v>240%</v>
      </c>
      <c r="AM1716" s="11" t="s">
        <v>349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379"/>
        <v>首次充能时，武器切换为激光炮</v>
      </c>
      <c r="BQ1716" s="11" t="str">
        <f t="shared" ca="1" si="384"/>
        <v>3级：造成的伤害提升至&lt;q=attr_atk&gt;&lt;c=A6EC41&gt;240%&lt;/c&gt;</v>
      </c>
    </row>
    <row r="1717" spans="2:69" x14ac:dyDescent="0.15">
      <c r="B1717" s="1" t="str">
        <f t="shared" si="380"/>
        <v>SkillDescBrief4101702</v>
      </c>
      <c r="C1717" s="1" t="str">
        <f t="shared" si="381"/>
        <v>SkillDescDetail410170204</v>
      </c>
      <c r="D1717" s="3">
        <v>410170204</v>
      </c>
      <c r="E1717" s="3">
        <v>4101702</v>
      </c>
      <c r="F1717" s="3">
        <v>4</v>
      </c>
      <c r="G1717" s="3" t="s">
        <v>377</v>
      </c>
      <c r="H1717" s="3">
        <f ca="1">ROUND(_xlfn.XLOOKUP($F1717,$D$1:$D$5,$E$1:$E$5)*OFFSET(H1717,5-$F1717,0)/0.05,0)*0.05</f>
        <v>2.7</v>
      </c>
      <c r="I1717" s="3" t="s">
        <v>378</v>
      </c>
      <c r="J1717" s="3"/>
      <c r="K1717" s="3" t="s">
        <v>379</v>
      </c>
      <c r="L1717" s="3"/>
      <c r="M1717" s="3"/>
      <c r="N1717" s="3"/>
      <c r="O1717" s="3"/>
      <c r="P1717" s="3"/>
      <c r="Q1717" s="3" t="s">
        <v>380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t="shared" ca="1" si="378"/>
        <v>{"AtkPower":2.7}</v>
      </c>
      <c r="Z1717" s="11" t="s">
        <v>787</v>
      </c>
      <c r="AA1717" s="11" t="str">
        <f t="shared" ca="1" si="385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386</v>
      </c>
      <c r="AG1717" s="11"/>
      <c r="AH1717" s="11"/>
      <c r="AI1717" s="11"/>
      <c r="AJ1717" s="11" t="s">
        <v>471</v>
      </c>
      <c r="AK1717" s="11" t="str">
        <f t="shared" si="388"/>
        <v>&lt;q=attr_atk&gt;&lt;c=A6EC41&gt;</v>
      </c>
      <c r="AL1717" s="11" t="str">
        <f t="shared" ca="1" si="389"/>
        <v>270%</v>
      </c>
      <c r="AM1717" s="11" t="s">
        <v>349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379"/>
        <v>首次充能时，武器切换为激光炮</v>
      </c>
      <c r="BQ1717" s="11" t="str">
        <f t="shared" ca="1" si="384"/>
        <v>4级：造成的伤害提升至&lt;q=attr_atk&gt;&lt;c=A6EC41&gt;270%&lt;/c&gt;</v>
      </c>
    </row>
    <row r="1718" spans="2:69" x14ac:dyDescent="0.15">
      <c r="B1718" s="1" t="str">
        <f t="shared" si="380"/>
        <v>SkillDescBrief4101702</v>
      </c>
      <c r="C1718" s="1" t="str">
        <f t="shared" si="381"/>
        <v>SkillDescDetail410170205</v>
      </c>
      <c r="D1718" s="3">
        <v>410170205</v>
      </c>
      <c r="E1718" s="3">
        <v>4101702</v>
      </c>
      <c r="F1718" s="3">
        <v>5</v>
      </c>
      <c r="G1718" s="3" t="s">
        <v>377</v>
      </c>
      <c r="H1718" s="3">
        <v>3</v>
      </c>
      <c r="I1718" s="3" t="s">
        <v>378</v>
      </c>
      <c r="J1718" s="3"/>
      <c r="K1718" s="3" t="s">
        <v>379</v>
      </c>
      <c r="L1718" s="3"/>
      <c r="M1718" s="3"/>
      <c r="N1718" s="3"/>
      <c r="O1718" s="3"/>
      <c r="P1718" s="3"/>
      <c r="Q1718" s="3" t="s">
        <v>380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378"/>
        <v>{"AtkPower":3}</v>
      </c>
      <c r="Z1718" s="11" t="s">
        <v>787</v>
      </c>
      <c r="AA1718" s="11" t="str">
        <f t="shared" si="385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386</v>
      </c>
      <c r="AG1718" s="11"/>
      <c r="AH1718" s="11"/>
      <c r="AI1718" s="11"/>
      <c r="AJ1718" s="11" t="s">
        <v>471</v>
      </c>
      <c r="AK1718" s="11" t="str">
        <f t="shared" si="388"/>
        <v>&lt;q=attr_atk&gt;&lt;c=A6EC41&gt;</v>
      </c>
      <c r="AL1718" s="11" t="str">
        <f t="shared" si="389"/>
        <v>300%</v>
      </c>
      <c r="AM1718" s="11" t="s">
        <v>349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379"/>
        <v>首次充能时，武器切换为激光炮</v>
      </c>
      <c r="BQ1718" s="11" t="str">
        <f t="shared" si="384"/>
        <v>5级：造成的伤害提升至&lt;q=attr_atk&gt;&lt;c=A6EC41&gt;300%&lt;/c&gt;</v>
      </c>
    </row>
    <row r="1719" spans="2:69" x14ac:dyDescent="0.15">
      <c r="B1719" s="1" t="str">
        <f t="shared" si="380"/>
        <v>SkillDescBrief// 经营被动</v>
      </c>
      <c r="C1719" s="1" t="str">
        <f t="shared" si="381"/>
        <v>SkillDescDetail// 经营被动</v>
      </c>
      <c r="D1719" s="7" t="s">
        <v>45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378"/>
        <v/>
      </c>
      <c r="Z1719" s="10" t="s">
        <v>381</v>
      </c>
      <c r="AA1719" s="10" t="str">
        <f t="shared" si="385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379"/>
        <v/>
      </c>
      <c r="BQ1719" s="10" t="str">
        <f t="shared" si="384"/>
        <v/>
      </c>
    </row>
    <row r="1720" spans="2:69" x14ac:dyDescent="0.15">
      <c r="B1720" s="1" t="str">
        <f t="shared" si="380"/>
        <v>SkillDescBrief4101703</v>
      </c>
      <c r="C1720" s="1" t="str">
        <f t="shared" si="381"/>
        <v>SkillDescDetail410170301</v>
      </c>
      <c r="D1720" s="3">
        <v>410170301</v>
      </c>
      <c r="E1720" s="3">
        <v>4101703</v>
      </c>
      <c r="F1720" s="3">
        <v>1</v>
      </c>
      <c r="G1720" s="3" t="s">
        <v>377</v>
      </c>
      <c r="H1720" s="3"/>
      <c r="I1720" s="3" t="s">
        <v>378</v>
      </c>
      <c r="J1720" s="3"/>
      <c r="K1720" s="3" t="s">
        <v>379</v>
      </c>
      <c r="L1720" s="3"/>
      <c r="M1720" s="3"/>
      <c r="N1720" s="3"/>
      <c r="O1720" s="3"/>
      <c r="P1720" s="3"/>
      <c r="Q1720" s="3" t="s">
        <v>380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378"/>
        <v>{}</v>
      </c>
      <c r="Z1720" s="11" t="s">
        <v>396</v>
      </c>
      <c r="AA1720" s="11" t="str">
        <f t="shared" si="385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397</v>
      </c>
      <c r="AK1720" s="11" t="str">
        <f t="shared" ref="AK1720:AK1724" si="390">$B$6</f>
        <v>&lt;c=A6EC41&gt;</v>
      </c>
      <c r="AL1720" s="11">
        <v>2</v>
      </c>
      <c r="AM1720" s="11" t="s">
        <v>349</v>
      </c>
      <c r="AN1720" s="11" t="s">
        <v>398</v>
      </c>
      <c r="AO1720" s="11" t="s">
        <v>355</v>
      </c>
      <c r="AP1720" s="11">
        <v>2</v>
      </c>
      <c r="AQ1720" s="11" t="s">
        <v>349</v>
      </c>
      <c r="AR1720" s="11" t="s">
        <v>399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379"/>
        <v>使产业收入提高，升级消耗减少</v>
      </c>
      <c r="BQ1720" s="11" t="str">
        <f t="shared" si="384"/>
        <v>放置在产业中时，产业收入提高&lt;c=A6EC41&gt;2&lt;/c&gt;倍，产业升级消耗减少&lt;c=A6EC41&gt;2&lt;/c&gt;倍</v>
      </c>
    </row>
    <row r="1721" spans="2:69" x14ac:dyDescent="0.15">
      <c r="B1721" s="1" t="str">
        <f t="shared" si="380"/>
        <v>SkillDescBrief4101703</v>
      </c>
      <c r="C1721" s="1" t="str">
        <f t="shared" si="381"/>
        <v>SkillDescDetail410170302</v>
      </c>
      <c r="D1721" s="3">
        <v>410170302</v>
      </c>
      <c r="E1721" s="3">
        <v>4101703</v>
      </c>
      <c r="F1721" s="3">
        <v>2</v>
      </c>
      <c r="G1721" s="3" t="s">
        <v>377</v>
      </c>
      <c r="H1721" s="3"/>
      <c r="I1721" s="3" t="s">
        <v>378</v>
      </c>
      <c r="J1721" s="3"/>
      <c r="K1721" s="3" t="s">
        <v>379</v>
      </c>
      <c r="L1721" s="3"/>
      <c r="M1721" s="3"/>
      <c r="N1721" s="3"/>
      <c r="O1721" s="3"/>
      <c r="P1721" s="3"/>
      <c r="Q1721" s="3" t="s">
        <v>380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378"/>
        <v>{}</v>
      </c>
      <c r="Z1721" s="11" t="s">
        <v>396</v>
      </c>
      <c r="AA1721" s="11" t="str">
        <f t="shared" si="385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386</v>
      </c>
      <c r="AG1721" s="11"/>
      <c r="AH1721" s="11"/>
      <c r="AI1721" s="11"/>
      <c r="AJ1721" s="11" t="s">
        <v>397</v>
      </c>
      <c r="AK1721" s="11" t="str">
        <f t="shared" si="390"/>
        <v>&lt;c=A6EC41&gt;</v>
      </c>
      <c r="AL1721" s="11">
        <f>AL1720*4</f>
        <v>8</v>
      </c>
      <c r="AM1721" s="11" t="s">
        <v>349</v>
      </c>
      <c r="AN1721" s="11" t="s">
        <v>398</v>
      </c>
      <c r="AO1721" s="11" t="s">
        <v>355</v>
      </c>
      <c r="AP1721" s="11">
        <f>AP1720*4</f>
        <v>8</v>
      </c>
      <c r="AQ1721" s="11" t="s">
        <v>349</v>
      </c>
      <c r="AR1721" s="11" t="s">
        <v>399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379"/>
        <v>使产业收入提高，升级消耗减少</v>
      </c>
      <c r="BQ1721" s="11" t="str">
        <f t="shared" si="384"/>
        <v>2级：放置在产业中时，产业收入提高&lt;c=A6EC41&gt;8&lt;/c&gt;倍，产业升级消耗减少&lt;c=A6EC41&gt;8&lt;/c&gt;倍</v>
      </c>
    </row>
    <row r="1722" spans="2:69" x14ac:dyDescent="0.15">
      <c r="B1722" s="1" t="str">
        <f t="shared" si="380"/>
        <v>SkillDescBrief4101703</v>
      </c>
      <c r="C1722" s="1" t="str">
        <f t="shared" si="381"/>
        <v>SkillDescDetail410170303</v>
      </c>
      <c r="D1722" s="3">
        <v>410170303</v>
      </c>
      <c r="E1722" s="3">
        <v>4101703</v>
      </c>
      <c r="F1722" s="3">
        <v>3</v>
      </c>
      <c r="G1722" s="3" t="s">
        <v>377</v>
      </c>
      <c r="H1722" s="3"/>
      <c r="I1722" s="3" t="s">
        <v>378</v>
      </c>
      <c r="J1722" s="3"/>
      <c r="K1722" s="3" t="s">
        <v>379</v>
      </c>
      <c r="L1722" s="3"/>
      <c r="M1722" s="3"/>
      <c r="N1722" s="3"/>
      <c r="O1722" s="3"/>
      <c r="P1722" s="3"/>
      <c r="Q1722" s="3" t="s">
        <v>380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378"/>
        <v>{}</v>
      </c>
      <c r="Z1722" s="11" t="s">
        <v>396</v>
      </c>
      <c r="AA1722" s="11" t="str">
        <f t="shared" si="385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386</v>
      </c>
      <c r="AG1722" s="11"/>
      <c r="AH1722" s="11"/>
      <c r="AI1722" s="11"/>
      <c r="AJ1722" s="11" t="s">
        <v>397</v>
      </c>
      <c r="AK1722" s="11" t="str">
        <f t="shared" si="390"/>
        <v>&lt;c=A6EC41&gt;</v>
      </c>
      <c r="AL1722" s="11">
        <f>AL1721*4</f>
        <v>32</v>
      </c>
      <c r="AM1722" s="11" t="s">
        <v>349</v>
      </c>
      <c r="AN1722" s="11" t="s">
        <v>398</v>
      </c>
      <c r="AO1722" s="11" t="s">
        <v>355</v>
      </c>
      <c r="AP1722" s="11">
        <f>AP1721*4</f>
        <v>32</v>
      </c>
      <c r="AQ1722" s="11" t="s">
        <v>349</v>
      </c>
      <c r="AR1722" s="11" t="s">
        <v>399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379"/>
        <v>使产业收入提高，升级消耗减少</v>
      </c>
      <c r="BQ1722" s="11" t="str">
        <f t="shared" si="384"/>
        <v>3级：放置在产业中时，产业收入提高&lt;c=A6EC41&gt;32&lt;/c&gt;倍，产业升级消耗减少&lt;c=A6EC41&gt;32&lt;/c&gt;倍</v>
      </c>
    </row>
    <row r="1723" spans="2:69" x14ac:dyDescent="0.15">
      <c r="B1723" s="1" t="str">
        <f t="shared" si="380"/>
        <v>SkillDescBrief4101703</v>
      </c>
      <c r="C1723" s="1" t="str">
        <f t="shared" si="381"/>
        <v>SkillDescDetail410170304</v>
      </c>
      <c r="D1723" s="3">
        <v>410170304</v>
      </c>
      <c r="E1723" s="3">
        <v>4101703</v>
      </c>
      <c r="F1723" s="3">
        <v>4</v>
      </c>
      <c r="G1723" s="3" t="s">
        <v>377</v>
      </c>
      <c r="H1723" s="3"/>
      <c r="I1723" s="3" t="s">
        <v>378</v>
      </c>
      <c r="J1723" s="3"/>
      <c r="K1723" s="3" t="s">
        <v>379</v>
      </c>
      <c r="L1723" s="3"/>
      <c r="M1723" s="3"/>
      <c r="N1723" s="3"/>
      <c r="O1723" s="3"/>
      <c r="P1723" s="3"/>
      <c r="Q1723" s="3" t="s">
        <v>380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378"/>
        <v>{}</v>
      </c>
      <c r="Z1723" s="11" t="s">
        <v>396</v>
      </c>
      <c r="AA1723" s="11" t="str">
        <f t="shared" si="385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386</v>
      </c>
      <c r="AG1723" s="11"/>
      <c r="AH1723" s="11"/>
      <c r="AI1723" s="11"/>
      <c r="AJ1723" s="11" t="s">
        <v>397</v>
      </c>
      <c r="AK1723" s="11" t="str">
        <f t="shared" si="390"/>
        <v>&lt;c=A6EC41&gt;</v>
      </c>
      <c r="AL1723" s="11">
        <v>64</v>
      </c>
      <c r="AM1723" s="11" t="s">
        <v>349</v>
      </c>
      <c r="AN1723" s="11" t="s">
        <v>398</v>
      </c>
      <c r="AO1723" s="11" t="s">
        <v>355</v>
      </c>
      <c r="AP1723" s="11">
        <v>64</v>
      </c>
      <c r="AQ1723" s="11" t="s">
        <v>349</v>
      </c>
      <c r="AR1723" s="11" t="s">
        <v>399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379"/>
        <v>使产业收入提高，升级消耗减少</v>
      </c>
      <c r="BQ1723" s="11" t="str">
        <f t="shared" si="384"/>
        <v>4级：放置在产业中时，产业收入提高&lt;c=A6EC41&gt;64&lt;/c&gt;倍，产业升级消耗减少&lt;c=A6EC41&gt;64&lt;/c&gt;倍</v>
      </c>
    </row>
    <row r="1724" spans="2:69" x14ac:dyDescent="0.15">
      <c r="B1724" s="1" t="str">
        <f t="shared" si="380"/>
        <v>SkillDescBrief4101703</v>
      </c>
      <c r="C1724" s="1" t="str">
        <f t="shared" si="381"/>
        <v>SkillDescDetail410170305</v>
      </c>
      <c r="D1724" s="3">
        <v>410170305</v>
      </c>
      <c r="E1724" s="3">
        <v>4101703</v>
      </c>
      <c r="F1724" s="3">
        <v>5</v>
      </c>
      <c r="G1724" s="3" t="s">
        <v>377</v>
      </c>
      <c r="H1724" s="3"/>
      <c r="I1724" s="3" t="s">
        <v>378</v>
      </c>
      <c r="J1724" s="3"/>
      <c r="K1724" s="3" t="s">
        <v>379</v>
      </c>
      <c r="L1724" s="3"/>
      <c r="M1724" s="3"/>
      <c r="N1724" s="3"/>
      <c r="O1724" s="3"/>
      <c r="P1724" s="3"/>
      <c r="Q1724" s="3" t="s">
        <v>380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378"/>
        <v>{}</v>
      </c>
      <c r="Z1724" s="11" t="s">
        <v>396</v>
      </c>
      <c r="AA1724" s="11" t="str">
        <f t="shared" si="385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386</v>
      </c>
      <c r="AG1724" s="11"/>
      <c r="AH1724" s="11"/>
      <c r="AI1724" s="11"/>
      <c r="AJ1724" s="11" t="s">
        <v>397</v>
      </c>
      <c r="AK1724" s="11" t="str">
        <f t="shared" si="390"/>
        <v>&lt;c=A6EC41&gt;</v>
      </c>
      <c r="AL1724" s="11">
        <v>128</v>
      </c>
      <c r="AM1724" s="11" t="s">
        <v>349</v>
      </c>
      <c r="AN1724" s="11" t="s">
        <v>398</v>
      </c>
      <c r="AO1724" s="11" t="s">
        <v>355</v>
      </c>
      <c r="AP1724" s="11">
        <v>128</v>
      </c>
      <c r="AQ1724" s="11" t="s">
        <v>349</v>
      </c>
      <c r="AR1724" s="11" t="s">
        <v>399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379"/>
        <v>使产业收入提高，升级消耗减少</v>
      </c>
      <c r="BQ1724" s="11" t="str">
        <f t="shared" si="384"/>
        <v>5级：放置在产业中时，产业收入提高&lt;c=A6EC41&gt;128&lt;/c&gt;倍，产业升级消耗减少&lt;c=A6EC41&gt;128&lt;/c&gt;倍</v>
      </c>
    </row>
    <row r="1725" spans="2:69" x14ac:dyDescent="0.15">
      <c r="B1725" s="1" t="str">
        <f t="shared" si="380"/>
        <v>SkillDescBrief// 战斗被动</v>
      </c>
      <c r="C1725" s="1" t="str">
        <f t="shared" si="381"/>
        <v>SkillDescDetail// 战斗被动1</v>
      </c>
      <c r="D1725" s="7" t="s">
        <v>46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378"/>
        <v/>
      </c>
      <c r="Z1725" s="10" t="s">
        <v>381</v>
      </c>
      <c r="AA1725" s="10" t="str">
        <f t="shared" si="385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379"/>
        <v/>
      </c>
      <c r="BQ1725" s="10" t="str">
        <f t="shared" si="384"/>
        <v/>
      </c>
    </row>
    <row r="1726" spans="2:69" x14ac:dyDescent="0.15">
      <c r="B1726" s="1" t="str">
        <f t="shared" si="380"/>
        <v>SkillDescBrief4101704</v>
      </c>
      <c r="C1726" s="1" t="str">
        <f t="shared" si="381"/>
        <v>SkillDescDetail410170401</v>
      </c>
      <c r="D1726" s="3">
        <v>410170401</v>
      </c>
      <c r="E1726" s="3">
        <v>4101704</v>
      </c>
      <c r="F1726" s="3">
        <v>1</v>
      </c>
      <c r="G1726" s="3" t="s">
        <v>377</v>
      </c>
      <c r="H1726" s="3">
        <f ca="1">ROUND(_xlfn.XLOOKUP($F1726,$D$1:$D$5,$E$1:$E$5)*OFFSET(H1726,5-$F1726,0)/0.05,0)*0.05</f>
        <v>2.1</v>
      </c>
      <c r="I1726" s="3" t="s">
        <v>378</v>
      </c>
      <c r="J1726" s="3"/>
      <c r="K1726" s="3" t="s">
        <v>379</v>
      </c>
      <c r="L1726" s="3"/>
      <c r="M1726" s="3"/>
      <c r="N1726" s="3"/>
      <c r="O1726" s="3"/>
      <c r="P1726" s="3"/>
      <c r="Q1726" s="3" t="s">
        <v>380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t="shared" ca="1" si="378"/>
        <v>{"AtkPower":2.1}</v>
      </c>
      <c r="Z1726" s="11" t="s">
        <v>790</v>
      </c>
      <c r="AA1726" s="11" t="str">
        <f t="shared" ca="1" si="385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791</v>
      </c>
      <c r="AK1726" s="11" t="str">
        <f>$B$6</f>
        <v>&lt;c=A6EC41&gt;</v>
      </c>
      <c r="AL1726" s="11" t="str">
        <f>"6%"</f>
        <v>6%</v>
      </c>
      <c r="AM1726" s="11" t="s">
        <v>349</v>
      </c>
      <c r="AN1726" s="11" t="s">
        <v>792</v>
      </c>
      <c r="AO1726" s="11" t="str">
        <f t="shared" ref="AO1726:AO1730" si="391">$B$8&amp;$B$6</f>
        <v>&lt;q=attr_atk&gt;&lt;c=A6EC41&gt;</v>
      </c>
      <c r="AP1726" s="11" t="str">
        <f t="shared" ref="AP1726:AP1730" ca="1" si="392">ROUND($H1726*100,2)&amp;"%"</f>
        <v>210%</v>
      </c>
      <c r="AQ1726" s="11" t="s">
        <v>349</v>
      </c>
      <c r="AR1726" s="11" t="s">
        <v>385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379"/>
        <v>手枪额外充能；激光炮造成额外伤害</v>
      </c>
      <c r="BQ1726" s="11" t="str">
        <f t="shared" ca="1" si="384"/>
        <v>手枪射击获得额外&lt;c=A6EC41&gt;6%&lt;/c&gt;充能；激光炮造成额外&lt;q=attr_atk&gt;&lt;c=A6EC41&gt;210%&lt;/c&gt;伤害</v>
      </c>
    </row>
    <row r="1727" spans="2:69" x14ac:dyDescent="0.15">
      <c r="B1727" s="1" t="str">
        <f t="shared" si="380"/>
        <v>SkillDescBrief4101704</v>
      </c>
      <c r="C1727" s="1" t="str">
        <f t="shared" si="381"/>
        <v>SkillDescDetail410170402</v>
      </c>
      <c r="D1727" s="3">
        <v>410170402</v>
      </c>
      <c r="E1727" s="3">
        <v>4101704</v>
      </c>
      <c r="F1727" s="3">
        <v>2</v>
      </c>
      <c r="G1727" s="3" t="s">
        <v>377</v>
      </c>
      <c r="H1727" s="3">
        <f ca="1">ROUND(_xlfn.XLOOKUP($F1727,$D$1:$D$5,$E$1:$E$5)*OFFSET(H1727,5-$F1727,0)/0.05,0)*0.05</f>
        <v>2.25</v>
      </c>
      <c r="I1727" s="3" t="s">
        <v>378</v>
      </c>
      <c r="J1727" s="3"/>
      <c r="K1727" s="3" t="s">
        <v>379</v>
      </c>
      <c r="L1727" s="3"/>
      <c r="M1727" s="3"/>
      <c r="N1727" s="3"/>
      <c r="O1727" s="3"/>
      <c r="P1727" s="3"/>
      <c r="Q1727" s="3" t="s">
        <v>380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t="shared" ca="1" si="378"/>
        <v>{"AtkPower":2.25}</v>
      </c>
      <c r="Z1727" s="11" t="s">
        <v>790</v>
      </c>
      <c r="AA1727" s="11" t="str">
        <f t="shared" ca="1" si="385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386</v>
      </c>
      <c r="AG1727" s="11"/>
      <c r="AH1727" s="11"/>
      <c r="AI1727" s="11"/>
      <c r="AJ1727" s="11"/>
      <c r="AK1727" s="11"/>
      <c r="AL1727" s="11"/>
      <c r="AM1727" s="11"/>
      <c r="AN1727" s="11" t="s">
        <v>793</v>
      </c>
      <c r="AO1727" s="11" t="str">
        <f t="shared" si="391"/>
        <v>&lt;q=attr_atk&gt;&lt;c=A6EC41&gt;</v>
      </c>
      <c r="AP1727" s="11" t="str">
        <f t="shared" ca="1" si="392"/>
        <v>225%</v>
      </c>
      <c r="AQ1727" s="11" t="s">
        <v>349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379"/>
        <v>手枪额外充能；激光炮造成额外伤害</v>
      </c>
      <c r="BQ1727" s="11" t="str">
        <f t="shared" ca="1" si="384"/>
        <v>2级：激光炮造成的伤害提升至&lt;q=attr_atk&gt;&lt;c=A6EC41&gt;225%&lt;/c&gt;</v>
      </c>
    </row>
    <row r="1728" spans="2:69" x14ac:dyDescent="0.15">
      <c r="B1728" s="1" t="str">
        <f t="shared" si="380"/>
        <v>SkillDescBrief4101704</v>
      </c>
      <c r="C1728" s="1" t="str">
        <f t="shared" si="381"/>
        <v>SkillDescDetail410170403</v>
      </c>
      <c r="D1728" s="3">
        <v>410170403</v>
      </c>
      <c r="E1728" s="3">
        <v>4101704</v>
      </c>
      <c r="F1728" s="3">
        <v>3</v>
      </c>
      <c r="G1728" s="3" t="s">
        <v>377</v>
      </c>
      <c r="H1728" s="3">
        <f ca="1">ROUND(_xlfn.XLOOKUP($F1728,$D$1:$D$5,$E$1:$E$5)*OFFSET(H1728,5-$F1728,0)/0.05,0)*0.05</f>
        <v>2.4000000000000004</v>
      </c>
      <c r="I1728" s="3" t="s">
        <v>378</v>
      </c>
      <c r="J1728" s="3"/>
      <c r="K1728" s="3" t="s">
        <v>379</v>
      </c>
      <c r="L1728" s="3"/>
      <c r="M1728" s="3"/>
      <c r="N1728" s="3"/>
      <c r="O1728" s="3"/>
      <c r="P1728" s="3"/>
      <c r="Q1728" s="3" t="s">
        <v>380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t="shared" ca="1" si="378"/>
        <v>{"AtkPower":2.4}</v>
      </c>
      <c r="Z1728" s="11" t="s">
        <v>790</v>
      </c>
      <c r="AA1728" s="11" t="str">
        <f t="shared" ca="1" si="385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386</v>
      </c>
      <c r="AG1728" s="11"/>
      <c r="AH1728" s="11"/>
      <c r="AI1728" s="11"/>
      <c r="AJ1728" s="11"/>
      <c r="AK1728" s="11"/>
      <c r="AL1728" s="11"/>
      <c r="AM1728" s="11"/>
      <c r="AN1728" s="11" t="s">
        <v>793</v>
      </c>
      <c r="AO1728" s="11" t="str">
        <f t="shared" si="391"/>
        <v>&lt;q=attr_atk&gt;&lt;c=A6EC41&gt;</v>
      </c>
      <c r="AP1728" s="11" t="str">
        <f t="shared" ca="1" si="392"/>
        <v>240%</v>
      </c>
      <c r="AQ1728" s="11" t="s">
        <v>349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379"/>
        <v>手枪额外充能；激光炮造成额外伤害</v>
      </c>
      <c r="BQ1728" s="11" t="str">
        <f t="shared" ca="1" si="384"/>
        <v>3级：激光炮造成的伤害提升至&lt;q=attr_atk&gt;&lt;c=A6EC41&gt;240%&lt;/c&gt;</v>
      </c>
    </row>
    <row r="1729" spans="2:69" x14ac:dyDescent="0.15">
      <c r="B1729" s="1" t="str">
        <f t="shared" si="380"/>
        <v>SkillDescBrief4101704</v>
      </c>
      <c r="C1729" s="1" t="str">
        <f t="shared" si="381"/>
        <v>SkillDescDetail410170404</v>
      </c>
      <c r="D1729" s="3">
        <v>410170404</v>
      </c>
      <c r="E1729" s="3">
        <v>4101704</v>
      </c>
      <c r="F1729" s="3">
        <v>4</v>
      </c>
      <c r="G1729" s="3" t="s">
        <v>377</v>
      </c>
      <c r="H1729" s="3">
        <f ca="1">ROUND(_xlfn.XLOOKUP($F1729,$D$1:$D$5,$E$1:$E$5)*OFFSET(H1729,5-$F1729,0)/0.05,0)*0.05</f>
        <v>2.7</v>
      </c>
      <c r="I1729" s="3" t="s">
        <v>378</v>
      </c>
      <c r="J1729" s="3"/>
      <c r="K1729" s="3" t="s">
        <v>379</v>
      </c>
      <c r="L1729" s="3"/>
      <c r="M1729" s="3"/>
      <c r="N1729" s="3"/>
      <c r="O1729" s="3"/>
      <c r="P1729" s="3"/>
      <c r="Q1729" s="3" t="s">
        <v>380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t="shared" ca="1" si="378"/>
        <v>{"AtkPower":2.7}</v>
      </c>
      <c r="Z1729" s="11" t="s">
        <v>790</v>
      </c>
      <c r="AA1729" s="11" t="str">
        <f t="shared" ca="1" si="385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386</v>
      </c>
      <c r="AG1729" s="11"/>
      <c r="AH1729" s="11"/>
      <c r="AI1729" s="11"/>
      <c r="AJ1729" s="11"/>
      <c r="AK1729" s="11"/>
      <c r="AL1729" s="11"/>
      <c r="AM1729" s="11"/>
      <c r="AN1729" s="11" t="s">
        <v>793</v>
      </c>
      <c r="AO1729" s="11" t="str">
        <f t="shared" si="391"/>
        <v>&lt;q=attr_atk&gt;&lt;c=A6EC41&gt;</v>
      </c>
      <c r="AP1729" s="11" t="str">
        <f t="shared" ca="1" si="392"/>
        <v>270%</v>
      </c>
      <c r="AQ1729" s="11" t="s">
        <v>349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379"/>
        <v>手枪额外充能；激光炮造成额外伤害</v>
      </c>
      <c r="BQ1729" s="11" t="str">
        <f t="shared" ca="1" si="384"/>
        <v>4级：激光炮造成的伤害提升至&lt;q=attr_atk&gt;&lt;c=A6EC41&gt;270%&lt;/c&gt;</v>
      </c>
    </row>
    <row r="1730" spans="2:69" x14ac:dyDescent="0.15">
      <c r="B1730" s="1" t="str">
        <f t="shared" si="380"/>
        <v>SkillDescBrief4101704</v>
      </c>
      <c r="C1730" s="1" t="str">
        <f t="shared" si="381"/>
        <v>SkillDescDetail410170405</v>
      </c>
      <c r="D1730" s="3">
        <v>410170405</v>
      </c>
      <c r="E1730" s="3">
        <v>4101704</v>
      </c>
      <c r="F1730" s="3">
        <v>5</v>
      </c>
      <c r="G1730" s="3" t="s">
        <v>377</v>
      </c>
      <c r="H1730" s="3">
        <v>3</v>
      </c>
      <c r="I1730" s="3" t="s">
        <v>378</v>
      </c>
      <c r="J1730" s="3"/>
      <c r="K1730" s="3" t="s">
        <v>379</v>
      </c>
      <c r="L1730" s="3"/>
      <c r="M1730" s="3"/>
      <c r="N1730" s="3"/>
      <c r="O1730" s="3"/>
      <c r="P1730" s="3"/>
      <c r="Q1730" s="3" t="s">
        <v>380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378"/>
        <v>{"AtkPower":3}</v>
      </c>
      <c r="Z1730" s="11" t="s">
        <v>790</v>
      </c>
      <c r="AA1730" s="11" t="str">
        <f t="shared" si="385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386</v>
      </c>
      <c r="AG1730" s="11"/>
      <c r="AH1730" s="11"/>
      <c r="AI1730" s="11"/>
      <c r="AJ1730" s="11"/>
      <c r="AK1730" s="11"/>
      <c r="AL1730" s="11"/>
      <c r="AM1730" s="11"/>
      <c r="AN1730" s="11" t="s">
        <v>793</v>
      </c>
      <c r="AO1730" s="11" t="str">
        <f t="shared" si="391"/>
        <v>&lt;q=attr_atk&gt;&lt;c=A6EC41&gt;</v>
      </c>
      <c r="AP1730" s="11" t="str">
        <f t="shared" si="392"/>
        <v>300%</v>
      </c>
      <c r="AQ1730" s="11" t="s">
        <v>349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379"/>
        <v>手枪额外充能；激光炮造成额外伤害</v>
      </c>
      <c r="BQ1730" s="11" t="str">
        <f t="shared" si="384"/>
        <v>5级：激光炮造成的伤害提升至&lt;q=attr_atk&gt;&lt;c=A6EC41&gt;300%&lt;/c&gt;</v>
      </c>
    </row>
    <row r="1731" spans="2:69" x14ac:dyDescent="0.15">
      <c r="B1731" s="1" t="str">
        <f t="shared" si="380"/>
        <v>SkillDescBrief// 战斗被动</v>
      </c>
      <c r="C1731" s="1" t="str">
        <f t="shared" si="381"/>
        <v>SkillDescDetail// 战斗被动2</v>
      </c>
      <c r="D1731" s="7" t="s">
        <v>47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378"/>
        <v/>
      </c>
      <c r="Z1731" s="10" t="s">
        <v>381</v>
      </c>
      <c r="AA1731" s="10" t="str">
        <f t="shared" si="385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379"/>
        <v/>
      </c>
      <c r="BQ1731" s="10" t="str">
        <f t="shared" si="384"/>
        <v/>
      </c>
    </row>
    <row r="1732" spans="2:69" x14ac:dyDescent="0.15">
      <c r="B1732" s="1" t="str">
        <f t="shared" si="380"/>
        <v>SkillDescBrief4101705</v>
      </c>
      <c r="C1732" s="1" t="str">
        <f t="shared" si="381"/>
        <v>SkillDescDetail410170501</v>
      </c>
      <c r="D1732" s="3">
        <v>410170501</v>
      </c>
      <c r="E1732" s="3">
        <v>4101705</v>
      </c>
      <c r="F1732" s="3">
        <v>1</v>
      </c>
      <c r="G1732" s="3" t="s">
        <v>377</v>
      </c>
      <c r="H1732" s="3"/>
      <c r="I1732" s="3" t="s">
        <v>378</v>
      </c>
      <c r="J1732" s="3"/>
      <c r="K1732" s="3" t="s">
        <v>379</v>
      </c>
      <c r="L1732" s="3"/>
      <c r="M1732" s="3"/>
      <c r="N1732" s="3"/>
      <c r="O1732" s="3"/>
      <c r="P1732" s="3"/>
      <c r="Q1732" s="3" t="s">
        <v>380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378"/>
        <v>{}</v>
      </c>
      <c r="Z1732" s="11" t="s">
        <v>381</v>
      </c>
      <c r="AA1732" s="11" t="str">
        <f t="shared" si="385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379"/>
        <v/>
      </c>
      <c r="BQ1732" s="11" t="str">
        <f t="shared" si="384"/>
        <v/>
      </c>
    </row>
    <row r="1733" spans="2:69" x14ac:dyDescent="0.15">
      <c r="B1733" s="1" t="str">
        <f t="shared" si="380"/>
        <v>SkillDescBrief4101705</v>
      </c>
      <c r="C1733" s="1" t="str">
        <f t="shared" si="381"/>
        <v>SkillDescDetail410170502</v>
      </c>
      <c r="D1733" s="3">
        <v>410170502</v>
      </c>
      <c r="E1733" s="3">
        <v>4101705</v>
      </c>
      <c r="F1733" s="3">
        <v>2</v>
      </c>
      <c r="G1733" s="3" t="s">
        <v>377</v>
      </c>
      <c r="H1733" s="3"/>
      <c r="I1733" s="3" t="s">
        <v>378</v>
      </c>
      <c r="J1733" s="3"/>
      <c r="K1733" s="3" t="s">
        <v>379</v>
      </c>
      <c r="L1733" s="3"/>
      <c r="M1733" s="3"/>
      <c r="N1733" s="3"/>
      <c r="O1733" s="3"/>
      <c r="P1733" s="3"/>
      <c r="Q1733" s="3" t="s">
        <v>380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378"/>
        <v>{}</v>
      </c>
      <c r="Z1733" s="11" t="s">
        <v>381</v>
      </c>
      <c r="AA1733" s="11" t="str">
        <f t="shared" si="385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379"/>
        <v/>
      </c>
      <c r="BQ1733" s="11" t="str">
        <f t="shared" si="384"/>
        <v/>
      </c>
    </row>
    <row r="1734" spans="2:69" x14ac:dyDescent="0.15">
      <c r="B1734" s="1" t="str">
        <f t="shared" si="380"/>
        <v>SkillDescBrief4101705</v>
      </c>
      <c r="C1734" s="1" t="str">
        <f t="shared" si="381"/>
        <v>SkillDescDetail410170503</v>
      </c>
      <c r="D1734" s="3">
        <v>410170503</v>
      </c>
      <c r="E1734" s="3">
        <v>4101705</v>
      </c>
      <c r="F1734" s="3">
        <v>3</v>
      </c>
      <c r="G1734" s="3" t="s">
        <v>377</v>
      </c>
      <c r="H1734" s="3"/>
      <c r="I1734" s="3" t="s">
        <v>378</v>
      </c>
      <c r="J1734" s="3"/>
      <c r="K1734" s="3" t="s">
        <v>379</v>
      </c>
      <c r="L1734" s="3"/>
      <c r="M1734" s="3"/>
      <c r="N1734" s="3"/>
      <c r="O1734" s="3"/>
      <c r="P1734" s="3"/>
      <c r="Q1734" s="3" t="s">
        <v>380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378"/>
        <v>{}</v>
      </c>
      <c r="Z1734" s="11" t="s">
        <v>381</v>
      </c>
      <c r="AA1734" s="11" t="str">
        <f t="shared" si="385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379"/>
        <v/>
      </c>
      <c r="BQ1734" s="11" t="str">
        <f t="shared" si="384"/>
        <v/>
      </c>
    </row>
    <row r="1735" spans="2:69" x14ac:dyDescent="0.15">
      <c r="B1735" s="1" t="str">
        <f t="shared" si="380"/>
        <v>SkillDescBrief4101705</v>
      </c>
      <c r="C1735" s="1" t="str">
        <f t="shared" si="381"/>
        <v>SkillDescDetail410170504</v>
      </c>
      <c r="D1735" s="3">
        <v>410170504</v>
      </c>
      <c r="E1735" s="3">
        <v>4101705</v>
      </c>
      <c r="F1735" s="3">
        <v>4</v>
      </c>
      <c r="G1735" s="3" t="s">
        <v>377</v>
      </c>
      <c r="H1735" s="3"/>
      <c r="I1735" s="3" t="s">
        <v>378</v>
      </c>
      <c r="J1735" s="3"/>
      <c r="K1735" s="3" t="s">
        <v>379</v>
      </c>
      <c r="L1735" s="3"/>
      <c r="M1735" s="3"/>
      <c r="N1735" s="3"/>
      <c r="O1735" s="3"/>
      <c r="P1735" s="3"/>
      <c r="Q1735" s="3" t="s">
        <v>380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378"/>
        <v>{}</v>
      </c>
      <c r="Z1735" s="11" t="s">
        <v>381</v>
      </c>
      <c r="AA1735" s="11" t="str">
        <f t="shared" si="385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379"/>
        <v/>
      </c>
      <c r="BQ1735" s="11" t="str">
        <f t="shared" si="384"/>
        <v/>
      </c>
    </row>
    <row r="1736" spans="2:69" x14ac:dyDescent="0.15">
      <c r="B1736" s="1" t="str">
        <f t="shared" si="380"/>
        <v>SkillDescBrief4101705</v>
      </c>
      <c r="C1736" s="1" t="str">
        <f t="shared" si="381"/>
        <v>SkillDescDetail410170505</v>
      </c>
      <c r="D1736" s="3">
        <v>410170505</v>
      </c>
      <c r="E1736" s="3">
        <v>4101705</v>
      </c>
      <c r="F1736" s="3">
        <v>5</v>
      </c>
      <c r="G1736" s="3" t="s">
        <v>377</v>
      </c>
      <c r="H1736" s="3"/>
      <c r="I1736" s="3" t="s">
        <v>378</v>
      </c>
      <c r="J1736" s="3"/>
      <c r="K1736" s="3" t="s">
        <v>379</v>
      </c>
      <c r="L1736" s="3"/>
      <c r="M1736" s="3"/>
      <c r="N1736" s="3"/>
      <c r="O1736" s="3"/>
      <c r="P1736" s="3"/>
      <c r="Q1736" s="3" t="s">
        <v>380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378"/>
        <v>{}</v>
      </c>
      <c r="Z1736" s="11" t="s">
        <v>381</v>
      </c>
      <c r="AA1736" s="11" t="str">
        <f t="shared" si="385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379"/>
        <v/>
      </c>
      <c r="BQ1736" s="11" t="str">
        <f t="shared" si="384"/>
        <v/>
      </c>
    </row>
    <row r="1737" spans="2:69" x14ac:dyDescent="0.15">
      <c r="B1737" s="1" t="str">
        <f t="shared" si="380"/>
        <v>SkillDescBrief// 战斗被动</v>
      </c>
      <c r="C1737" s="1" t="str">
        <f t="shared" si="381"/>
        <v>SkillDescDetail// 战斗被动3</v>
      </c>
      <c r="D1737" s="7" t="s">
        <v>48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378"/>
        <v/>
      </c>
      <c r="Z1737" s="10" t="s">
        <v>381</v>
      </c>
      <c r="AA1737" s="10" t="str">
        <f t="shared" si="385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379"/>
        <v/>
      </c>
      <c r="BQ1737" s="10" t="str">
        <f t="shared" si="384"/>
        <v/>
      </c>
    </row>
    <row r="1738" spans="2:69" x14ac:dyDescent="0.15">
      <c r="B1738" s="1" t="str">
        <f t="shared" si="380"/>
        <v>SkillDescBrief4101706</v>
      </c>
      <c r="C1738" s="1" t="str">
        <f t="shared" si="381"/>
        <v>SkillDescDetail410170601</v>
      </c>
      <c r="D1738" s="3">
        <v>410170601</v>
      </c>
      <c r="E1738" s="3">
        <v>4101706</v>
      </c>
      <c r="F1738" s="3">
        <v>1</v>
      </c>
      <c r="G1738" s="3" t="s">
        <v>377</v>
      </c>
      <c r="H1738" s="3"/>
      <c r="I1738" s="3" t="s">
        <v>378</v>
      </c>
      <c r="J1738" s="3"/>
      <c r="K1738" s="3" t="s">
        <v>379</v>
      </c>
      <c r="L1738" s="3"/>
      <c r="M1738" s="3"/>
      <c r="N1738" s="3"/>
      <c r="O1738" s="3"/>
      <c r="P1738" s="3"/>
      <c r="Q1738" s="3" t="s">
        <v>380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393">IF(E1738="","",$A$3&amp;_xlfn.TEXTJOIN($C$1,1,S1738:X1738)&amp;$A$4)</f>
        <v>{}</v>
      </c>
      <c r="Z1738" s="11" t="s">
        <v>381</v>
      </c>
      <c r="AA1738" s="11" t="str">
        <f t="shared" si="385"/>
        <v/>
      </c>
      <c r="AB1738" s="11"/>
      <c r="AC1738" s="11"/>
      <c r="AD1738" s="11"/>
      <c r="AE1738" s="11"/>
      <c r="AF1738" s="11"/>
      <c r="AG1738" s="11"/>
      <c r="AH1738" s="11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801" si="394">Z1738</f>
        <v/>
      </c>
      <c r="BQ1738" s="11" t="str">
        <f t="shared" si="384"/>
        <v/>
      </c>
    </row>
    <row r="1739" spans="2:69" x14ac:dyDescent="0.15">
      <c r="B1739" s="1" t="str">
        <f t="shared" ref="B1739:B1802" si="395">$C$3&amp;LEFT($D1739,7)</f>
        <v>SkillDescBrief4101706</v>
      </c>
      <c r="C1739" s="1" t="str">
        <f t="shared" ref="C1739:C1802" si="396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377</v>
      </c>
      <c r="H1739" s="3"/>
      <c r="I1739" s="3" t="s">
        <v>378</v>
      </c>
      <c r="J1739" s="3"/>
      <c r="K1739" s="3" t="s">
        <v>379</v>
      </c>
      <c r="L1739" s="3"/>
      <c r="M1739" s="3"/>
      <c r="N1739" s="3"/>
      <c r="O1739" s="3"/>
      <c r="P1739" s="3"/>
      <c r="Q1739" s="3" t="s">
        <v>380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393"/>
        <v>{}</v>
      </c>
      <c r="Z1739" s="11" t="s">
        <v>381</v>
      </c>
      <c r="AA1739" s="11" t="str">
        <f t="shared" si="385"/>
        <v/>
      </c>
      <c r="AB1739" s="11"/>
      <c r="AC1739" s="11"/>
      <c r="AD1739" s="11"/>
      <c r="AE1739" s="11"/>
      <c r="AF1739" s="11"/>
      <c r="AG1739" s="11"/>
      <c r="AH1739" s="11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394"/>
        <v/>
      </c>
      <c r="BQ1739" s="11" t="str">
        <f t="shared" si="384"/>
        <v/>
      </c>
    </row>
    <row r="1740" spans="2:69" x14ac:dyDescent="0.15">
      <c r="B1740" s="1" t="str">
        <f t="shared" si="395"/>
        <v>SkillDescBrief4101706</v>
      </c>
      <c r="C1740" s="1" t="str">
        <f t="shared" si="396"/>
        <v>SkillDescDetail410170603</v>
      </c>
      <c r="D1740" s="3">
        <v>410170603</v>
      </c>
      <c r="E1740" s="3">
        <v>4101706</v>
      </c>
      <c r="F1740" s="3">
        <v>3</v>
      </c>
      <c r="G1740" s="3" t="s">
        <v>377</v>
      </c>
      <c r="H1740" s="3"/>
      <c r="I1740" s="3" t="s">
        <v>378</v>
      </c>
      <c r="J1740" s="3"/>
      <c r="K1740" s="3" t="s">
        <v>379</v>
      </c>
      <c r="L1740" s="3"/>
      <c r="M1740" s="3"/>
      <c r="N1740" s="3"/>
      <c r="O1740" s="3"/>
      <c r="P1740" s="3"/>
      <c r="Q1740" s="3" t="s">
        <v>380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393"/>
        <v>{}</v>
      </c>
      <c r="Z1740" s="11" t="s">
        <v>381</v>
      </c>
      <c r="AA1740" s="11" t="str">
        <f t="shared" si="385"/>
        <v/>
      </c>
      <c r="AB1740" s="11"/>
      <c r="AC1740" s="11"/>
      <c r="AD1740" s="11"/>
      <c r="AE1740" s="11"/>
      <c r="AF1740" s="11"/>
      <c r="AG1740" s="11"/>
      <c r="AH1740" s="11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394"/>
        <v/>
      </c>
      <c r="BQ1740" s="11" t="str">
        <f t="shared" si="384"/>
        <v/>
      </c>
    </row>
    <row r="1741" spans="2:69" x14ac:dyDescent="0.15">
      <c r="B1741" s="1" t="str">
        <f t="shared" si="395"/>
        <v>SkillDescBrief4101706</v>
      </c>
      <c r="C1741" s="1" t="str">
        <f t="shared" si="396"/>
        <v>SkillDescDetail410170604</v>
      </c>
      <c r="D1741" s="3">
        <v>410170604</v>
      </c>
      <c r="E1741" s="3">
        <v>4101706</v>
      </c>
      <c r="F1741" s="3">
        <v>4</v>
      </c>
      <c r="G1741" s="3" t="s">
        <v>377</v>
      </c>
      <c r="H1741" s="3"/>
      <c r="I1741" s="3" t="s">
        <v>378</v>
      </c>
      <c r="J1741" s="3"/>
      <c r="K1741" s="3" t="s">
        <v>379</v>
      </c>
      <c r="L1741" s="3"/>
      <c r="M1741" s="3"/>
      <c r="N1741" s="3"/>
      <c r="O1741" s="3"/>
      <c r="P1741" s="3"/>
      <c r="Q1741" s="3" t="s">
        <v>380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393"/>
        <v>{}</v>
      </c>
      <c r="Z1741" s="11" t="s">
        <v>381</v>
      </c>
      <c r="AA1741" s="11" t="str">
        <f t="shared" si="385"/>
        <v/>
      </c>
      <c r="AB1741" s="11"/>
      <c r="AC1741" s="11"/>
      <c r="AD1741" s="11"/>
      <c r="AE1741" s="11"/>
      <c r="AF1741" s="11"/>
      <c r="AG1741" s="11"/>
      <c r="AH1741" s="11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394"/>
        <v/>
      </c>
      <c r="BQ1741" s="11" t="str">
        <f t="shared" si="384"/>
        <v/>
      </c>
    </row>
    <row r="1742" spans="2:69" x14ac:dyDescent="0.15">
      <c r="B1742" s="1" t="str">
        <f t="shared" si="395"/>
        <v>SkillDescBrief4101706</v>
      </c>
      <c r="C1742" s="1" t="str">
        <f t="shared" si="396"/>
        <v>SkillDescDetail410170605</v>
      </c>
      <c r="D1742" s="3">
        <v>410170605</v>
      </c>
      <c r="E1742" s="3">
        <v>4101706</v>
      </c>
      <c r="F1742" s="3">
        <v>5</v>
      </c>
      <c r="G1742" s="3" t="s">
        <v>377</v>
      </c>
      <c r="H1742" s="3"/>
      <c r="I1742" s="3" t="s">
        <v>378</v>
      </c>
      <c r="J1742" s="3"/>
      <c r="K1742" s="3" t="s">
        <v>379</v>
      </c>
      <c r="L1742" s="3"/>
      <c r="M1742" s="3"/>
      <c r="N1742" s="3"/>
      <c r="O1742" s="3"/>
      <c r="P1742" s="3"/>
      <c r="Q1742" s="3" t="s">
        <v>380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393"/>
        <v>{}</v>
      </c>
      <c r="Z1742" s="11" t="s">
        <v>381</v>
      </c>
      <c r="AA1742" s="11" t="str">
        <f t="shared" si="385"/>
        <v/>
      </c>
      <c r="AB1742" s="11"/>
      <c r="AC1742" s="11"/>
      <c r="AD1742" s="11"/>
      <c r="AE1742" s="11"/>
      <c r="AF1742" s="11"/>
      <c r="AG1742" s="11"/>
      <c r="AH1742" s="11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394"/>
        <v/>
      </c>
      <c r="BQ1742" s="11" t="str">
        <f t="shared" si="384"/>
        <v/>
      </c>
    </row>
    <row r="1743" spans="2:69" x14ac:dyDescent="0.15">
      <c r="B1743" s="1" t="str">
        <f t="shared" si="395"/>
        <v>SkillDescBrief// 战斗被动</v>
      </c>
      <c r="C1743" s="1" t="str">
        <f t="shared" si="396"/>
        <v>SkillDescDetail// 战斗被动4</v>
      </c>
      <c r="D1743" s="7" t="s">
        <v>49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393"/>
        <v/>
      </c>
      <c r="Z1743" s="10" t="s">
        <v>381</v>
      </c>
      <c r="AA1743" s="10" t="str">
        <f t="shared" si="385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si="394"/>
        <v/>
      </c>
      <c r="BQ1743" s="10" t="str">
        <f t="shared" si="384"/>
        <v/>
      </c>
    </row>
    <row r="1744" spans="2:69" x14ac:dyDescent="0.15">
      <c r="B1744" s="1" t="str">
        <f t="shared" si="395"/>
        <v>SkillDescBrief4101707</v>
      </c>
      <c r="C1744" s="1" t="str">
        <f t="shared" si="396"/>
        <v>SkillDescDetail410170701</v>
      </c>
      <c r="D1744" s="3">
        <v>410170701</v>
      </c>
      <c r="E1744" s="3">
        <v>4101707</v>
      </c>
      <c r="F1744" s="3">
        <v>1</v>
      </c>
      <c r="G1744" s="3" t="s">
        <v>377</v>
      </c>
      <c r="H1744" s="3">
        <v>0.6</v>
      </c>
      <c r="I1744" s="3" t="s">
        <v>378</v>
      </c>
      <c r="J1744" s="3"/>
      <c r="K1744" s="3" t="s">
        <v>379</v>
      </c>
      <c r="L1744" s="3"/>
      <c r="M1744" s="3"/>
      <c r="N1744" s="3"/>
      <c r="O1744" s="3"/>
      <c r="P1744" s="3"/>
      <c r="Q1744" s="3" t="s">
        <v>380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393"/>
        <v>{"AtkPower":0.6}</v>
      </c>
      <c r="Z1744" s="11" t="s">
        <v>794</v>
      </c>
      <c r="AA1744" s="11" t="str">
        <f t="shared" si="385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795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349</v>
      </c>
      <c r="AN1744" s="11" t="s">
        <v>385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394"/>
        <v>护盾存在时，核心技能伤害提高</v>
      </c>
      <c r="BQ1744" s="11" t="str">
        <f t="shared" si="384"/>
        <v>护盾存在时，核心技能额外造成&lt;q=attr_atk&gt;&lt;c=A6EC41&gt;60%&lt;/c&gt;伤害</v>
      </c>
    </row>
    <row r="1745" spans="2:69" x14ac:dyDescent="0.15">
      <c r="B1745" s="1" t="str">
        <f t="shared" si="395"/>
        <v>SkillDescBrief4101707</v>
      </c>
      <c r="C1745" s="1" t="str">
        <f t="shared" si="396"/>
        <v>SkillDescDetail410170702</v>
      </c>
      <c r="D1745" s="3">
        <v>410170702</v>
      </c>
      <c r="E1745" s="3">
        <v>4101707</v>
      </c>
      <c r="F1745" s="3">
        <v>2</v>
      </c>
      <c r="G1745" s="3" t="s">
        <v>377</v>
      </c>
      <c r="H1745" s="3"/>
      <c r="I1745" s="3" t="s">
        <v>378</v>
      </c>
      <c r="J1745" s="3"/>
      <c r="K1745" s="3" t="s">
        <v>379</v>
      </c>
      <c r="L1745" s="3"/>
      <c r="M1745" s="3"/>
      <c r="N1745" s="3"/>
      <c r="O1745" s="3"/>
      <c r="P1745" s="3"/>
      <c r="Q1745" s="3" t="s">
        <v>380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393"/>
        <v>{}</v>
      </c>
      <c r="Z1745" s="11" t="s">
        <v>381</v>
      </c>
      <c r="AA1745" s="11" t="str">
        <f t="shared" si="385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394"/>
        <v/>
      </c>
      <c r="BQ1745" s="11" t="str">
        <f t="shared" si="384"/>
        <v/>
      </c>
    </row>
    <row r="1746" spans="2:69" x14ac:dyDescent="0.15">
      <c r="B1746" s="1" t="str">
        <f t="shared" si="395"/>
        <v>SkillDescBrief4101707</v>
      </c>
      <c r="C1746" s="1" t="str">
        <f t="shared" si="396"/>
        <v>SkillDescDetail410170703</v>
      </c>
      <c r="D1746" s="3">
        <v>410170703</v>
      </c>
      <c r="E1746" s="3">
        <v>4101707</v>
      </c>
      <c r="F1746" s="3">
        <v>3</v>
      </c>
      <c r="G1746" s="3" t="s">
        <v>377</v>
      </c>
      <c r="H1746" s="3"/>
      <c r="I1746" s="3" t="s">
        <v>378</v>
      </c>
      <c r="J1746" s="3"/>
      <c r="K1746" s="3" t="s">
        <v>379</v>
      </c>
      <c r="L1746" s="3"/>
      <c r="M1746" s="3"/>
      <c r="N1746" s="3"/>
      <c r="O1746" s="3"/>
      <c r="P1746" s="3"/>
      <c r="Q1746" s="3" t="s">
        <v>380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393"/>
        <v>{}</v>
      </c>
      <c r="Z1746" s="11" t="s">
        <v>381</v>
      </c>
      <c r="AA1746" s="11" t="str">
        <f t="shared" si="385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394"/>
        <v/>
      </c>
      <c r="BQ1746" s="11" t="str">
        <f t="shared" si="384"/>
        <v/>
      </c>
    </row>
    <row r="1747" spans="2:69" x14ac:dyDescent="0.15">
      <c r="B1747" s="1" t="str">
        <f t="shared" si="395"/>
        <v>SkillDescBrief4101707</v>
      </c>
      <c r="C1747" s="1" t="str">
        <f t="shared" si="396"/>
        <v>SkillDescDetail410170704</v>
      </c>
      <c r="D1747" s="3">
        <v>410170704</v>
      </c>
      <c r="E1747" s="3">
        <v>4101707</v>
      </c>
      <c r="F1747" s="3">
        <v>4</v>
      </c>
      <c r="G1747" s="3" t="s">
        <v>377</v>
      </c>
      <c r="H1747" s="3"/>
      <c r="I1747" s="3" t="s">
        <v>378</v>
      </c>
      <c r="J1747" s="3"/>
      <c r="K1747" s="3" t="s">
        <v>379</v>
      </c>
      <c r="L1747" s="3"/>
      <c r="M1747" s="3"/>
      <c r="N1747" s="3"/>
      <c r="O1747" s="3"/>
      <c r="P1747" s="3"/>
      <c r="Q1747" s="3" t="s">
        <v>380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393"/>
        <v>{}</v>
      </c>
      <c r="Z1747" s="11" t="s">
        <v>381</v>
      </c>
      <c r="AA1747" s="11" t="str">
        <f t="shared" si="385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394"/>
        <v/>
      </c>
      <c r="BQ1747" s="11" t="str">
        <f t="shared" si="384"/>
        <v/>
      </c>
    </row>
    <row r="1748" spans="2:69" x14ac:dyDescent="0.15">
      <c r="B1748" s="1" t="str">
        <f t="shared" si="395"/>
        <v>SkillDescBrief4101707</v>
      </c>
      <c r="C1748" s="1" t="str">
        <f t="shared" si="396"/>
        <v>SkillDescDetail410170705</v>
      </c>
      <c r="D1748" s="3">
        <v>410170705</v>
      </c>
      <c r="E1748" s="3">
        <v>4101707</v>
      </c>
      <c r="F1748" s="3">
        <v>5</v>
      </c>
      <c r="G1748" s="3" t="s">
        <v>377</v>
      </c>
      <c r="H1748" s="3"/>
      <c r="I1748" s="3" t="s">
        <v>378</v>
      </c>
      <c r="J1748" s="3"/>
      <c r="K1748" s="3" t="s">
        <v>379</v>
      </c>
      <c r="L1748" s="3"/>
      <c r="M1748" s="3"/>
      <c r="N1748" s="3"/>
      <c r="O1748" s="3"/>
      <c r="P1748" s="3"/>
      <c r="Q1748" s="3" t="s">
        <v>380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393"/>
        <v>{}</v>
      </c>
      <c r="Z1748" s="11" t="s">
        <v>381</v>
      </c>
      <c r="AA1748" s="11" t="str">
        <f t="shared" si="385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394"/>
        <v/>
      </c>
      <c r="BQ1748" s="11" t="str">
        <f t="shared" si="384"/>
        <v/>
      </c>
    </row>
    <row r="1749" spans="2:69" x14ac:dyDescent="0.15">
      <c r="B1749" s="1" t="str">
        <f t="shared" si="395"/>
        <v>SkillDescBrief// 普攻-激</v>
      </c>
      <c r="C1749" s="1" t="str">
        <f t="shared" si="396"/>
        <v>SkillDescDetail// 普攻-激光炮</v>
      </c>
      <c r="D1749" s="7" t="s">
        <v>178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393"/>
        <v/>
      </c>
      <c r="Z1749" s="10" t="s">
        <v>381</v>
      </c>
      <c r="AA1749" s="10" t="str">
        <f t="shared" si="385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394"/>
        <v/>
      </c>
      <c r="BQ1749" s="10" t="str">
        <f t="shared" si="384"/>
        <v/>
      </c>
    </row>
    <row r="1750" spans="2:69" x14ac:dyDescent="0.15">
      <c r="B1750" s="1" t="str">
        <f t="shared" si="395"/>
        <v>SkillDescBrief4101708</v>
      </c>
      <c r="C1750" s="1" t="str">
        <f t="shared" si="396"/>
        <v>SkillDescDetail410170801</v>
      </c>
      <c r="D1750" s="3">
        <v>410170801</v>
      </c>
      <c r="E1750" s="3">
        <v>4101708</v>
      </c>
      <c r="F1750" s="3">
        <v>1</v>
      </c>
      <c r="G1750" s="3" t="s">
        <v>377</v>
      </c>
      <c r="H1750" s="3">
        <f ca="1">ROUND(_xlfn.XLOOKUP($F1750,$D$1:$D$5,$E$1:$E$5)*OFFSET(H1750,5-$F1750,0)/0.05,0)*0.05</f>
        <v>1.05</v>
      </c>
      <c r="I1750" s="3" t="s">
        <v>378</v>
      </c>
      <c r="J1750" s="3"/>
      <c r="K1750" s="3" t="s">
        <v>379</v>
      </c>
      <c r="L1750" s="3"/>
      <c r="M1750" s="3"/>
      <c r="N1750" s="3"/>
      <c r="O1750" s="3"/>
      <c r="P1750" s="3"/>
      <c r="Q1750" s="3" t="s">
        <v>380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t="shared" ca="1" si="393"/>
        <v>{"AtkPower":1.05}</v>
      </c>
      <c r="Z1750" s="11" t="s">
        <v>381</v>
      </c>
      <c r="AA1750" s="11" t="str">
        <f t="shared" si="385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394"/>
        <v/>
      </c>
      <c r="BQ1750" s="11" t="str">
        <f t="shared" si="384"/>
        <v/>
      </c>
    </row>
    <row r="1751" spans="2:69" x14ac:dyDescent="0.15">
      <c r="B1751" s="1" t="str">
        <f t="shared" si="395"/>
        <v>SkillDescBrief4101708</v>
      </c>
      <c r="C1751" s="1" t="str">
        <f t="shared" si="396"/>
        <v>SkillDescDetail410170802</v>
      </c>
      <c r="D1751" s="3">
        <v>410170802</v>
      </c>
      <c r="E1751" s="3">
        <v>4101708</v>
      </c>
      <c r="F1751" s="3">
        <v>2</v>
      </c>
      <c r="G1751" s="3" t="s">
        <v>377</v>
      </c>
      <c r="H1751" s="3">
        <f ca="1">ROUND(_xlfn.XLOOKUP($F1751,$D$1:$D$5,$E$1:$E$5)*OFFSET(H1751,5-$F1751,0)/0.05,0)*0.05</f>
        <v>1.1500000000000001</v>
      </c>
      <c r="I1751" s="3" t="s">
        <v>378</v>
      </c>
      <c r="J1751" s="3"/>
      <c r="K1751" s="3" t="s">
        <v>379</v>
      </c>
      <c r="L1751" s="3"/>
      <c r="M1751" s="3"/>
      <c r="N1751" s="3"/>
      <c r="O1751" s="3"/>
      <c r="P1751" s="3"/>
      <c r="Q1751" s="3" t="s">
        <v>380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t="shared" ca="1" si="393"/>
        <v>{"AtkPower":1.15}</v>
      </c>
      <c r="Z1751" s="11" t="s">
        <v>381</v>
      </c>
      <c r="AA1751" s="11" t="str">
        <f t="shared" si="385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394"/>
        <v/>
      </c>
      <c r="BQ1751" s="11" t="str">
        <f t="shared" si="384"/>
        <v/>
      </c>
    </row>
    <row r="1752" spans="2:69" x14ac:dyDescent="0.15">
      <c r="B1752" s="1" t="str">
        <f t="shared" si="395"/>
        <v>SkillDescBrief4101708</v>
      </c>
      <c r="C1752" s="1" t="str">
        <f t="shared" si="396"/>
        <v>SkillDescDetail410170803</v>
      </c>
      <c r="D1752" s="3">
        <v>410170803</v>
      </c>
      <c r="E1752" s="3">
        <v>4101708</v>
      </c>
      <c r="F1752" s="3">
        <v>3</v>
      </c>
      <c r="G1752" s="3" t="s">
        <v>377</v>
      </c>
      <c r="H1752" s="3">
        <f ca="1">ROUND(_xlfn.XLOOKUP($F1752,$D$1:$D$5,$E$1:$E$5)*OFFSET(H1752,5-$F1752,0)/0.05,0)*0.05</f>
        <v>1.2000000000000002</v>
      </c>
      <c r="I1752" s="3" t="s">
        <v>378</v>
      </c>
      <c r="J1752" s="3"/>
      <c r="K1752" s="3" t="s">
        <v>379</v>
      </c>
      <c r="L1752" s="3"/>
      <c r="M1752" s="3"/>
      <c r="N1752" s="3"/>
      <c r="O1752" s="3"/>
      <c r="P1752" s="3"/>
      <c r="Q1752" s="3" t="s">
        <v>380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t="shared" ca="1" si="393"/>
        <v>{"AtkPower":1.2}</v>
      </c>
      <c r="Z1752" s="11" t="s">
        <v>381</v>
      </c>
      <c r="AA1752" s="11" t="str">
        <f t="shared" si="385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394"/>
        <v/>
      </c>
      <c r="BQ1752" s="11" t="str">
        <f t="shared" si="384"/>
        <v/>
      </c>
    </row>
    <row r="1753" spans="2:69" x14ac:dyDescent="0.15">
      <c r="B1753" s="1" t="str">
        <f t="shared" si="395"/>
        <v>SkillDescBrief4101708</v>
      </c>
      <c r="C1753" s="1" t="str">
        <f t="shared" si="396"/>
        <v>SkillDescDetail410170804</v>
      </c>
      <c r="D1753" s="3">
        <v>410170804</v>
      </c>
      <c r="E1753" s="3">
        <v>4101708</v>
      </c>
      <c r="F1753" s="3">
        <v>4</v>
      </c>
      <c r="G1753" s="3" t="s">
        <v>377</v>
      </c>
      <c r="H1753" s="3">
        <f ca="1">ROUND(_xlfn.XLOOKUP($F1753,$D$1:$D$5,$E$1:$E$5)*OFFSET(H1753,5-$F1753,0)/0.05,0)*0.05</f>
        <v>1.35</v>
      </c>
      <c r="I1753" s="3" t="s">
        <v>378</v>
      </c>
      <c r="J1753" s="3"/>
      <c r="K1753" s="3" t="s">
        <v>379</v>
      </c>
      <c r="L1753" s="3"/>
      <c r="M1753" s="3"/>
      <c r="N1753" s="3"/>
      <c r="O1753" s="3"/>
      <c r="P1753" s="3"/>
      <c r="Q1753" s="3" t="s">
        <v>380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t="shared" ca="1" si="393"/>
        <v>{"AtkPower":1.35}</v>
      </c>
      <c r="Z1753" s="11" t="s">
        <v>381</v>
      </c>
      <c r="AA1753" s="11" t="str">
        <f t="shared" si="385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394"/>
        <v/>
      </c>
      <c r="BQ1753" s="11" t="str">
        <f t="shared" si="384"/>
        <v/>
      </c>
    </row>
    <row r="1754" spans="2:69" x14ac:dyDescent="0.15">
      <c r="B1754" s="1" t="str">
        <f t="shared" si="395"/>
        <v>SkillDescBrief4101708</v>
      </c>
      <c r="C1754" s="1" t="str">
        <f t="shared" si="396"/>
        <v>SkillDescDetail410170805</v>
      </c>
      <c r="D1754" s="3">
        <v>410170805</v>
      </c>
      <c r="E1754" s="3">
        <v>4101708</v>
      </c>
      <c r="F1754" s="3">
        <v>5</v>
      </c>
      <c r="G1754" s="3" t="s">
        <v>377</v>
      </c>
      <c r="H1754" s="3">
        <v>1.5</v>
      </c>
      <c r="I1754" s="3" t="s">
        <v>378</v>
      </c>
      <c r="J1754" s="3"/>
      <c r="K1754" s="3" t="s">
        <v>379</v>
      </c>
      <c r="L1754" s="3"/>
      <c r="M1754" s="3"/>
      <c r="N1754" s="3"/>
      <c r="O1754" s="3"/>
      <c r="P1754" s="3"/>
      <c r="Q1754" s="3" t="s">
        <v>380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393"/>
        <v>{"AtkPower":1.5}</v>
      </c>
      <c r="Z1754" s="11" t="s">
        <v>381</v>
      </c>
      <c r="AA1754" s="11" t="str">
        <f t="shared" si="385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394"/>
        <v/>
      </c>
      <c r="BQ1754" s="11" t="str">
        <f t="shared" si="384"/>
        <v/>
      </c>
    </row>
    <row r="1755" spans="2:69" x14ac:dyDescent="0.15">
      <c r="B1755" s="1" t="str">
        <f t="shared" si="395"/>
        <v>SkillDescBrief// 大招-切</v>
      </c>
      <c r="C1755" s="1" t="str">
        <f t="shared" si="396"/>
        <v>SkillDescDetail// 大招-切换为激光炮</v>
      </c>
      <c r="D1755" s="7" t="s">
        <v>179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393"/>
        <v/>
      </c>
      <c r="Z1755" s="10" t="s">
        <v>381</v>
      </c>
      <c r="AA1755" s="10" t="str">
        <f t="shared" si="385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394"/>
        <v/>
      </c>
      <c r="BQ1755" s="10" t="str">
        <f t="shared" si="384"/>
        <v/>
      </c>
    </row>
    <row r="1756" spans="2:69" x14ac:dyDescent="0.15">
      <c r="B1756" s="1" t="str">
        <f t="shared" si="395"/>
        <v>SkillDescBrief4101709</v>
      </c>
      <c r="C1756" s="1" t="str">
        <f t="shared" si="396"/>
        <v>SkillDescDetail410170901</v>
      </c>
      <c r="D1756" s="3">
        <v>410170901</v>
      </c>
      <c r="E1756" s="3">
        <v>4101709</v>
      </c>
      <c r="F1756" s="3">
        <v>1</v>
      </c>
      <c r="G1756" s="3" t="s">
        <v>377</v>
      </c>
      <c r="H1756" s="3"/>
      <c r="I1756" s="3" t="s">
        <v>378</v>
      </c>
      <c r="J1756" s="3"/>
      <c r="K1756" s="3" t="s">
        <v>379</v>
      </c>
      <c r="L1756" s="3"/>
      <c r="M1756" s="3"/>
      <c r="N1756" s="3"/>
      <c r="O1756" s="3"/>
      <c r="P1756" s="3"/>
      <c r="Q1756" s="3" t="s">
        <v>380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393"/>
        <v>{}</v>
      </c>
      <c r="Z1756" s="11" t="s">
        <v>381</v>
      </c>
      <c r="AA1756" s="11" t="str">
        <f t="shared" si="385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394"/>
        <v/>
      </c>
      <c r="BQ1756" s="11" t="str">
        <f t="shared" si="384"/>
        <v/>
      </c>
    </row>
    <row r="1757" spans="2:69" x14ac:dyDescent="0.15">
      <c r="B1757" s="1" t="str">
        <f t="shared" si="395"/>
        <v>SkillDescBrief4101709</v>
      </c>
      <c r="C1757" s="1" t="str">
        <f t="shared" si="396"/>
        <v>SkillDescDetail410170902</v>
      </c>
      <c r="D1757" s="3">
        <v>410170902</v>
      </c>
      <c r="E1757" s="3">
        <v>4101709</v>
      </c>
      <c r="F1757" s="3">
        <v>2</v>
      </c>
      <c r="G1757" s="3" t="s">
        <v>377</v>
      </c>
      <c r="H1757" s="3"/>
      <c r="I1757" s="3" t="s">
        <v>378</v>
      </c>
      <c r="J1757" s="3"/>
      <c r="K1757" s="3" t="s">
        <v>379</v>
      </c>
      <c r="L1757" s="3"/>
      <c r="M1757" s="3"/>
      <c r="N1757" s="3"/>
      <c r="O1757" s="3"/>
      <c r="P1757" s="3"/>
      <c r="Q1757" s="3" t="s">
        <v>380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393"/>
        <v>{}</v>
      </c>
      <c r="Z1757" s="11" t="s">
        <v>381</v>
      </c>
      <c r="AA1757" s="11" t="str">
        <f t="shared" si="385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394"/>
        <v/>
      </c>
      <c r="BQ1757" s="11" t="str">
        <f t="shared" si="384"/>
        <v/>
      </c>
    </row>
    <row r="1758" spans="2:69" x14ac:dyDescent="0.15">
      <c r="B1758" s="1" t="str">
        <f t="shared" si="395"/>
        <v>SkillDescBrief4101709</v>
      </c>
      <c r="C1758" s="1" t="str">
        <f t="shared" si="396"/>
        <v>SkillDescDetail410170903</v>
      </c>
      <c r="D1758" s="3">
        <v>410170903</v>
      </c>
      <c r="E1758" s="3">
        <v>4101709</v>
      </c>
      <c r="F1758" s="3">
        <v>3</v>
      </c>
      <c r="G1758" s="3" t="s">
        <v>377</v>
      </c>
      <c r="H1758" s="3"/>
      <c r="I1758" s="3" t="s">
        <v>378</v>
      </c>
      <c r="J1758" s="3"/>
      <c r="K1758" s="3" t="s">
        <v>379</v>
      </c>
      <c r="L1758" s="3"/>
      <c r="M1758" s="3"/>
      <c r="N1758" s="3"/>
      <c r="O1758" s="3"/>
      <c r="P1758" s="3"/>
      <c r="Q1758" s="3" t="s">
        <v>380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393"/>
        <v>{}</v>
      </c>
      <c r="Z1758" s="11" t="s">
        <v>381</v>
      </c>
      <c r="AA1758" s="11" t="str">
        <f t="shared" si="385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394"/>
        <v/>
      </c>
      <c r="BQ1758" s="11" t="str">
        <f t="shared" si="384"/>
        <v/>
      </c>
    </row>
    <row r="1759" spans="2:69" x14ac:dyDescent="0.15">
      <c r="B1759" s="1" t="str">
        <f t="shared" si="395"/>
        <v>SkillDescBrief4101709</v>
      </c>
      <c r="C1759" s="1" t="str">
        <f t="shared" si="396"/>
        <v>SkillDescDetail410170904</v>
      </c>
      <c r="D1759" s="3">
        <v>410170904</v>
      </c>
      <c r="E1759" s="3">
        <v>4101709</v>
      </c>
      <c r="F1759" s="3">
        <v>4</v>
      </c>
      <c r="G1759" s="3" t="s">
        <v>377</v>
      </c>
      <c r="H1759" s="3"/>
      <c r="I1759" s="3" t="s">
        <v>378</v>
      </c>
      <c r="J1759" s="3"/>
      <c r="K1759" s="3" t="s">
        <v>379</v>
      </c>
      <c r="L1759" s="3"/>
      <c r="M1759" s="3"/>
      <c r="N1759" s="3"/>
      <c r="O1759" s="3"/>
      <c r="P1759" s="3"/>
      <c r="Q1759" s="3" t="s">
        <v>380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393"/>
        <v>{}</v>
      </c>
      <c r="Z1759" s="11" t="s">
        <v>381</v>
      </c>
      <c r="AA1759" s="11" t="str">
        <f t="shared" si="385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394"/>
        <v/>
      </c>
      <c r="BQ1759" s="11" t="str">
        <f t="shared" si="384"/>
        <v/>
      </c>
    </row>
    <row r="1760" spans="2:69" x14ac:dyDescent="0.15">
      <c r="B1760" s="1" t="str">
        <f t="shared" si="395"/>
        <v>SkillDescBrief4101709</v>
      </c>
      <c r="C1760" s="1" t="str">
        <f t="shared" si="396"/>
        <v>SkillDescDetail410170905</v>
      </c>
      <c r="D1760" s="3">
        <v>410170905</v>
      </c>
      <c r="E1760" s="3">
        <v>4101709</v>
      </c>
      <c r="F1760" s="3">
        <v>5</v>
      </c>
      <c r="G1760" s="3" t="s">
        <v>377</v>
      </c>
      <c r="H1760" s="3"/>
      <c r="I1760" s="3" t="s">
        <v>378</v>
      </c>
      <c r="J1760" s="3"/>
      <c r="K1760" s="3" t="s">
        <v>379</v>
      </c>
      <c r="L1760" s="3"/>
      <c r="M1760" s="3"/>
      <c r="N1760" s="3"/>
      <c r="O1760" s="3"/>
      <c r="P1760" s="3"/>
      <c r="Q1760" s="3" t="s">
        <v>380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393"/>
        <v>{}</v>
      </c>
      <c r="Z1760" s="11" t="s">
        <v>381</v>
      </c>
      <c r="AA1760" s="11" t="str">
        <f t="shared" si="385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394"/>
        <v/>
      </c>
      <c r="BQ1760" s="11" t="str">
        <f t="shared" si="384"/>
        <v/>
      </c>
    </row>
    <row r="1761" spans="2:69" x14ac:dyDescent="0.15">
      <c r="B1761" s="1" t="str">
        <f t="shared" si="395"/>
        <v>SkillDescBrief// 战斗被动</v>
      </c>
      <c r="C1761" s="1" t="str">
        <f t="shared" si="396"/>
        <v>SkillDescDetail// 战斗被动1-激光炮</v>
      </c>
      <c r="D1761" s="7" t="s">
        <v>180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393"/>
        <v/>
      </c>
      <c r="Z1761" s="10" t="s">
        <v>381</v>
      </c>
      <c r="AA1761" s="10" t="str">
        <f t="shared" si="385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394"/>
        <v/>
      </c>
      <c r="BQ1761" s="10" t="str">
        <f t="shared" ref="BQ1761:BQ1824" si="397">AA1761</f>
        <v/>
      </c>
    </row>
    <row r="1762" spans="2:69" x14ac:dyDescent="0.15">
      <c r="B1762" s="1" t="str">
        <f t="shared" si="395"/>
        <v>SkillDescBrief4101710</v>
      </c>
      <c r="C1762" s="1" t="str">
        <f t="shared" si="396"/>
        <v>SkillDescDetail410171001</v>
      </c>
      <c r="D1762" s="3">
        <v>410171001</v>
      </c>
      <c r="E1762" s="3">
        <v>4101710</v>
      </c>
      <c r="F1762" s="3">
        <v>1</v>
      </c>
      <c r="G1762" s="3" t="s">
        <v>377</v>
      </c>
      <c r="H1762" s="3">
        <f ca="1">ROUND(_xlfn.XLOOKUP($F1762,$D$1:$D$5,$E$1:$E$5)*OFFSET(H1762,5-$F1762,0)/0.05,0)*0.05</f>
        <v>2.1</v>
      </c>
      <c r="I1762" s="3" t="s">
        <v>378</v>
      </c>
      <c r="J1762" s="3"/>
      <c r="K1762" s="3" t="s">
        <v>379</v>
      </c>
      <c r="L1762" s="3"/>
      <c r="M1762" s="3"/>
      <c r="N1762" s="3"/>
      <c r="O1762" s="3"/>
      <c r="P1762" s="3"/>
      <c r="Q1762" s="3" t="s">
        <v>380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t="shared" ca="1" si="393"/>
        <v>{"AtkPower":2.1}</v>
      </c>
      <c r="Z1762" s="11" t="s">
        <v>381</v>
      </c>
      <c r="AA1762" s="11" t="str">
        <f t="shared" si="385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394"/>
        <v/>
      </c>
      <c r="BQ1762" s="11" t="str">
        <f t="shared" si="397"/>
        <v/>
      </c>
    </row>
    <row r="1763" spans="2:69" x14ac:dyDescent="0.15">
      <c r="B1763" s="1" t="str">
        <f t="shared" si="395"/>
        <v>SkillDescBrief4101710</v>
      </c>
      <c r="C1763" s="1" t="str">
        <f t="shared" si="396"/>
        <v>SkillDescDetail410171002</v>
      </c>
      <c r="D1763" s="3">
        <v>410171002</v>
      </c>
      <c r="E1763" s="3">
        <v>4101710</v>
      </c>
      <c r="F1763" s="3">
        <v>2</v>
      </c>
      <c r="G1763" s="3" t="s">
        <v>377</v>
      </c>
      <c r="H1763" s="3">
        <f ca="1">ROUND(_xlfn.XLOOKUP($F1763,$D$1:$D$5,$E$1:$E$5)*OFFSET(H1763,5-$F1763,0)/0.05,0)*0.05</f>
        <v>2.25</v>
      </c>
      <c r="I1763" s="3" t="s">
        <v>378</v>
      </c>
      <c r="J1763" s="3"/>
      <c r="K1763" s="3" t="s">
        <v>379</v>
      </c>
      <c r="L1763" s="3"/>
      <c r="M1763" s="3"/>
      <c r="N1763" s="3"/>
      <c r="O1763" s="3"/>
      <c r="P1763" s="3"/>
      <c r="Q1763" s="3" t="s">
        <v>380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t="shared" ca="1" si="393"/>
        <v>{"AtkPower":2.25}</v>
      </c>
      <c r="Z1763" s="11" t="s">
        <v>381</v>
      </c>
      <c r="AA1763" s="11" t="str">
        <f t="shared" si="385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394"/>
        <v/>
      </c>
      <c r="BQ1763" s="11" t="str">
        <f t="shared" si="397"/>
        <v/>
      </c>
    </row>
    <row r="1764" spans="2:69" x14ac:dyDescent="0.15">
      <c r="B1764" s="1" t="str">
        <f t="shared" si="395"/>
        <v>SkillDescBrief4101710</v>
      </c>
      <c r="C1764" s="1" t="str">
        <f t="shared" si="396"/>
        <v>SkillDescDetail410171003</v>
      </c>
      <c r="D1764" s="3">
        <v>410171003</v>
      </c>
      <c r="E1764" s="3">
        <v>4101710</v>
      </c>
      <c r="F1764" s="3">
        <v>3</v>
      </c>
      <c r="G1764" s="3" t="s">
        <v>377</v>
      </c>
      <c r="H1764" s="3">
        <f ca="1">ROUND(_xlfn.XLOOKUP($F1764,$D$1:$D$5,$E$1:$E$5)*OFFSET(H1764,5-$F1764,0)/0.05,0)*0.05</f>
        <v>2.4000000000000004</v>
      </c>
      <c r="I1764" s="3" t="s">
        <v>378</v>
      </c>
      <c r="J1764" s="3"/>
      <c r="K1764" s="3" t="s">
        <v>379</v>
      </c>
      <c r="L1764" s="3"/>
      <c r="M1764" s="3"/>
      <c r="N1764" s="3"/>
      <c r="O1764" s="3"/>
      <c r="P1764" s="3"/>
      <c r="Q1764" s="3" t="s">
        <v>380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t="shared" ca="1" si="393"/>
        <v>{"AtkPower":2.4}</v>
      </c>
      <c r="Z1764" s="11" t="s">
        <v>381</v>
      </c>
      <c r="AA1764" s="11" t="str">
        <f t="shared" si="385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394"/>
        <v/>
      </c>
      <c r="BQ1764" s="11" t="str">
        <f t="shared" si="397"/>
        <v/>
      </c>
    </row>
    <row r="1765" spans="2:69" x14ac:dyDescent="0.15">
      <c r="B1765" s="1" t="str">
        <f t="shared" si="395"/>
        <v>SkillDescBrief4101710</v>
      </c>
      <c r="C1765" s="1" t="str">
        <f t="shared" si="396"/>
        <v>SkillDescDetail410171004</v>
      </c>
      <c r="D1765" s="3">
        <v>410171004</v>
      </c>
      <c r="E1765" s="3">
        <v>4101710</v>
      </c>
      <c r="F1765" s="3">
        <v>4</v>
      </c>
      <c r="G1765" s="3" t="s">
        <v>377</v>
      </c>
      <c r="H1765" s="3">
        <f ca="1">ROUND(_xlfn.XLOOKUP($F1765,$D$1:$D$5,$E$1:$E$5)*OFFSET(H1765,5-$F1765,0)/0.05,0)*0.05</f>
        <v>2.7</v>
      </c>
      <c r="I1765" s="3" t="s">
        <v>378</v>
      </c>
      <c r="J1765" s="3"/>
      <c r="K1765" s="3" t="s">
        <v>379</v>
      </c>
      <c r="L1765" s="3"/>
      <c r="M1765" s="3"/>
      <c r="N1765" s="3"/>
      <c r="O1765" s="3"/>
      <c r="P1765" s="3"/>
      <c r="Q1765" s="3" t="s">
        <v>380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t="shared" ca="1" si="393"/>
        <v>{"AtkPower":2.7}</v>
      </c>
      <c r="Z1765" s="11" t="s">
        <v>381</v>
      </c>
      <c r="AA1765" s="11" t="str">
        <f t="shared" si="385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394"/>
        <v/>
      </c>
      <c r="BQ1765" s="11" t="str">
        <f t="shared" si="397"/>
        <v/>
      </c>
    </row>
    <row r="1766" spans="2:69" x14ac:dyDescent="0.15">
      <c r="B1766" s="1" t="str">
        <f t="shared" si="395"/>
        <v>SkillDescBrief4101710</v>
      </c>
      <c r="C1766" s="1" t="str">
        <f t="shared" si="396"/>
        <v>SkillDescDetail410171005</v>
      </c>
      <c r="D1766" s="3">
        <v>410171005</v>
      </c>
      <c r="E1766" s="3">
        <v>4101710</v>
      </c>
      <c r="F1766" s="3">
        <v>5</v>
      </c>
      <c r="G1766" s="3" t="s">
        <v>377</v>
      </c>
      <c r="H1766" s="3">
        <v>3</v>
      </c>
      <c r="I1766" s="3" t="s">
        <v>378</v>
      </c>
      <c r="J1766" s="3"/>
      <c r="K1766" s="3" t="s">
        <v>379</v>
      </c>
      <c r="L1766" s="3"/>
      <c r="M1766" s="3"/>
      <c r="N1766" s="3"/>
      <c r="O1766" s="3"/>
      <c r="P1766" s="3"/>
      <c r="Q1766" s="3" t="s">
        <v>380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393"/>
        <v>{"AtkPower":3}</v>
      </c>
      <c r="Z1766" s="11" t="s">
        <v>381</v>
      </c>
      <c r="AA1766" s="11" t="str">
        <f t="shared" si="385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394"/>
        <v/>
      </c>
      <c r="BQ1766" s="11" t="str">
        <f t="shared" si="397"/>
        <v/>
      </c>
    </row>
    <row r="1767" spans="2:69" x14ac:dyDescent="0.15">
      <c r="B1767" s="1" t="str">
        <f t="shared" si="395"/>
        <v>SkillDescBrief// 战斗被动</v>
      </c>
      <c r="C1767" s="1" t="str">
        <f t="shared" si="396"/>
        <v>SkillDescDetail// 战斗被动4-激光炮</v>
      </c>
      <c r="D1767" s="7" t="s">
        <v>182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393"/>
        <v/>
      </c>
      <c r="Z1767" s="10" t="s">
        <v>381</v>
      </c>
      <c r="AA1767" s="10" t="str">
        <f t="shared" si="385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394"/>
        <v/>
      </c>
      <c r="BQ1767" s="10" t="str">
        <f t="shared" si="397"/>
        <v/>
      </c>
    </row>
    <row r="1768" spans="2:69" x14ac:dyDescent="0.15">
      <c r="B1768" s="1" t="str">
        <f t="shared" si="395"/>
        <v>SkillDescBrief4101711</v>
      </c>
      <c r="C1768" s="1" t="str">
        <f t="shared" si="396"/>
        <v>SkillDescDetail410171101</v>
      </c>
      <c r="D1768" s="3">
        <v>410171101</v>
      </c>
      <c r="E1768" s="3">
        <v>4101711</v>
      </c>
      <c r="F1768" s="3">
        <v>1</v>
      </c>
      <c r="G1768" s="3" t="s">
        <v>377</v>
      </c>
      <c r="H1768" s="3">
        <v>0.6</v>
      </c>
      <c r="I1768" s="3" t="s">
        <v>378</v>
      </c>
      <c r="J1768" s="3"/>
      <c r="K1768" s="3" t="s">
        <v>379</v>
      </c>
      <c r="L1768" s="3">
        <v>1</v>
      </c>
      <c r="M1768" s="3"/>
      <c r="N1768" s="3"/>
      <c r="O1768" s="3"/>
      <c r="P1768" s="3"/>
      <c r="Q1768" s="3" t="s">
        <v>380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393"/>
        <v>{"AtkPower":0.6,"BuffPower":1}</v>
      </c>
      <c r="Z1768" s="11" t="s">
        <v>381</v>
      </c>
      <c r="AA1768" s="11" t="str">
        <f t="shared" ref="AA1768:AA1832" si="398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394"/>
        <v/>
      </c>
      <c r="BQ1768" s="11" t="str">
        <f t="shared" si="397"/>
        <v/>
      </c>
    </row>
    <row r="1769" spans="2:69" x14ac:dyDescent="0.15">
      <c r="B1769" s="1" t="str">
        <f t="shared" si="395"/>
        <v>SkillDescBrief4101711</v>
      </c>
      <c r="C1769" s="1" t="str">
        <f t="shared" si="396"/>
        <v>SkillDescDetail410171102</v>
      </c>
      <c r="D1769" s="3">
        <v>410171102</v>
      </c>
      <c r="E1769" s="3">
        <v>4101711</v>
      </c>
      <c r="F1769" s="3">
        <v>2</v>
      </c>
      <c r="G1769" s="3" t="s">
        <v>377</v>
      </c>
      <c r="H1769" s="3">
        <v>0.6</v>
      </c>
      <c r="I1769" s="3" t="s">
        <v>378</v>
      </c>
      <c r="J1769" s="3"/>
      <c r="K1769" s="3" t="s">
        <v>379</v>
      </c>
      <c r="L1769" s="3">
        <v>1</v>
      </c>
      <c r="M1769" s="3"/>
      <c r="N1769" s="3"/>
      <c r="O1769" s="3"/>
      <c r="P1769" s="3"/>
      <c r="Q1769" s="3" t="s">
        <v>380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393"/>
        <v>{"AtkPower":0.6,"BuffPower":1}</v>
      </c>
      <c r="Z1769" s="11" t="s">
        <v>381</v>
      </c>
      <c r="AA1769" s="11" t="str">
        <f t="shared" si="398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394"/>
        <v/>
      </c>
      <c r="BQ1769" s="11" t="str">
        <f t="shared" si="397"/>
        <v/>
      </c>
    </row>
    <row r="1770" spans="2:69" x14ac:dyDescent="0.15">
      <c r="B1770" s="1" t="str">
        <f t="shared" si="395"/>
        <v>SkillDescBrief4101711</v>
      </c>
      <c r="C1770" s="1" t="str">
        <f t="shared" si="396"/>
        <v>SkillDescDetail410171103</v>
      </c>
      <c r="D1770" s="3">
        <v>410171103</v>
      </c>
      <c r="E1770" s="3">
        <v>4101711</v>
      </c>
      <c r="F1770" s="3">
        <v>3</v>
      </c>
      <c r="G1770" s="3" t="s">
        <v>377</v>
      </c>
      <c r="H1770" s="3">
        <v>0.6</v>
      </c>
      <c r="I1770" s="3" t="s">
        <v>378</v>
      </c>
      <c r="J1770" s="3"/>
      <c r="K1770" s="3" t="s">
        <v>379</v>
      </c>
      <c r="L1770" s="3">
        <v>1</v>
      </c>
      <c r="M1770" s="3"/>
      <c r="N1770" s="3"/>
      <c r="O1770" s="3"/>
      <c r="P1770" s="3"/>
      <c r="Q1770" s="3" t="s">
        <v>380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393"/>
        <v>{"AtkPower":0.6,"BuffPower":1}</v>
      </c>
      <c r="Z1770" s="11" t="s">
        <v>381</v>
      </c>
      <c r="AA1770" s="11" t="str">
        <f t="shared" si="398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394"/>
        <v/>
      </c>
      <c r="BQ1770" s="11" t="str">
        <f t="shared" si="397"/>
        <v/>
      </c>
    </row>
    <row r="1771" spans="2:69" x14ac:dyDescent="0.15">
      <c r="B1771" s="1" t="str">
        <f t="shared" si="395"/>
        <v>SkillDescBrief4101711</v>
      </c>
      <c r="C1771" s="1" t="str">
        <f t="shared" si="396"/>
        <v>SkillDescDetail410171104</v>
      </c>
      <c r="D1771" s="3">
        <v>410171104</v>
      </c>
      <c r="E1771" s="3">
        <v>4101711</v>
      </c>
      <c r="F1771" s="3">
        <v>4</v>
      </c>
      <c r="G1771" s="3" t="s">
        <v>377</v>
      </c>
      <c r="H1771" s="3">
        <v>0.6</v>
      </c>
      <c r="I1771" s="3" t="s">
        <v>378</v>
      </c>
      <c r="J1771" s="3"/>
      <c r="K1771" s="3" t="s">
        <v>379</v>
      </c>
      <c r="L1771" s="3">
        <v>1</v>
      </c>
      <c r="M1771" s="3"/>
      <c r="N1771" s="3"/>
      <c r="O1771" s="3"/>
      <c r="P1771" s="3"/>
      <c r="Q1771" s="3" t="s">
        <v>380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393"/>
        <v>{"AtkPower":0.6,"BuffPower":1}</v>
      </c>
      <c r="Z1771" s="11" t="s">
        <v>381</v>
      </c>
      <c r="AA1771" s="11" t="str">
        <f t="shared" si="398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394"/>
        <v/>
      </c>
      <c r="BQ1771" s="11" t="str">
        <f t="shared" si="397"/>
        <v/>
      </c>
    </row>
    <row r="1772" spans="2:69" x14ac:dyDescent="0.15">
      <c r="B1772" s="1" t="str">
        <f t="shared" si="395"/>
        <v>SkillDescBrief4101711</v>
      </c>
      <c r="C1772" s="1" t="str">
        <f t="shared" si="396"/>
        <v>SkillDescDetail410171105</v>
      </c>
      <c r="D1772" s="3">
        <v>410171105</v>
      </c>
      <c r="E1772" s="3">
        <v>4101711</v>
      </c>
      <c r="F1772" s="3">
        <v>5</v>
      </c>
      <c r="G1772" s="3" t="s">
        <v>377</v>
      </c>
      <c r="H1772" s="3">
        <v>0.6</v>
      </c>
      <c r="I1772" s="3" t="s">
        <v>378</v>
      </c>
      <c r="J1772" s="3"/>
      <c r="K1772" s="3" t="s">
        <v>379</v>
      </c>
      <c r="L1772" s="3">
        <v>1</v>
      </c>
      <c r="M1772" s="3"/>
      <c r="N1772" s="3"/>
      <c r="O1772" s="3"/>
      <c r="P1772" s="3"/>
      <c r="Q1772" s="3" t="s">
        <v>380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393"/>
        <v>{"AtkPower":0.6,"BuffPower":1}</v>
      </c>
      <c r="Z1772" s="11" t="s">
        <v>381</v>
      </c>
      <c r="AA1772" s="11" t="str">
        <f t="shared" si="398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394"/>
        <v/>
      </c>
      <c r="BQ1772" s="11" t="str">
        <f t="shared" si="397"/>
        <v/>
      </c>
    </row>
    <row r="1773" spans="2:69" x14ac:dyDescent="0.15">
      <c r="B1773" s="1" t="str">
        <f t="shared" si="395"/>
        <v>SkillDescBrief// 电磁步枪</v>
      </c>
      <c r="C1773" s="1" t="str">
        <f t="shared" si="396"/>
        <v>SkillDescDetail// 电磁步枪</v>
      </c>
      <c r="D1773" s="7" t="s">
        <v>184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393"/>
        <v/>
      </c>
      <c r="Z1773" s="10" t="s">
        <v>381</v>
      </c>
      <c r="AA1773" s="10" t="str">
        <f t="shared" si="398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394"/>
        <v/>
      </c>
      <c r="BQ1773" s="10" t="str">
        <f t="shared" si="397"/>
        <v/>
      </c>
    </row>
    <row r="1774" spans="2:69" x14ac:dyDescent="0.15">
      <c r="B1774" s="1" t="str">
        <f t="shared" si="395"/>
        <v>SkillDescBrief// 普攻</v>
      </c>
      <c r="C1774" s="1" t="str">
        <f t="shared" si="396"/>
        <v>SkillDescDetail// 普攻</v>
      </c>
      <c r="D1774" s="7" t="s">
        <v>33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393"/>
        <v/>
      </c>
      <c r="Z1774" s="10" t="s">
        <v>381</v>
      </c>
      <c r="AA1774" s="10" t="str">
        <f t="shared" si="398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394"/>
        <v/>
      </c>
      <c r="BQ1774" s="10" t="str">
        <f t="shared" si="397"/>
        <v/>
      </c>
    </row>
    <row r="1775" spans="2:69" x14ac:dyDescent="0.15">
      <c r="B1775" s="1" t="str">
        <f t="shared" si="395"/>
        <v>SkillDescBrief4101801</v>
      </c>
      <c r="C1775" s="1" t="str">
        <f t="shared" si="396"/>
        <v>SkillDescDetail410180101</v>
      </c>
      <c r="D1775" s="3">
        <v>410180101</v>
      </c>
      <c r="E1775" s="3">
        <v>4101801</v>
      </c>
      <c r="F1775" s="3">
        <v>1</v>
      </c>
      <c r="G1775" s="3" t="s">
        <v>377</v>
      </c>
      <c r="H1775" s="3">
        <f ca="1">ROUND(_xlfn.XLOOKUP($F1775,$D$1:$D$5,$E$1:$E$5)*OFFSET(H1775,5-$F1775,0)/0.05,0)*0.05</f>
        <v>1.2000000000000002</v>
      </c>
      <c r="I1775" s="3" t="s">
        <v>378</v>
      </c>
      <c r="J1775" s="3"/>
      <c r="K1775" s="3" t="s">
        <v>379</v>
      </c>
      <c r="L1775" s="3"/>
      <c r="M1775" s="3"/>
      <c r="N1775" s="3"/>
      <c r="O1775" s="3"/>
      <c r="P1775" s="3"/>
      <c r="Q1775" s="3" t="s">
        <v>380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t="shared" ca="1" si="393"/>
        <v>{"AtkPower":1.2}</v>
      </c>
      <c r="Z1775" s="11" t="s">
        <v>796</v>
      </c>
      <c r="AA1775" s="11" t="str">
        <f t="shared" ca="1" si="398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797</v>
      </c>
      <c r="AK1775" s="11" t="str">
        <f>$B$6</f>
        <v>&lt;c=A6EC41&gt;</v>
      </c>
      <c r="AL1775" s="12">
        <v>1</v>
      </c>
      <c r="AM1775" s="11" t="s">
        <v>349</v>
      </c>
      <c r="AN1775" s="11" t="s">
        <v>629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349</v>
      </c>
      <c r="AR1775" s="11" t="s">
        <v>385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394"/>
        <v>使用电磁步枪射击</v>
      </c>
      <c r="BQ1775" s="11" t="str">
        <f t="shared" ca="1" si="397"/>
        <v>使用电磁步枪射击，对&lt;c=A6EC41&gt;1&lt;/c&gt;个敌人造成额外&lt;q=attr_atk&gt;&lt;c=A6EC41&gt;120%&lt;/c&gt;伤害</v>
      </c>
    </row>
    <row r="1776" spans="2:69" x14ac:dyDescent="0.15">
      <c r="B1776" s="1" t="str">
        <f t="shared" si="395"/>
        <v>SkillDescBrief4101801</v>
      </c>
      <c r="C1776" s="1" t="str">
        <f t="shared" si="396"/>
        <v>SkillDescDetail410180102</v>
      </c>
      <c r="D1776" s="3">
        <v>410180102</v>
      </c>
      <c r="E1776" s="3">
        <v>4101801</v>
      </c>
      <c r="F1776" s="3">
        <v>2</v>
      </c>
      <c r="G1776" s="3" t="s">
        <v>377</v>
      </c>
      <c r="H1776" s="3">
        <f ca="1">ROUND(_xlfn.XLOOKUP($F1776,$D$1:$D$5,$E$1:$E$5)*OFFSET(H1776,5-$F1776,0)/0.05,0)*0.05</f>
        <v>1.3</v>
      </c>
      <c r="I1776" s="3" t="s">
        <v>378</v>
      </c>
      <c r="J1776" s="3"/>
      <c r="K1776" s="3" t="s">
        <v>379</v>
      </c>
      <c r="L1776" s="3"/>
      <c r="M1776" s="3"/>
      <c r="N1776" s="3"/>
      <c r="O1776" s="3"/>
      <c r="P1776" s="3"/>
      <c r="Q1776" s="3" t="s">
        <v>380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t="shared" ca="1" si="393"/>
        <v>{"AtkPower":1.3}</v>
      </c>
      <c r="Z1776" s="11" t="s">
        <v>796</v>
      </c>
      <c r="AA1776" s="11" t="str">
        <f t="shared" ca="1" si="398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386</v>
      </c>
      <c r="AG1776" s="11"/>
      <c r="AH1776" s="11"/>
      <c r="AI1776" s="11"/>
      <c r="AJ1776" s="11" t="s">
        <v>471</v>
      </c>
      <c r="AK1776" s="11" t="str">
        <f t="shared" ref="AK1776:AK1779" si="399">$B$8&amp;$B$6</f>
        <v>&lt;q=attr_atk&gt;&lt;c=A6EC41&gt;</v>
      </c>
      <c r="AL1776" s="11" t="str">
        <f t="shared" ref="AL1776:AL1779" ca="1" si="400">ROUND($H1776*100,2)&amp;"%"</f>
        <v>130%</v>
      </c>
      <c r="AM1776" s="11" t="s">
        <v>349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394"/>
        <v>使用电磁步枪射击</v>
      </c>
      <c r="BQ1776" s="11" t="str">
        <f t="shared" ca="1" si="397"/>
        <v>2级：造成的伤害提升至&lt;q=attr_atk&gt;&lt;c=A6EC41&gt;130%&lt;/c&gt;</v>
      </c>
    </row>
    <row r="1777" spans="2:69" x14ac:dyDescent="0.15">
      <c r="B1777" s="1" t="str">
        <f t="shared" si="395"/>
        <v>SkillDescBrief4101801</v>
      </c>
      <c r="C1777" s="1" t="str">
        <f t="shared" si="396"/>
        <v>SkillDescDetail410180103</v>
      </c>
      <c r="D1777" s="3">
        <v>410180103</v>
      </c>
      <c r="E1777" s="3">
        <v>4101801</v>
      </c>
      <c r="F1777" s="3">
        <v>3</v>
      </c>
      <c r="G1777" s="3" t="s">
        <v>377</v>
      </c>
      <c r="H1777" s="3">
        <f ca="1">ROUND(_xlfn.XLOOKUP($F1777,$D$1:$D$5,$E$1:$E$5)*OFFSET(H1777,5-$F1777,0)/0.05,0)*0.05</f>
        <v>1.35</v>
      </c>
      <c r="I1777" s="3" t="s">
        <v>378</v>
      </c>
      <c r="J1777" s="3"/>
      <c r="K1777" s="3" t="s">
        <v>379</v>
      </c>
      <c r="L1777" s="3"/>
      <c r="M1777" s="3"/>
      <c r="N1777" s="3"/>
      <c r="O1777" s="3"/>
      <c r="P1777" s="3"/>
      <c r="Q1777" s="3" t="s">
        <v>380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t="shared" ca="1" si="393"/>
        <v>{"AtkPower":1.35}</v>
      </c>
      <c r="Z1777" s="11" t="s">
        <v>796</v>
      </c>
      <c r="AA1777" s="11" t="str">
        <f t="shared" ca="1" si="398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386</v>
      </c>
      <c r="AG1777" s="11"/>
      <c r="AH1777" s="11"/>
      <c r="AI1777" s="11"/>
      <c r="AJ1777" s="11" t="s">
        <v>471</v>
      </c>
      <c r="AK1777" s="11" t="str">
        <f t="shared" si="399"/>
        <v>&lt;q=attr_atk&gt;&lt;c=A6EC41&gt;</v>
      </c>
      <c r="AL1777" s="11" t="str">
        <f t="shared" ca="1" si="400"/>
        <v>135%</v>
      </c>
      <c r="AM1777" s="11" t="s">
        <v>349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394"/>
        <v>使用电磁步枪射击</v>
      </c>
      <c r="BQ1777" s="11" t="str">
        <f t="shared" ca="1" si="397"/>
        <v>3级：造成的伤害提升至&lt;q=attr_atk&gt;&lt;c=A6EC41&gt;135%&lt;/c&gt;</v>
      </c>
    </row>
    <row r="1778" spans="2:69" x14ac:dyDescent="0.15">
      <c r="B1778" s="1" t="str">
        <f t="shared" si="395"/>
        <v>SkillDescBrief4101801</v>
      </c>
      <c r="C1778" s="1" t="str">
        <f t="shared" si="396"/>
        <v>SkillDescDetail410180104</v>
      </c>
      <c r="D1778" s="3">
        <v>410180104</v>
      </c>
      <c r="E1778" s="3">
        <v>4101801</v>
      </c>
      <c r="F1778" s="3">
        <v>4</v>
      </c>
      <c r="G1778" s="3" t="s">
        <v>377</v>
      </c>
      <c r="H1778" s="3">
        <f ca="1">ROUND(_xlfn.XLOOKUP($F1778,$D$1:$D$5,$E$1:$E$5)*OFFSET(H1778,5-$F1778,0)/0.05,0)*0.05</f>
        <v>1.55</v>
      </c>
      <c r="I1778" s="3" t="s">
        <v>378</v>
      </c>
      <c r="J1778" s="3"/>
      <c r="K1778" s="3" t="s">
        <v>379</v>
      </c>
      <c r="L1778" s="3"/>
      <c r="M1778" s="3"/>
      <c r="N1778" s="3"/>
      <c r="O1778" s="3"/>
      <c r="P1778" s="3"/>
      <c r="Q1778" s="3" t="s">
        <v>380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t="shared" ca="1" si="393"/>
        <v>{"AtkPower":1.55}</v>
      </c>
      <c r="Z1778" s="11" t="s">
        <v>796</v>
      </c>
      <c r="AA1778" s="11" t="str">
        <f t="shared" ca="1" si="398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386</v>
      </c>
      <c r="AG1778" s="11"/>
      <c r="AH1778" s="11"/>
      <c r="AI1778" s="11"/>
      <c r="AJ1778" s="11" t="s">
        <v>471</v>
      </c>
      <c r="AK1778" s="11" t="str">
        <f t="shared" si="399"/>
        <v>&lt;q=attr_atk&gt;&lt;c=A6EC41&gt;</v>
      </c>
      <c r="AL1778" s="11" t="str">
        <f t="shared" ca="1" si="400"/>
        <v>155%</v>
      </c>
      <c r="AM1778" s="11" t="s">
        <v>349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394"/>
        <v>使用电磁步枪射击</v>
      </c>
      <c r="BQ1778" s="11" t="str">
        <f t="shared" ca="1" si="397"/>
        <v>4级：造成的伤害提升至&lt;q=attr_atk&gt;&lt;c=A6EC41&gt;155%&lt;/c&gt;</v>
      </c>
    </row>
    <row r="1779" spans="2:69" x14ac:dyDescent="0.15">
      <c r="B1779" s="1" t="str">
        <f t="shared" si="395"/>
        <v>SkillDescBrief4101801</v>
      </c>
      <c r="C1779" s="1" t="str">
        <f t="shared" si="396"/>
        <v>SkillDescDetail410180105</v>
      </c>
      <c r="D1779" s="3">
        <v>410180105</v>
      </c>
      <c r="E1779" s="3">
        <v>4101801</v>
      </c>
      <c r="F1779" s="3">
        <v>5</v>
      </c>
      <c r="G1779" s="3" t="s">
        <v>377</v>
      </c>
      <c r="H1779" s="3">
        <v>1.7</v>
      </c>
      <c r="I1779" s="3" t="s">
        <v>378</v>
      </c>
      <c r="J1779" s="3"/>
      <c r="K1779" s="3" t="s">
        <v>379</v>
      </c>
      <c r="L1779" s="3"/>
      <c r="M1779" s="3"/>
      <c r="N1779" s="3"/>
      <c r="O1779" s="3"/>
      <c r="P1779" s="3"/>
      <c r="Q1779" s="3" t="s">
        <v>380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393"/>
        <v>{"AtkPower":1.7}</v>
      </c>
      <c r="Z1779" s="11" t="s">
        <v>796</v>
      </c>
      <c r="AA1779" s="11" t="str">
        <f t="shared" si="398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386</v>
      </c>
      <c r="AG1779" s="11"/>
      <c r="AH1779" s="11"/>
      <c r="AI1779" s="11"/>
      <c r="AJ1779" s="11" t="s">
        <v>471</v>
      </c>
      <c r="AK1779" s="11" t="str">
        <f t="shared" si="399"/>
        <v>&lt;q=attr_atk&gt;&lt;c=A6EC41&gt;</v>
      </c>
      <c r="AL1779" s="11" t="str">
        <f t="shared" si="400"/>
        <v>170%</v>
      </c>
      <c r="AM1779" s="11" t="s">
        <v>349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394"/>
        <v>使用电磁步枪射击</v>
      </c>
      <c r="BQ1779" s="11" t="str">
        <f t="shared" si="397"/>
        <v>5级：造成的伤害提升至&lt;q=attr_atk&gt;&lt;c=A6EC41&gt;170%&lt;/c&gt;</v>
      </c>
    </row>
    <row r="1780" spans="2:69" x14ac:dyDescent="0.15">
      <c r="B1780" s="1" t="str">
        <f t="shared" si="395"/>
        <v>SkillDescBrief// 大招</v>
      </c>
      <c r="C1780" s="1" t="str">
        <f t="shared" si="396"/>
        <v>SkillDescDetail// 大招</v>
      </c>
      <c r="D1780" s="7" t="s">
        <v>40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393"/>
        <v/>
      </c>
      <c r="Z1780" s="10" t="s">
        <v>381</v>
      </c>
      <c r="AA1780" s="10" t="str">
        <f t="shared" si="398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394"/>
        <v/>
      </c>
      <c r="BQ1780" s="10" t="str">
        <f t="shared" si="397"/>
        <v/>
      </c>
    </row>
    <row r="1781" spans="2:69" x14ac:dyDescent="0.15">
      <c r="B1781" s="1" t="str">
        <f t="shared" si="395"/>
        <v>SkillDescBrief4101802</v>
      </c>
      <c r="C1781" s="1" t="str">
        <f t="shared" si="396"/>
        <v>SkillDescDetail410180201</v>
      </c>
      <c r="D1781" s="3">
        <v>410180201</v>
      </c>
      <c r="E1781" s="3">
        <v>4101802</v>
      </c>
      <c r="F1781" s="3">
        <v>1</v>
      </c>
      <c r="G1781" s="3" t="s">
        <v>377</v>
      </c>
      <c r="H1781" s="3">
        <f ca="1">ROUND(_xlfn.XLOOKUP($F1781,$D$1:$D$5,$E$1:$E$5)*OFFSET(H1781,5-$F1781,0)/0.05,0)*0.05</f>
        <v>3.5</v>
      </c>
      <c r="I1781" s="3" t="s">
        <v>378</v>
      </c>
      <c r="J1781" s="3"/>
      <c r="K1781" s="3" t="s">
        <v>379</v>
      </c>
      <c r="L1781" s="3"/>
      <c r="M1781" s="3"/>
      <c r="N1781" s="3"/>
      <c r="O1781" s="3"/>
      <c r="P1781" s="3"/>
      <c r="Q1781" s="3" t="s">
        <v>380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t="shared" ca="1" si="393"/>
        <v>{"AtkPower":3.5}</v>
      </c>
      <c r="Z1781" s="11" t="s">
        <v>798</v>
      </c>
      <c r="AA1781" s="11" t="str">
        <f t="shared" ca="1" si="398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798</v>
      </c>
      <c r="AK1781" s="11" t="str">
        <f>$B$6</f>
        <v>&lt;c=A6EC41&gt;</v>
      </c>
      <c r="AL1781" s="12">
        <v>1</v>
      </c>
      <c r="AM1781" s="11" t="s">
        <v>349</v>
      </c>
      <c r="AN1781" s="11" t="s">
        <v>799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349</v>
      </c>
      <c r="AR1781" s="11" t="s">
        <v>385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394"/>
        <v>发射电磁光弹在所有敌人间随机弹射</v>
      </c>
      <c r="BQ1781" s="11" t="str">
        <f t="shared" ca="1" si="397"/>
        <v>发射电磁光弹在所有敌人间随机弹射&lt;c=A6EC41&gt;1&lt;/c&gt;次，每次弹射造成&lt;q=attr_atk&gt;&lt;c=A6EC41&gt;350%&lt;/c&gt;伤害</v>
      </c>
    </row>
    <row r="1782" spans="2:69" x14ac:dyDescent="0.15">
      <c r="B1782" s="1" t="str">
        <f t="shared" si="395"/>
        <v>SkillDescBrief4101802</v>
      </c>
      <c r="C1782" s="1" t="str">
        <f t="shared" si="396"/>
        <v>SkillDescDetail410180202</v>
      </c>
      <c r="D1782" s="3">
        <v>410180202</v>
      </c>
      <c r="E1782" s="3">
        <v>4101802</v>
      </c>
      <c r="F1782" s="3">
        <v>2</v>
      </c>
      <c r="G1782" s="3" t="s">
        <v>377</v>
      </c>
      <c r="H1782" s="3">
        <f ca="1">ROUND(_xlfn.XLOOKUP($F1782,$D$1:$D$5,$E$1:$E$5)*OFFSET(H1782,5-$F1782,0)/0.05,0)*0.05</f>
        <v>3.75</v>
      </c>
      <c r="I1782" s="3" t="s">
        <v>378</v>
      </c>
      <c r="J1782" s="3"/>
      <c r="K1782" s="3" t="s">
        <v>379</v>
      </c>
      <c r="L1782" s="3"/>
      <c r="M1782" s="3"/>
      <c r="N1782" s="3"/>
      <c r="O1782" s="3"/>
      <c r="P1782" s="3"/>
      <c r="Q1782" s="3" t="s">
        <v>380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t="shared" ca="1" si="393"/>
        <v>{"AtkPower":3.75}</v>
      </c>
      <c r="Z1782" s="11" t="s">
        <v>798</v>
      </c>
      <c r="AA1782" s="11" t="str">
        <f t="shared" ca="1" si="398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386</v>
      </c>
      <c r="AG1782" s="11"/>
      <c r="AH1782" s="11"/>
      <c r="AI1782" s="11"/>
      <c r="AJ1782" s="11" t="s">
        <v>471</v>
      </c>
      <c r="AK1782" s="11" t="str">
        <f t="shared" ref="AK1782:AK1785" si="401">$B$8&amp;$B$6</f>
        <v>&lt;q=attr_atk&gt;&lt;c=A6EC41&gt;</v>
      </c>
      <c r="AL1782" s="11" t="str">
        <f t="shared" ref="AL1782:AL1785" ca="1" si="402">ROUND($H1782*100,2)&amp;"%"</f>
        <v>375%</v>
      </c>
      <c r="AM1782" s="11" t="s">
        <v>349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394"/>
        <v>发射电磁光弹在所有敌人间随机弹射</v>
      </c>
      <c r="BQ1782" s="11" t="str">
        <f t="shared" ca="1" si="397"/>
        <v>2级：造成的伤害提升至&lt;q=attr_atk&gt;&lt;c=A6EC41&gt;375%&lt;/c&gt;</v>
      </c>
    </row>
    <row r="1783" spans="2:69" x14ac:dyDescent="0.15">
      <c r="B1783" s="1" t="str">
        <f t="shared" si="395"/>
        <v>SkillDescBrief4101802</v>
      </c>
      <c r="C1783" s="1" t="str">
        <f t="shared" si="396"/>
        <v>SkillDescDetail410180203</v>
      </c>
      <c r="D1783" s="3">
        <v>410180203</v>
      </c>
      <c r="E1783" s="3">
        <v>4101802</v>
      </c>
      <c r="F1783" s="3">
        <v>3</v>
      </c>
      <c r="G1783" s="3" t="s">
        <v>377</v>
      </c>
      <c r="H1783" s="3">
        <f ca="1">ROUND(_xlfn.XLOOKUP($F1783,$D$1:$D$5,$E$1:$E$5)*OFFSET(H1783,5-$F1783,0)/0.05,0)*0.05</f>
        <v>4</v>
      </c>
      <c r="I1783" s="3" t="s">
        <v>378</v>
      </c>
      <c r="J1783" s="3"/>
      <c r="K1783" s="3" t="s">
        <v>379</v>
      </c>
      <c r="L1783" s="3"/>
      <c r="M1783" s="3"/>
      <c r="N1783" s="3"/>
      <c r="O1783" s="3"/>
      <c r="P1783" s="3"/>
      <c r="Q1783" s="3" t="s">
        <v>380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t="shared" ca="1" si="393"/>
        <v>{"AtkPower":4}</v>
      </c>
      <c r="Z1783" s="11" t="s">
        <v>798</v>
      </c>
      <c r="AA1783" s="11" t="str">
        <f t="shared" ca="1" si="398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386</v>
      </c>
      <c r="AG1783" s="11"/>
      <c r="AH1783" s="11"/>
      <c r="AI1783" s="11"/>
      <c r="AJ1783" s="11" t="s">
        <v>471</v>
      </c>
      <c r="AK1783" s="11" t="str">
        <f t="shared" si="401"/>
        <v>&lt;q=attr_atk&gt;&lt;c=A6EC41&gt;</v>
      </c>
      <c r="AL1783" s="11" t="str">
        <f t="shared" ca="1" si="402"/>
        <v>400%</v>
      </c>
      <c r="AM1783" s="11" t="s">
        <v>349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394"/>
        <v>发射电磁光弹在所有敌人间随机弹射</v>
      </c>
      <c r="BQ1783" s="11" t="str">
        <f t="shared" ca="1" si="397"/>
        <v>3级：造成的伤害提升至&lt;q=attr_atk&gt;&lt;c=A6EC41&gt;400%&lt;/c&gt;</v>
      </c>
    </row>
    <row r="1784" spans="2:69" x14ac:dyDescent="0.15">
      <c r="B1784" s="1" t="str">
        <f t="shared" si="395"/>
        <v>SkillDescBrief4101802</v>
      </c>
      <c r="C1784" s="1" t="str">
        <f t="shared" si="396"/>
        <v>SkillDescDetail410180204</v>
      </c>
      <c r="D1784" s="3">
        <v>410180204</v>
      </c>
      <c r="E1784" s="3">
        <v>4101802</v>
      </c>
      <c r="F1784" s="3">
        <v>4</v>
      </c>
      <c r="G1784" s="3" t="s">
        <v>377</v>
      </c>
      <c r="H1784" s="3">
        <f ca="1">ROUND(_xlfn.XLOOKUP($F1784,$D$1:$D$5,$E$1:$E$5)*OFFSET(H1784,5-$F1784,0)/0.05,0)*0.05</f>
        <v>4.5</v>
      </c>
      <c r="I1784" s="3" t="s">
        <v>378</v>
      </c>
      <c r="J1784" s="3"/>
      <c r="K1784" s="3" t="s">
        <v>379</v>
      </c>
      <c r="L1784" s="3"/>
      <c r="M1784" s="3"/>
      <c r="N1784" s="3"/>
      <c r="O1784" s="3"/>
      <c r="P1784" s="3"/>
      <c r="Q1784" s="3" t="s">
        <v>380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t="shared" ca="1" si="393"/>
        <v>{"AtkPower":4.5}</v>
      </c>
      <c r="Z1784" s="11" t="s">
        <v>798</v>
      </c>
      <c r="AA1784" s="11" t="str">
        <f t="shared" ca="1" si="398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386</v>
      </c>
      <c r="AG1784" s="11"/>
      <c r="AH1784" s="11"/>
      <c r="AI1784" s="11"/>
      <c r="AJ1784" s="11" t="s">
        <v>471</v>
      </c>
      <c r="AK1784" s="11" t="str">
        <f t="shared" si="401"/>
        <v>&lt;q=attr_atk&gt;&lt;c=A6EC41&gt;</v>
      </c>
      <c r="AL1784" s="11" t="str">
        <f t="shared" ca="1" si="402"/>
        <v>450%</v>
      </c>
      <c r="AM1784" s="11" t="s">
        <v>349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394"/>
        <v>发射电磁光弹在所有敌人间随机弹射</v>
      </c>
      <c r="BQ1784" s="11" t="str">
        <f t="shared" ca="1" si="397"/>
        <v>4级：造成的伤害提升至&lt;q=attr_atk&gt;&lt;c=A6EC41&gt;450%&lt;/c&gt;</v>
      </c>
    </row>
    <row r="1785" spans="2:69" x14ac:dyDescent="0.15">
      <c r="B1785" s="1" t="str">
        <f t="shared" si="395"/>
        <v>SkillDescBrief4101802</v>
      </c>
      <c r="C1785" s="1" t="str">
        <f t="shared" si="396"/>
        <v>SkillDescDetail410180205</v>
      </c>
      <c r="D1785" s="3">
        <v>410180205</v>
      </c>
      <c r="E1785" s="3">
        <v>4101802</v>
      </c>
      <c r="F1785" s="3">
        <v>5</v>
      </c>
      <c r="G1785" s="3" t="s">
        <v>377</v>
      </c>
      <c r="H1785" s="3">
        <v>5</v>
      </c>
      <c r="I1785" s="3" t="s">
        <v>378</v>
      </c>
      <c r="J1785" s="3"/>
      <c r="K1785" s="3" t="s">
        <v>379</v>
      </c>
      <c r="L1785" s="3"/>
      <c r="M1785" s="3"/>
      <c r="N1785" s="3"/>
      <c r="O1785" s="3"/>
      <c r="P1785" s="3"/>
      <c r="Q1785" s="3" t="s">
        <v>380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393"/>
        <v>{"AtkPower":5}</v>
      </c>
      <c r="Z1785" s="11" t="s">
        <v>798</v>
      </c>
      <c r="AA1785" s="11" t="str">
        <f t="shared" si="398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386</v>
      </c>
      <c r="AG1785" s="11"/>
      <c r="AH1785" s="11"/>
      <c r="AI1785" s="11"/>
      <c r="AJ1785" s="11" t="s">
        <v>471</v>
      </c>
      <c r="AK1785" s="11" t="str">
        <f t="shared" si="401"/>
        <v>&lt;q=attr_atk&gt;&lt;c=A6EC41&gt;</v>
      </c>
      <c r="AL1785" s="11" t="str">
        <f t="shared" si="402"/>
        <v>500%</v>
      </c>
      <c r="AM1785" s="11" t="s">
        <v>349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394"/>
        <v>发射电磁光弹在所有敌人间随机弹射</v>
      </c>
      <c r="BQ1785" s="11" t="str">
        <f t="shared" si="397"/>
        <v>5级：造成的伤害提升至&lt;q=attr_atk&gt;&lt;c=A6EC41&gt;500%&lt;/c&gt;</v>
      </c>
    </row>
    <row r="1786" spans="2:69" x14ac:dyDescent="0.15">
      <c r="B1786" s="1" t="str">
        <f t="shared" si="395"/>
        <v>SkillDescBrief// 经营被动</v>
      </c>
      <c r="C1786" s="1" t="str">
        <f t="shared" si="396"/>
        <v>SkillDescDetail// 经营被动</v>
      </c>
      <c r="D1786" s="7" t="s">
        <v>45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393"/>
        <v/>
      </c>
      <c r="Z1786" s="10" t="s">
        <v>381</v>
      </c>
      <c r="AA1786" s="10" t="str">
        <f t="shared" si="398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394"/>
        <v/>
      </c>
      <c r="BQ1786" s="10" t="str">
        <f t="shared" si="397"/>
        <v/>
      </c>
    </row>
    <row r="1787" spans="2:69" x14ac:dyDescent="0.15">
      <c r="B1787" s="1" t="str">
        <f t="shared" si="395"/>
        <v>SkillDescBrief4101803</v>
      </c>
      <c r="C1787" s="1" t="str">
        <f t="shared" si="396"/>
        <v>SkillDescDetail410180301</v>
      </c>
      <c r="D1787" s="3">
        <v>410180301</v>
      </c>
      <c r="E1787" s="3">
        <v>4101803</v>
      </c>
      <c r="F1787" s="3">
        <v>1</v>
      </c>
      <c r="G1787" s="3" t="s">
        <v>377</v>
      </c>
      <c r="H1787" s="3"/>
      <c r="I1787" s="3" t="s">
        <v>378</v>
      </c>
      <c r="J1787" s="3"/>
      <c r="K1787" s="3" t="s">
        <v>379</v>
      </c>
      <c r="L1787" s="3"/>
      <c r="M1787" s="3"/>
      <c r="N1787" s="3"/>
      <c r="O1787" s="3"/>
      <c r="P1787" s="3"/>
      <c r="Q1787" s="3" t="s">
        <v>380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393"/>
        <v>{}</v>
      </c>
      <c r="Z1787" s="11" t="s">
        <v>396</v>
      </c>
      <c r="AA1787" s="11" t="str">
        <f t="shared" si="398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397</v>
      </c>
      <c r="AK1787" s="11" t="str">
        <f t="shared" ref="AK1787:AK1791" si="403">$B$6</f>
        <v>&lt;c=A6EC41&gt;</v>
      </c>
      <c r="AL1787" s="11">
        <v>2</v>
      </c>
      <c r="AM1787" s="11" t="s">
        <v>349</v>
      </c>
      <c r="AN1787" s="11" t="s">
        <v>398</v>
      </c>
      <c r="AO1787" s="11" t="s">
        <v>355</v>
      </c>
      <c r="AP1787" s="11">
        <v>2</v>
      </c>
      <c r="AQ1787" s="11" t="s">
        <v>349</v>
      </c>
      <c r="AR1787" s="11" t="s">
        <v>399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394"/>
        <v>使产业收入提高，升级消耗减少</v>
      </c>
      <c r="BQ1787" s="11" t="str">
        <f t="shared" si="397"/>
        <v>放置在产业中时，产业收入提高&lt;c=A6EC41&gt;2&lt;/c&gt;倍，产业升级消耗减少&lt;c=A6EC41&gt;2&lt;/c&gt;倍</v>
      </c>
    </row>
    <row r="1788" spans="2:69" x14ac:dyDescent="0.15">
      <c r="B1788" s="1" t="str">
        <f t="shared" si="395"/>
        <v>SkillDescBrief4101803</v>
      </c>
      <c r="C1788" s="1" t="str">
        <f t="shared" si="396"/>
        <v>SkillDescDetail410180302</v>
      </c>
      <c r="D1788" s="3">
        <v>410180302</v>
      </c>
      <c r="E1788" s="3">
        <v>4101803</v>
      </c>
      <c r="F1788" s="3">
        <v>2</v>
      </c>
      <c r="G1788" s="3" t="s">
        <v>377</v>
      </c>
      <c r="H1788" s="3"/>
      <c r="I1788" s="3" t="s">
        <v>378</v>
      </c>
      <c r="J1788" s="3"/>
      <c r="K1788" s="3" t="s">
        <v>379</v>
      </c>
      <c r="L1788" s="3"/>
      <c r="M1788" s="3"/>
      <c r="N1788" s="3"/>
      <c r="O1788" s="3"/>
      <c r="P1788" s="3"/>
      <c r="Q1788" s="3" t="s">
        <v>380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393"/>
        <v>{}</v>
      </c>
      <c r="Z1788" s="11" t="s">
        <v>396</v>
      </c>
      <c r="AA1788" s="11" t="str">
        <f t="shared" si="398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386</v>
      </c>
      <c r="AG1788" s="11"/>
      <c r="AH1788" s="11"/>
      <c r="AI1788" s="11"/>
      <c r="AJ1788" s="11" t="s">
        <v>397</v>
      </c>
      <c r="AK1788" s="11" t="str">
        <f t="shared" si="403"/>
        <v>&lt;c=A6EC41&gt;</v>
      </c>
      <c r="AL1788" s="11">
        <f>AL1787*4</f>
        <v>8</v>
      </c>
      <c r="AM1788" s="11" t="s">
        <v>349</v>
      </c>
      <c r="AN1788" s="11" t="s">
        <v>398</v>
      </c>
      <c r="AO1788" s="11" t="s">
        <v>355</v>
      </c>
      <c r="AP1788" s="11">
        <f>AP1787*4</f>
        <v>8</v>
      </c>
      <c r="AQ1788" s="11" t="s">
        <v>349</v>
      </c>
      <c r="AR1788" s="11" t="s">
        <v>399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394"/>
        <v>使产业收入提高，升级消耗减少</v>
      </c>
      <c r="BQ1788" s="11" t="str">
        <f t="shared" si="397"/>
        <v>2级：放置在产业中时，产业收入提高&lt;c=A6EC41&gt;8&lt;/c&gt;倍，产业升级消耗减少&lt;c=A6EC41&gt;8&lt;/c&gt;倍</v>
      </c>
    </row>
    <row r="1789" spans="2:69" x14ac:dyDescent="0.15">
      <c r="B1789" s="1" t="str">
        <f t="shared" si="395"/>
        <v>SkillDescBrief4101803</v>
      </c>
      <c r="C1789" s="1" t="str">
        <f t="shared" si="396"/>
        <v>SkillDescDetail410180303</v>
      </c>
      <c r="D1789" s="3">
        <v>410180303</v>
      </c>
      <c r="E1789" s="3">
        <v>4101803</v>
      </c>
      <c r="F1789" s="3">
        <v>3</v>
      </c>
      <c r="G1789" s="3" t="s">
        <v>377</v>
      </c>
      <c r="H1789" s="3"/>
      <c r="I1789" s="3" t="s">
        <v>378</v>
      </c>
      <c r="J1789" s="3"/>
      <c r="K1789" s="3" t="s">
        <v>379</v>
      </c>
      <c r="L1789" s="3"/>
      <c r="M1789" s="3"/>
      <c r="N1789" s="3"/>
      <c r="O1789" s="3"/>
      <c r="P1789" s="3"/>
      <c r="Q1789" s="3" t="s">
        <v>380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393"/>
        <v>{}</v>
      </c>
      <c r="Z1789" s="11" t="s">
        <v>396</v>
      </c>
      <c r="AA1789" s="11" t="str">
        <f t="shared" si="398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386</v>
      </c>
      <c r="AG1789" s="11"/>
      <c r="AH1789" s="11"/>
      <c r="AI1789" s="11"/>
      <c r="AJ1789" s="11" t="s">
        <v>397</v>
      </c>
      <c r="AK1789" s="11" t="str">
        <f t="shared" si="403"/>
        <v>&lt;c=A6EC41&gt;</v>
      </c>
      <c r="AL1789" s="11">
        <f>AL1788*4</f>
        <v>32</v>
      </c>
      <c r="AM1789" s="11" t="s">
        <v>349</v>
      </c>
      <c r="AN1789" s="11" t="s">
        <v>398</v>
      </c>
      <c r="AO1789" s="11" t="s">
        <v>355</v>
      </c>
      <c r="AP1789" s="11">
        <f>AP1788*4</f>
        <v>32</v>
      </c>
      <c r="AQ1789" s="11" t="s">
        <v>349</v>
      </c>
      <c r="AR1789" s="11" t="s">
        <v>399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394"/>
        <v>使产业收入提高，升级消耗减少</v>
      </c>
      <c r="BQ1789" s="11" t="str">
        <f t="shared" si="397"/>
        <v>3级：放置在产业中时，产业收入提高&lt;c=A6EC41&gt;32&lt;/c&gt;倍，产业升级消耗减少&lt;c=A6EC41&gt;32&lt;/c&gt;倍</v>
      </c>
    </row>
    <row r="1790" spans="2:69" x14ac:dyDescent="0.15">
      <c r="B1790" s="1" t="str">
        <f t="shared" si="395"/>
        <v>SkillDescBrief4101803</v>
      </c>
      <c r="C1790" s="1" t="str">
        <f t="shared" si="396"/>
        <v>SkillDescDetail410180304</v>
      </c>
      <c r="D1790" s="3">
        <v>410180304</v>
      </c>
      <c r="E1790" s="3">
        <v>4101803</v>
      </c>
      <c r="F1790" s="3">
        <v>4</v>
      </c>
      <c r="G1790" s="3" t="s">
        <v>377</v>
      </c>
      <c r="H1790" s="3"/>
      <c r="I1790" s="3" t="s">
        <v>378</v>
      </c>
      <c r="J1790" s="3"/>
      <c r="K1790" s="3" t="s">
        <v>379</v>
      </c>
      <c r="L1790" s="3"/>
      <c r="M1790" s="3"/>
      <c r="N1790" s="3"/>
      <c r="O1790" s="3"/>
      <c r="P1790" s="3"/>
      <c r="Q1790" s="3" t="s">
        <v>380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393"/>
        <v>{}</v>
      </c>
      <c r="Z1790" s="11" t="s">
        <v>396</v>
      </c>
      <c r="AA1790" s="11" t="str">
        <f t="shared" si="398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386</v>
      </c>
      <c r="AG1790" s="11"/>
      <c r="AH1790" s="11"/>
      <c r="AI1790" s="11"/>
      <c r="AJ1790" s="11" t="s">
        <v>397</v>
      </c>
      <c r="AK1790" s="11" t="str">
        <f t="shared" si="403"/>
        <v>&lt;c=A6EC41&gt;</v>
      </c>
      <c r="AL1790" s="11">
        <v>64</v>
      </c>
      <c r="AM1790" s="11" t="s">
        <v>349</v>
      </c>
      <c r="AN1790" s="11" t="s">
        <v>398</v>
      </c>
      <c r="AO1790" s="11" t="s">
        <v>355</v>
      </c>
      <c r="AP1790" s="11">
        <v>64</v>
      </c>
      <c r="AQ1790" s="11" t="s">
        <v>349</v>
      </c>
      <c r="AR1790" s="11" t="s">
        <v>399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394"/>
        <v>使产业收入提高，升级消耗减少</v>
      </c>
      <c r="BQ1790" s="11" t="str">
        <f t="shared" si="397"/>
        <v>4级：放置在产业中时，产业收入提高&lt;c=A6EC41&gt;64&lt;/c&gt;倍，产业升级消耗减少&lt;c=A6EC41&gt;64&lt;/c&gt;倍</v>
      </c>
    </row>
    <row r="1791" spans="2:69" x14ac:dyDescent="0.15">
      <c r="B1791" s="1" t="str">
        <f t="shared" si="395"/>
        <v>SkillDescBrief4101803</v>
      </c>
      <c r="C1791" s="1" t="str">
        <f t="shared" si="396"/>
        <v>SkillDescDetail410180305</v>
      </c>
      <c r="D1791" s="3">
        <v>410180305</v>
      </c>
      <c r="E1791" s="3">
        <v>4101803</v>
      </c>
      <c r="F1791" s="3">
        <v>5</v>
      </c>
      <c r="G1791" s="3" t="s">
        <v>377</v>
      </c>
      <c r="H1791" s="3"/>
      <c r="I1791" s="3" t="s">
        <v>378</v>
      </c>
      <c r="J1791" s="3"/>
      <c r="K1791" s="3" t="s">
        <v>379</v>
      </c>
      <c r="L1791" s="3"/>
      <c r="M1791" s="3"/>
      <c r="N1791" s="3"/>
      <c r="O1791" s="3"/>
      <c r="P1791" s="3"/>
      <c r="Q1791" s="3" t="s">
        <v>380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393"/>
        <v>{}</v>
      </c>
      <c r="Z1791" s="11" t="s">
        <v>396</v>
      </c>
      <c r="AA1791" s="11" t="str">
        <f t="shared" si="398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386</v>
      </c>
      <c r="AG1791" s="11"/>
      <c r="AH1791" s="11"/>
      <c r="AI1791" s="11"/>
      <c r="AJ1791" s="11" t="s">
        <v>397</v>
      </c>
      <c r="AK1791" s="11" t="str">
        <f t="shared" si="403"/>
        <v>&lt;c=A6EC41&gt;</v>
      </c>
      <c r="AL1791" s="11">
        <v>128</v>
      </c>
      <c r="AM1791" s="11" t="s">
        <v>349</v>
      </c>
      <c r="AN1791" s="11" t="s">
        <v>398</v>
      </c>
      <c r="AO1791" s="11" t="s">
        <v>355</v>
      </c>
      <c r="AP1791" s="11">
        <v>128</v>
      </c>
      <c r="AQ1791" s="11" t="s">
        <v>349</v>
      </c>
      <c r="AR1791" s="11" t="s">
        <v>399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394"/>
        <v>使产业收入提高，升级消耗减少</v>
      </c>
      <c r="BQ1791" s="11" t="str">
        <f t="shared" si="397"/>
        <v>5级：放置在产业中时，产业收入提高&lt;c=A6EC41&gt;128&lt;/c&gt;倍，产业升级消耗减少&lt;c=A6EC41&gt;128&lt;/c&gt;倍</v>
      </c>
    </row>
    <row r="1792" spans="2:69" x14ac:dyDescent="0.15">
      <c r="B1792" s="1" t="str">
        <f t="shared" si="395"/>
        <v>SkillDescBrief// 战斗被动</v>
      </c>
      <c r="C1792" s="1" t="str">
        <f t="shared" si="396"/>
        <v>SkillDescDetail// 战斗被动1</v>
      </c>
      <c r="D1792" s="7" t="s">
        <v>46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393"/>
        <v/>
      </c>
      <c r="Z1792" s="10" t="s">
        <v>381</v>
      </c>
      <c r="AA1792" s="10" t="str">
        <f t="shared" si="398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394"/>
        <v/>
      </c>
      <c r="BQ1792" s="10" t="str">
        <f t="shared" si="397"/>
        <v/>
      </c>
    </row>
    <row r="1793" spans="2:69" x14ac:dyDescent="0.15">
      <c r="B1793" s="1" t="str">
        <f t="shared" si="395"/>
        <v>SkillDescBrief4101804</v>
      </c>
      <c r="C1793" s="1" t="str">
        <f t="shared" si="396"/>
        <v>SkillDescDetail410180401</v>
      </c>
      <c r="D1793" s="3">
        <v>410180401</v>
      </c>
      <c r="E1793" s="3">
        <v>4101804</v>
      </c>
      <c r="F1793" s="3">
        <v>1</v>
      </c>
      <c r="G1793" s="3" t="s">
        <v>377</v>
      </c>
      <c r="H1793" s="3">
        <f ca="1">ROUND(_xlfn.XLOOKUP($F1793,$D$1:$D$5,$E$1:$E$5)*OFFSET(H1793,5-$F1793,0)/0.05,0)*0.05</f>
        <v>4.2</v>
      </c>
      <c r="I1793" s="3" t="s">
        <v>378</v>
      </c>
      <c r="J1793" s="3"/>
      <c r="K1793" s="3" t="s">
        <v>379</v>
      </c>
      <c r="L1793" s="3"/>
      <c r="M1793" s="3"/>
      <c r="N1793" s="3"/>
      <c r="O1793" s="3"/>
      <c r="P1793" s="3"/>
      <c r="Q1793" s="3" t="s">
        <v>380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t="shared" ca="1" si="393"/>
        <v>{"AtkPower":4.2}</v>
      </c>
      <c r="Z1793" s="11" t="s">
        <v>800</v>
      </c>
      <c r="AA1793" s="11" t="str">
        <f t="shared" ca="1" si="398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476</v>
      </c>
      <c r="AK1793" s="11" t="str">
        <f>$B$6</f>
        <v>&lt;c=A6EC41&gt;</v>
      </c>
      <c r="AL1793" s="12">
        <v>6</v>
      </c>
      <c r="AM1793" s="11" t="s">
        <v>349</v>
      </c>
      <c r="AN1793" s="11" t="s">
        <v>801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349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394"/>
        <v>周期性发射电磁子弹</v>
      </c>
      <c r="BQ1793" s="11" t="str">
        <f t="shared" ca="1" si="397"/>
        <v>每隔&lt;c=A6EC41&gt;6&lt;/c&gt;秒，下次射击附带电磁效果，造成的伤害提升至&lt;q=attr_atk&gt;&lt;c=A6EC41&gt;420%&lt;/c&gt;</v>
      </c>
    </row>
    <row r="1794" spans="2:69" x14ac:dyDescent="0.15">
      <c r="B1794" s="1" t="str">
        <f t="shared" si="395"/>
        <v>SkillDescBrief4101804</v>
      </c>
      <c r="C1794" s="1" t="str">
        <f t="shared" si="396"/>
        <v>SkillDescDetail410180402</v>
      </c>
      <c r="D1794" s="3">
        <v>410180402</v>
      </c>
      <c r="E1794" s="3">
        <v>4101804</v>
      </c>
      <c r="F1794" s="3">
        <v>2</v>
      </c>
      <c r="G1794" s="3" t="s">
        <v>377</v>
      </c>
      <c r="H1794" s="3">
        <f ca="1">ROUND(_xlfn.XLOOKUP($F1794,$D$1:$D$5,$E$1:$E$5)*OFFSET(H1794,5-$F1794,0)/0.05,0)*0.05</f>
        <v>4.5</v>
      </c>
      <c r="I1794" s="3" t="s">
        <v>378</v>
      </c>
      <c r="J1794" s="3"/>
      <c r="K1794" s="3" t="s">
        <v>379</v>
      </c>
      <c r="L1794" s="3"/>
      <c r="M1794" s="3"/>
      <c r="N1794" s="3"/>
      <c r="O1794" s="3"/>
      <c r="P1794" s="3"/>
      <c r="Q1794" s="3" t="s">
        <v>380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t="shared" ca="1" si="393"/>
        <v>{"AtkPower":4.5}</v>
      </c>
      <c r="Z1794" s="11" t="s">
        <v>800</v>
      </c>
      <c r="AA1794" s="11" t="str">
        <f t="shared" ca="1" si="398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386</v>
      </c>
      <c r="AG1794" s="11"/>
      <c r="AH1794" s="11"/>
      <c r="AI1794" s="11"/>
      <c r="AJ1794" s="11" t="s">
        <v>471</v>
      </c>
      <c r="AK1794" s="11" t="str">
        <f t="shared" ref="AK1794:AK1797" si="404">$B$8&amp;$B$6</f>
        <v>&lt;q=attr_atk&gt;&lt;c=A6EC41&gt;</v>
      </c>
      <c r="AL1794" s="11" t="str">
        <f t="shared" ref="AL1794:AL1797" ca="1" si="405">ROUND($H1794*100,2)&amp;"%"</f>
        <v>450%</v>
      </c>
      <c r="AM1794" s="11" t="s">
        <v>349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394"/>
        <v>周期性发射电磁子弹</v>
      </c>
      <c r="BQ1794" s="11" t="str">
        <f t="shared" ca="1" si="397"/>
        <v>2级：造成的伤害提升至&lt;q=attr_atk&gt;&lt;c=A6EC41&gt;450%&lt;/c&gt;</v>
      </c>
    </row>
    <row r="1795" spans="2:69" x14ac:dyDescent="0.15">
      <c r="B1795" s="1" t="str">
        <f t="shared" si="395"/>
        <v>SkillDescBrief4101804</v>
      </c>
      <c r="C1795" s="1" t="str">
        <f t="shared" si="396"/>
        <v>SkillDescDetail410180403</v>
      </c>
      <c r="D1795" s="3">
        <v>410180403</v>
      </c>
      <c r="E1795" s="3">
        <v>4101804</v>
      </c>
      <c r="F1795" s="3">
        <v>3</v>
      </c>
      <c r="G1795" s="3" t="s">
        <v>377</v>
      </c>
      <c r="H1795" s="3">
        <f ca="1">ROUND(_xlfn.XLOOKUP($F1795,$D$1:$D$5,$E$1:$E$5)*OFFSET(H1795,5-$F1795,0)/0.05,0)*0.05</f>
        <v>4.8000000000000007</v>
      </c>
      <c r="I1795" s="3" t="s">
        <v>378</v>
      </c>
      <c r="J1795" s="3"/>
      <c r="K1795" s="3" t="s">
        <v>379</v>
      </c>
      <c r="L1795" s="3"/>
      <c r="M1795" s="3"/>
      <c r="N1795" s="3"/>
      <c r="O1795" s="3"/>
      <c r="P1795" s="3"/>
      <c r="Q1795" s="3" t="s">
        <v>380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t="shared" ca="1" si="393"/>
        <v>{"AtkPower":4.8}</v>
      </c>
      <c r="Z1795" s="11" t="s">
        <v>800</v>
      </c>
      <c r="AA1795" s="11" t="str">
        <f t="shared" ca="1" si="398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386</v>
      </c>
      <c r="AG1795" s="11"/>
      <c r="AH1795" s="11"/>
      <c r="AI1795" s="11"/>
      <c r="AJ1795" s="11" t="s">
        <v>471</v>
      </c>
      <c r="AK1795" s="11" t="str">
        <f t="shared" si="404"/>
        <v>&lt;q=attr_atk&gt;&lt;c=A6EC41&gt;</v>
      </c>
      <c r="AL1795" s="11" t="str">
        <f t="shared" ca="1" si="405"/>
        <v>480%</v>
      </c>
      <c r="AM1795" s="11" t="s">
        <v>349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394"/>
        <v>周期性发射电磁子弹</v>
      </c>
      <c r="BQ1795" s="11" t="str">
        <f t="shared" ca="1" si="397"/>
        <v>3级：造成的伤害提升至&lt;q=attr_atk&gt;&lt;c=A6EC41&gt;480%&lt;/c&gt;</v>
      </c>
    </row>
    <row r="1796" spans="2:69" x14ac:dyDescent="0.15">
      <c r="B1796" s="1" t="str">
        <f t="shared" si="395"/>
        <v>SkillDescBrief4101804</v>
      </c>
      <c r="C1796" s="1" t="str">
        <f t="shared" si="396"/>
        <v>SkillDescDetail410180404</v>
      </c>
      <c r="D1796" s="3">
        <v>410180404</v>
      </c>
      <c r="E1796" s="3">
        <v>4101804</v>
      </c>
      <c r="F1796" s="3">
        <v>4</v>
      </c>
      <c r="G1796" s="3" t="s">
        <v>377</v>
      </c>
      <c r="H1796" s="3">
        <f ca="1">ROUND(_xlfn.XLOOKUP($F1796,$D$1:$D$5,$E$1:$E$5)*OFFSET(H1796,5-$F1796,0)/0.05,0)*0.05</f>
        <v>5.4</v>
      </c>
      <c r="I1796" s="3" t="s">
        <v>378</v>
      </c>
      <c r="J1796" s="3"/>
      <c r="K1796" s="3" t="s">
        <v>379</v>
      </c>
      <c r="L1796" s="3"/>
      <c r="M1796" s="3"/>
      <c r="N1796" s="3"/>
      <c r="O1796" s="3"/>
      <c r="P1796" s="3"/>
      <c r="Q1796" s="3" t="s">
        <v>380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t="shared" ca="1" si="393"/>
        <v>{"AtkPower":5.4}</v>
      </c>
      <c r="Z1796" s="11" t="s">
        <v>800</v>
      </c>
      <c r="AA1796" s="11" t="str">
        <f t="shared" ca="1" si="398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386</v>
      </c>
      <c r="AG1796" s="11"/>
      <c r="AH1796" s="11"/>
      <c r="AI1796" s="11"/>
      <c r="AJ1796" s="11" t="s">
        <v>471</v>
      </c>
      <c r="AK1796" s="11" t="str">
        <f t="shared" si="404"/>
        <v>&lt;q=attr_atk&gt;&lt;c=A6EC41&gt;</v>
      </c>
      <c r="AL1796" s="11" t="str">
        <f t="shared" ca="1" si="405"/>
        <v>540%</v>
      </c>
      <c r="AM1796" s="11" t="s">
        <v>349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394"/>
        <v>周期性发射电磁子弹</v>
      </c>
      <c r="BQ1796" s="11" t="str">
        <f t="shared" ca="1" si="397"/>
        <v>4级：造成的伤害提升至&lt;q=attr_atk&gt;&lt;c=A6EC41&gt;540%&lt;/c&gt;</v>
      </c>
    </row>
    <row r="1797" spans="2:69" x14ac:dyDescent="0.15">
      <c r="B1797" s="1" t="str">
        <f t="shared" si="395"/>
        <v>SkillDescBrief4101804</v>
      </c>
      <c r="C1797" s="1" t="str">
        <f t="shared" si="396"/>
        <v>SkillDescDetail410180405</v>
      </c>
      <c r="D1797" s="3">
        <v>410180405</v>
      </c>
      <c r="E1797" s="3">
        <v>4101804</v>
      </c>
      <c r="F1797" s="3">
        <v>5</v>
      </c>
      <c r="G1797" s="3" t="s">
        <v>377</v>
      </c>
      <c r="H1797" s="3">
        <v>6</v>
      </c>
      <c r="I1797" s="3" t="s">
        <v>378</v>
      </c>
      <c r="J1797" s="3"/>
      <c r="K1797" s="3" t="s">
        <v>379</v>
      </c>
      <c r="L1797" s="3"/>
      <c r="M1797" s="3"/>
      <c r="N1797" s="3"/>
      <c r="O1797" s="3"/>
      <c r="P1797" s="3"/>
      <c r="Q1797" s="3" t="s">
        <v>380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393"/>
        <v>{"AtkPower":6}</v>
      </c>
      <c r="Z1797" s="11" t="s">
        <v>800</v>
      </c>
      <c r="AA1797" s="11" t="str">
        <f t="shared" si="398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386</v>
      </c>
      <c r="AG1797" s="11"/>
      <c r="AH1797" s="11"/>
      <c r="AI1797" s="11"/>
      <c r="AJ1797" s="11" t="s">
        <v>471</v>
      </c>
      <c r="AK1797" s="11" t="str">
        <f t="shared" si="404"/>
        <v>&lt;q=attr_atk&gt;&lt;c=A6EC41&gt;</v>
      </c>
      <c r="AL1797" s="11" t="str">
        <f t="shared" si="405"/>
        <v>600%</v>
      </c>
      <c r="AM1797" s="11" t="s">
        <v>349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394"/>
        <v>周期性发射电磁子弹</v>
      </c>
      <c r="BQ1797" s="11" t="str">
        <f t="shared" si="397"/>
        <v>5级：造成的伤害提升至&lt;q=attr_atk&gt;&lt;c=A6EC41&gt;600%&lt;/c&gt;</v>
      </c>
    </row>
    <row r="1798" spans="2:69" x14ac:dyDescent="0.15">
      <c r="B1798" s="1" t="str">
        <f t="shared" si="395"/>
        <v>SkillDescBrief// 战斗被动</v>
      </c>
      <c r="C1798" s="1" t="str">
        <f t="shared" si="396"/>
        <v>SkillDescDetail// 战斗被动2</v>
      </c>
      <c r="D1798" s="7" t="s">
        <v>47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393"/>
        <v/>
      </c>
      <c r="Z1798" s="10" t="s">
        <v>381</v>
      </c>
      <c r="AA1798" s="10" t="str">
        <f t="shared" si="398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394"/>
        <v/>
      </c>
      <c r="BQ1798" s="10" t="str">
        <f t="shared" si="397"/>
        <v/>
      </c>
    </row>
    <row r="1799" spans="2:69" x14ac:dyDescent="0.15">
      <c r="B1799" s="1" t="str">
        <f t="shared" si="395"/>
        <v>SkillDescBrief4101805</v>
      </c>
      <c r="C1799" s="1" t="str">
        <f t="shared" si="396"/>
        <v>SkillDescDetail410180501</v>
      </c>
      <c r="D1799" s="3">
        <v>410180501</v>
      </c>
      <c r="E1799" s="3">
        <v>4101805</v>
      </c>
      <c r="F1799" s="3">
        <v>1</v>
      </c>
      <c r="G1799" s="3" t="s">
        <v>377</v>
      </c>
      <c r="H1799" s="3"/>
      <c r="I1799" s="3" t="s">
        <v>378</v>
      </c>
      <c r="J1799" s="3"/>
      <c r="K1799" s="3" t="s">
        <v>379</v>
      </c>
      <c r="L1799" s="3"/>
      <c r="M1799" s="3"/>
      <c r="N1799" s="3"/>
      <c r="O1799" s="3"/>
      <c r="P1799" s="3"/>
      <c r="Q1799" s="3" t="s">
        <v>380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393"/>
        <v>{}</v>
      </c>
      <c r="Z1799" s="11" t="s">
        <v>381</v>
      </c>
      <c r="AA1799" s="11" t="str">
        <f t="shared" si="398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394"/>
        <v/>
      </c>
      <c r="BQ1799" s="11" t="str">
        <f t="shared" si="397"/>
        <v/>
      </c>
    </row>
    <row r="1800" spans="2:69" x14ac:dyDescent="0.15">
      <c r="B1800" s="1" t="str">
        <f t="shared" si="395"/>
        <v>SkillDescBrief4101805</v>
      </c>
      <c r="C1800" s="1" t="str">
        <f t="shared" si="396"/>
        <v>SkillDescDetail410180502</v>
      </c>
      <c r="D1800" s="3">
        <v>410180502</v>
      </c>
      <c r="E1800" s="3">
        <v>4101805</v>
      </c>
      <c r="F1800" s="3">
        <v>2</v>
      </c>
      <c r="G1800" s="3" t="s">
        <v>377</v>
      </c>
      <c r="H1800" s="3"/>
      <c r="I1800" s="3" t="s">
        <v>378</v>
      </c>
      <c r="J1800" s="3"/>
      <c r="K1800" s="3" t="s">
        <v>379</v>
      </c>
      <c r="L1800" s="3"/>
      <c r="M1800" s="3"/>
      <c r="N1800" s="3"/>
      <c r="O1800" s="3"/>
      <c r="P1800" s="3"/>
      <c r="Q1800" s="3" t="s">
        <v>380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393"/>
        <v>{}</v>
      </c>
      <c r="Z1800" s="11" t="s">
        <v>381</v>
      </c>
      <c r="AA1800" s="11" t="str">
        <f t="shared" si="398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394"/>
        <v/>
      </c>
      <c r="BQ1800" s="11" t="str">
        <f t="shared" si="397"/>
        <v/>
      </c>
    </row>
    <row r="1801" spans="2:69" x14ac:dyDescent="0.15">
      <c r="B1801" s="1" t="str">
        <f t="shared" si="395"/>
        <v>SkillDescBrief4101805</v>
      </c>
      <c r="C1801" s="1" t="str">
        <f t="shared" si="396"/>
        <v>SkillDescDetail410180503</v>
      </c>
      <c r="D1801" s="3">
        <v>410180503</v>
      </c>
      <c r="E1801" s="3">
        <v>4101805</v>
      </c>
      <c r="F1801" s="3">
        <v>3</v>
      </c>
      <c r="G1801" s="3" t="s">
        <v>377</v>
      </c>
      <c r="H1801" s="3"/>
      <c r="I1801" s="3" t="s">
        <v>378</v>
      </c>
      <c r="J1801" s="3"/>
      <c r="K1801" s="3" t="s">
        <v>379</v>
      </c>
      <c r="L1801" s="3"/>
      <c r="M1801" s="3"/>
      <c r="N1801" s="3"/>
      <c r="O1801" s="3"/>
      <c r="P1801" s="3"/>
      <c r="Q1801" s="3" t="s">
        <v>380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393"/>
        <v>{}</v>
      </c>
      <c r="Z1801" s="11" t="s">
        <v>381</v>
      </c>
      <c r="AA1801" s="11" t="str">
        <f t="shared" si="398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394"/>
        <v/>
      </c>
      <c r="BQ1801" s="11" t="str">
        <f t="shared" si="397"/>
        <v/>
      </c>
    </row>
    <row r="1802" spans="2:69" x14ac:dyDescent="0.15">
      <c r="B1802" s="1" t="str">
        <f t="shared" si="395"/>
        <v>SkillDescBrief4101805</v>
      </c>
      <c r="C1802" s="1" t="str">
        <f t="shared" si="396"/>
        <v>SkillDescDetail410180504</v>
      </c>
      <c r="D1802" s="3">
        <v>410180504</v>
      </c>
      <c r="E1802" s="3">
        <v>4101805</v>
      </c>
      <c r="F1802" s="3">
        <v>4</v>
      </c>
      <c r="G1802" s="3" t="s">
        <v>377</v>
      </c>
      <c r="H1802" s="3"/>
      <c r="I1802" s="3" t="s">
        <v>378</v>
      </c>
      <c r="J1802" s="3"/>
      <c r="K1802" s="3" t="s">
        <v>379</v>
      </c>
      <c r="L1802" s="3"/>
      <c r="M1802" s="3"/>
      <c r="N1802" s="3"/>
      <c r="O1802" s="3"/>
      <c r="P1802" s="3"/>
      <c r="Q1802" s="3" t="s">
        <v>380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406">IF(E1802="","",$A$3&amp;_xlfn.TEXTJOIN($C$1,1,S1802:X1802)&amp;$A$4)</f>
        <v>{}</v>
      </c>
      <c r="Z1802" s="11" t="s">
        <v>381</v>
      </c>
      <c r="AA1802" s="11" t="str">
        <f t="shared" si="398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407">Z1802</f>
        <v/>
      </c>
      <c r="BQ1802" s="11" t="str">
        <f t="shared" si="397"/>
        <v/>
      </c>
    </row>
    <row r="1803" spans="2:69" x14ac:dyDescent="0.15">
      <c r="B1803" s="1" t="str">
        <f t="shared" ref="B1803:B1821" si="408">$C$3&amp;LEFT($D1803,7)</f>
        <v>SkillDescBrief4101805</v>
      </c>
      <c r="C1803" s="1" t="str">
        <f t="shared" ref="C1803:C1821" si="409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377</v>
      </c>
      <c r="H1803" s="3"/>
      <c r="I1803" s="3" t="s">
        <v>378</v>
      </c>
      <c r="J1803" s="3"/>
      <c r="K1803" s="3" t="s">
        <v>379</v>
      </c>
      <c r="L1803" s="3"/>
      <c r="M1803" s="3"/>
      <c r="N1803" s="3"/>
      <c r="O1803" s="3"/>
      <c r="P1803" s="3"/>
      <c r="Q1803" s="3" t="s">
        <v>380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406"/>
        <v>{}</v>
      </c>
      <c r="Z1803" s="11" t="s">
        <v>381</v>
      </c>
      <c r="AA1803" s="11" t="str">
        <f t="shared" si="398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407"/>
        <v/>
      </c>
      <c r="BQ1803" s="11" t="str">
        <f t="shared" si="397"/>
        <v/>
      </c>
    </row>
    <row r="1804" spans="2:69" x14ac:dyDescent="0.15">
      <c r="B1804" s="1" t="str">
        <f t="shared" si="408"/>
        <v>SkillDescBrief// 战斗被动</v>
      </c>
      <c r="C1804" s="1" t="str">
        <f t="shared" si="409"/>
        <v>SkillDescDetail// 战斗被动3</v>
      </c>
      <c r="D1804" s="7" t="s">
        <v>48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406"/>
        <v/>
      </c>
      <c r="Z1804" s="10" t="s">
        <v>381</v>
      </c>
      <c r="AA1804" s="10" t="str">
        <f t="shared" si="398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407"/>
        <v/>
      </c>
      <c r="BQ1804" s="10" t="str">
        <f t="shared" si="397"/>
        <v/>
      </c>
    </row>
    <row r="1805" spans="2:69" x14ac:dyDescent="0.15">
      <c r="B1805" s="1" t="str">
        <f t="shared" si="408"/>
        <v>SkillDescBrief4101806</v>
      </c>
      <c r="C1805" s="1" t="str">
        <f t="shared" si="409"/>
        <v>SkillDescDetail410180601</v>
      </c>
      <c r="D1805" s="3">
        <v>410180601</v>
      </c>
      <c r="E1805" s="3">
        <v>4101806</v>
      </c>
      <c r="F1805" s="3">
        <v>1</v>
      </c>
      <c r="G1805" s="3" t="s">
        <v>377</v>
      </c>
      <c r="H1805" s="3"/>
      <c r="I1805" s="3" t="s">
        <v>378</v>
      </c>
      <c r="J1805" s="3"/>
      <c r="K1805" s="3" t="s">
        <v>379</v>
      </c>
      <c r="L1805" s="3"/>
      <c r="M1805" s="3"/>
      <c r="N1805" s="3"/>
      <c r="O1805" s="3"/>
      <c r="P1805" s="3"/>
      <c r="Q1805" s="3" t="s">
        <v>380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406"/>
        <v>{}</v>
      </c>
      <c r="Z1805" s="11" t="s">
        <v>381</v>
      </c>
      <c r="AA1805" s="11" t="str">
        <f t="shared" si="398"/>
        <v/>
      </c>
      <c r="AB1805" s="11"/>
      <c r="AC1805" s="11"/>
      <c r="AD1805" s="11"/>
      <c r="AE1805" s="11"/>
      <c r="AF1805" s="11"/>
      <c r="AG1805" s="11"/>
      <c r="AH1805" s="11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407"/>
        <v/>
      </c>
      <c r="BQ1805" s="11" t="str">
        <f t="shared" si="397"/>
        <v/>
      </c>
    </row>
    <row r="1806" spans="2:69" x14ac:dyDescent="0.15">
      <c r="B1806" s="1" t="str">
        <f t="shared" si="408"/>
        <v>SkillDescBrief4101806</v>
      </c>
      <c r="C1806" s="1" t="str">
        <f t="shared" si="409"/>
        <v>SkillDescDetail410180602</v>
      </c>
      <c r="D1806" s="3">
        <v>410180602</v>
      </c>
      <c r="E1806" s="3">
        <v>4101806</v>
      </c>
      <c r="F1806" s="3">
        <v>2</v>
      </c>
      <c r="G1806" s="3" t="s">
        <v>377</v>
      </c>
      <c r="H1806" s="3"/>
      <c r="I1806" s="3" t="s">
        <v>378</v>
      </c>
      <c r="J1806" s="3"/>
      <c r="K1806" s="3" t="s">
        <v>379</v>
      </c>
      <c r="L1806" s="3"/>
      <c r="M1806" s="3"/>
      <c r="N1806" s="3"/>
      <c r="O1806" s="3"/>
      <c r="P1806" s="3"/>
      <c r="Q1806" s="3" t="s">
        <v>380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406"/>
        <v>{}</v>
      </c>
      <c r="Z1806" s="11" t="s">
        <v>381</v>
      </c>
      <c r="AA1806" s="11" t="str">
        <f t="shared" si="398"/>
        <v/>
      </c>
      <c r="AB1806" s="11"/>
      <c r="AC1806" s="11"/>
      <c r="AD1806" s="11"/>
      <c r="AE1806" s="11"/>
      <c r="AF1806" s="11"/>
      <c r="AG1806" s="11"/>
      <c r="AH1806" s="11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407"/>
        <v/>
      </c>
      <c r="BQ1806" s="11" t="str">
        <f t="shared" si="397"/>
        <v/>
      </c>
    </row>
    <row r="1807" spans="2:69" x14ac:dyDescent="0.15">
      <c r="B1807" s="1" t="str">
        <f t="shared" si="408"/>
        <v>SkillDescBrief4101806</v>
      </c>
      <c r="C1807" s="1" t="str">
        <f t="shared" si="409"/>
        <v>SkillDescDetail410180603</v>
      </c>
      <c r="D1807" s="3">
        <v>410180603</v>
      </c>
      <c r="E1807" s="3">
        <v>4101806</v>
      </c>
      <c r="F1807" s="3">
        <v>3</v>
      </c>
      <c r="G1807" s="3" t="s">
        <v>377</v>
      </c>
      <c r="H1807" s="3"/>
      <c r="I1807" s="3" t="s">
        <v>378</v>
      </c>
      <c r="J1807" s="3"/>
      <c r="K1807" s="3" t="s">
        <v>379</v>
      </c>
      <c r="L1807" s="3"/>
      <c r="M1807" s="3"/>
      <c r="N1807" s="3"/>
      <c r="O1807" s="3"/>
      <c r="P1807" s="3"/>
      <c r="Q1807" s="3" t="s">
        <v>380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406"/>
        <v>{}</v>
      </c>
      <c r="Z1807" s="11" t="s">
        <v>381</v>
      </c>
      <c r="AA1807" s="11" t="str">
        <f t="shared" si="398"/>
        <v/>
      </c>
      <c r="AB1807" s="11"/>
      <c r="AC1807" s="11"/>
      <c r="AD1807" s="11"/>
      <c r="AE1807" s="11"/>
      <c r="AF1807" s="11"/>
      <c r="AG1807" s="11"/>
      <c r="AH1807" s="11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407"/>
        <v/>
      </c>
      <c r="BQ1807" s="11" t="str">
        <f t="shared" si="397"/>
        <v/>
      </c>
    </row>
    <row r="1808" spans="2:69" x14ac:dyDescent="0.15">
      <c r="B1808" s="1" t="str">
        <f t="shared" si="408"/>
        <v>SkillDescBrief4101806</v>
      </c>
      <c r="C1808" s="1" t="str">
        <f t="shared" si="409"/>
        <v>SkillDescDetail410180604</v>
      </c>
      <c r="D1808" s="3">
        <v>410180604</v>
      </c>
      <c r="E1808" s="3">
        <v>4101806</v>
      </c>
      <c r="F1808" s="3">
        <v>4</v>
      </c>
      <c r="G1808" s="3" t="s">
        <v>377</v>
      </c>
      <c r="H1808" s="3"/>
      <c r="I1808" s="3" t="s">
        <v>378</v>
      </c>
      <c r="J1808" s="3"/>
      <c r="K1808" s="3" t="s">
        <v>379</v>
      </c>
      <c r="L1808" s="3"/>
      <c r="M1808" s="3"/>
      <c r="N1808" s="3"/>
      <c r="O1808" s="3"/>
      <c r="P1808" s="3"/>
      <c r="Q1808" s="3" t="s">
        <v>380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406"/>
        <v>{}</v>
      </c>
      <c r="Z1808" s="11" t="s">
        <v>381</v>
      </c>
      <c r="AA1808" s="11" t="str">
        <f t="shared" si="398"/>
        <v/>
      </c>
      <c r="AB1808" s="11"/>
      <c r="AC1808" s="11"/>
      <c r="AD1808" s="11"/>
      <c r="AE1808" s="11"/>
      <c r="AF1808" s="11"/>
      <c r="AG1808" s="11"/>
      <c r="AH1808" s="11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407"/>
        <v/>
      </c>
      <c r="BQ1808" s="11" t="str">
        <f t="shared" si="397"/>
        <v/>
      </c>
    </row>
    <row r="1809" spans="2:69" x14ac:dyDescent="0.15">
      <c r="B1809" s="1" t="str">
        <f t="shared" si="408"/>
        <v>SkillDescBrief4101806</v>
      </c>
      <c r="C1809" s="1" t="str">
        <f t="shared" si="409"/>
        <v>SkillDescDetail410180605</v>
      </c>
      <c r="D1809" s="3">
        <v>410180605</v>
      </c>
      <c r="E1809" s="3">
        <v>4101806</v>
      </c>
      <c r="F1809" s="3">
        <v>5</v>
      </c>
      <c r="G1809" s="3" t="s">
        <v>377</v>
      </c>
      <c r="H1809" s="3"/>
      <c r="I1809" s="3" t="s">
        <v>378</v>
      </c>
      <c r="J1809" s="3"/>
      <c r="K1809" s="3" t="s">
        <v>379</v>
      </c>
      <c r="L1809" s="3"/>
      <c r="M1809" s="3"/>
      <c r="N1809" s="3"/>
      <c r="O1809" s="3"/>
      <c r="P1809" s="3"/>
      <c r="Q1809" s="3" t="s">
        <v>380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406"/>
        <v>{}</v>
      </c>
      <c r="Z1809" s="11" t="s">
        <v>381</v>
      </c>
      <c r="AA1809" s="11" t="str">
        <f t="shared" si="398"/>
        <v/>
      </c>
      <c r="AB1809" s="11"/>
      <c r="AC1809" s="11"/>
      <c r="AD1809" s="11"/>
      <c r="AE1809" s="11"/>
      <c r="AF1809" s="11"/>
      <c r="AG1809" s="11"/>
      <c r="AH1809" s="11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407"/>
        <v/>
      </c>
      <c r="BQ1809" s="11" t="str">
        <f t="shared" si="397"/>
        <v/>
      </c>
    </row>
    <row r="1810" spans="2:69" x14ac:dyDescent="0.15">
      <c r="B1810" s="1" t="str">
        <f t="shared" si="408"/>
        <v>SkillDescBrief// 战斗被动</v>
      </c>
      <c r="C1810" s="1" t="str">
        <f t="shared" si="409"/>
        <v>SkillDescDetail// 战斗被动4</v>
      </c>
      <c r="D1810" s="7" t="s">
        <v>49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406"/>
        <v/>
      </c>
      <c r="Z1810" s="10" t="s">
        <v>381</v>
      </c>
      <c r="AA1810" s="10" t="str">
        <f t="shared" si="398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407"/>
        <v/>
      </c>
      <c r="BQ1810" s="10" t="str">
        <f t="shared" si="397"/>
        <v/>
      </c>
    </row>
    <row r="1811" spans="2:69" x14ac:dyDescent="0.15">
      <c r="B1811" s="1" t="str">
        <f t="shared" si="408"/>
        <v>SkillDescBrief4101807</v>
      </c>
      <c r="C1811" s="1" t="str">
        <f t="shared" si="409"/>
        <v>SkillDescDetail410180701</v>
      </c>
      <c r="D1811" s="3">
        <v>410180701</v>
      </c>
      <c r="E1811" s="3">
        <v>4101807</v>
      </c>
      <c r="F1811" s="3">
        <v>1</v>
      </c>
      <c r="G1811" s="3" t="s">
        <v>377</v>
      </c>
      <c r="H1811" s="3"/>
      <c r="I1811" s="3" t="s">
        <v>378</v>
      </c>
      <c r="J1811" s="3"/>
      <c r="K1811" s="3" t="s">
        <v>379</v>
      </c>
      <c r="L1811" s="3"/>
      <c r="M1811" s="3"/>
      <c r="N1811" s="3"/>
      <c r="O1811" s="3"/>
      <c r="P1811" s="3"/>
      <c r="Q1811" s="3" t="s">
        <v>380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406"/>
        <v>{}</v>
      </c>
      <c r="Z1811" s="11" t="s">
        <v>802</v>
      </c>
      <c r="AA1811" s="11" t="str">
        <f t="shared" si="398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438</v>
      </c>
      <c r="AK1811" s="11" t="str">
        <f>$B$6</f>
        <v>&lt;c=A6EC41&gt;</v>
      </c>
      <c r="AL1811" s="12">
        <v>6</v>
      </c>
      <c r="AM1811" s="11" t="s">
        <v>349</v>
      </c>
      <c r="AN1811" s="11" t="s">
        <v>803</v>
      </c>
      <c r="AO1811" s="11" t="str">
        <f>$B$6</f>
        <v>&lt;c=A6EC41&gt;</v>
      </c>
      <c r="AP1811" s="12">
        <v>130</v>
      </c>
      <c r="AQ1811" s="11" t="s">
        <v>349</v>
      </c>
      <c r="AR1811" s="11" t="s">
        <v>482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410">Z1811</f>
        <v>周期性获得能量回复</v>
      </c>
      <c r="BQ1811" s="11" t="str">
        <f t="shared" si="397"/>
        <v>每过&lt;c=A6EC41&gt;6&lt;/c&gt;秒，回复&lt;c=A6EC41&gt;130&lt;/c&gt;点能量</v>
      </c>
    </row>
    <row r="1812" spans="2:69" x14ac:dyDescent="0.15">
      <c r="B1812" s="1" t="str">
        <f t="shared" si="408"/>
        <v>SkillDescBrief4101807</v>
      </c>
      <c r="C1812" s="1" t="str">
        <f t="shared" si="409"/>
        <v>SkillDescDetail410180702</v>
      </c>
      <c r="D1812" s="3">
        <v>410180702</v>
      </c>
      <c r="E1812" s="3">
        <v>4101807</v>
      </c>
      <c r="F1812" s="3">
        <v>2</v>
      </c>
      <c r="G1812" s="3" t="s">
        <v>377</v>
      </c>
      <c r="H1812" s="3"/>
      <c r="I1812" s="3" t="s">
        <v>378</v>
      </c>
      <c r="J1812" s="3"/>
      <c r="K1812" s="3" t="s">
        <v>379</v>
      </c>
      <c r="L1812" s="3"/>
      <c r="M1812" s="3"/>
      <c r="N1812" s="3"/>
      <c r="O1812" s="3"/>
      <c r="P1812" s="3"/>
      <c r="Q1812" s="3" t="s">
        <v>380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406"/>
        <v>{}</v>
      </c>
      <c r="Z1812" s="11" t="s">
        <v>381</v>
      </c>
      <c r="AA1812" s="11" t="str">
        <f t="shared" si="398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410"/>
        <v/>
      </c>
      <c r="BQ1812" s="11" t="str">
        <f t="shared" si="397"/>
        <v/>
      </c>
    </row>
    <row r="1813" spans="2:69" x14ac:dyDescent="0.15">
      <c r="B1813" s="1" t="str">
        <f t="shared" si="408"/>
        <v>SkillDescBrief4101807</v>
      </c>
      <c r="C1813" s="1" t="str">
        <f t="shared" si="409"/>
        <v>SkillDescDetail410180703</v>
      </c>
      <c r="D1813" s="3">
        <v>410180703</v>
      </c>
      <c r="E1813" s="3">
        <v>4101807</v>
      </c>
      <c r="F1813" s="3">
        <v>3</v>
      </c>
      <c r="G1813" s="3" t="s">
        <v>377</v>
      </c>
      <c r="H1813" s="3"/>
      <c r="I1813" s="3" t="s">
        <v>378</v>
      </c>
      <c r="J1813" s="3"/>
      <c r="K1813" s="3" t="s">
        <v>379</v>
      </c>
      <c r="L1813" s="3"/>
      <c r="M1813" s="3"/>
      <c r="N1813" s="3"/>
      <c r="O1813" s="3"/>
      <c r="P1813" s="3"/>
      <c r="Q1813" s="3" t="s">
        <v>380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406"/>
        <v>{}</v>
      </c>
      <c r="Z1813" s="11" t="s">
        <v>381</v>
      </c>
      <c r="AA1813" s="11" t="str">
        <f t="shared" si="398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410"/>
        <v/>
      </c>
      <c r="BQ1813" s="11" t="str">
        <f t="shared" si="397"/>
        <v/>
      </c>
    </row>
    <row r="1814" spans="2:69" x14ac:dyDescent="0.15">
      <c r="B1814" s="1" t="str">
        <f t="shared" si="408"/>
        <v>SkillDescBrief4101807</v>
      </c>
      <c r="C1814" s="1" t="str">
        <f t="shared" si="409"/>
        <v>SkillDescDetail410180704</v>
      </c>
      <c r="D1814" s="3">
        <v>410180704</v>
      </c>
      <c r="E1814" s="3">
        <v>4101807</v>
      </c>
      <c r="F1814" s="3">
        <v>4</v>
      </c>
      <c r="G1814" s="3" t="s">
        <v>377</v>
      </c>
      <c r="H1814" s="3"/>
      <c r="I1814" s="3" t="s">
        <v>378</v>
      </c>
      <c r="J1814" s="3"/>
      <c r="K1814" s="3" t="s">
        <v>379</v>
      </c>
      <c r="L1814" s="3"/>
      <c r="M1814" s="3"/>
      <c r="N1814" s="3"/>
      <c r="O1814" s="3"/>
      <c r="P1814" s="3"/>
      <c r="Q1814" s="3" t="s">
        <v>380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406"/>
        <v>{}</v>
      </c>
      <c r="Z1814" s="11" t="s">
        <v>381</v>
      </c>
      <c r="AA1814" s="11" t="str">
        <f t="shared" si="398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410"/>
        <v/>
      </c>
      <c r="BQ1814" s="11" t="str">
        <f t="shared" si="397"/>
        <v/>
      </c>
    </row>
    <row r="1815" spans="2:69" x14ac:dyDescent="0.15">
      <c r="B1815" s="1" t="str">
        <f t="shared" si="408"/>
        <v>SkillDescBrief4101807</v>
      </c>
      <c r="C1815" s="1" t="str">
        <f t="shared" si="409"/>
        <v>SkillDescDetail410180705</v>
      </c>
      <c r="D1815" s="3">
        <v>410180705</v>
      </c>
      <c r="E1815" s="3">
        <v>4101807</v>
      </c>
      <c r="F1815" s="3">
        <v>5</v>
      </c>
      <c r="G1815" s="3" t="s">
        <v>377</v>
      </c>
      <c r="H1815" s="3"/>
      <c r="I1815" s="3" t="s">
        <v>378</v>
      </c>
      <c r="J1815" s="3"/>
      <c r="K1815" s="3" t="s">
        <v>379</v>
      </c>
      <c r="L1815" s="3"/>
      <c r="M1815" s="3"/>
      <c r="N1815" s="3"/>
      <c r="O1815" s="3"/>
      <c r="P1815" s="3"/>
      <c r="Q1815" s="3" t="s">
        <v>380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406"/>
        <v>{}</v>
      </c>
      <c r="Z1815" s="11" t="s">
        <v>381</v>
      </c>
      <c r="AA1815" s="11" t="str">
        <f t="shared" si="398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410"/>
        <v/>
      </c>
      <c r="BQ1815" s="11" t="str">
        <f t="shared" si="397"/>
        <v/>
      </c>
    </row>
    <row r="1816" spans="2:69" x14ac:dyDescent="0.15">
      <c r="B1816" s="1" t="str">
        <f t="shared" si="408"/>
        <v>SkillDescBrief// 普攻-强</v>
      </c>
      <c r="C1816" s="1" t="str">
        <f t="shared" si="409"/>
        <v>SkillDescDetail// 普攻-强化攻击</v>
      </c>
      <c r="D1816" s="7" t="s">
        <v>74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406"/>
        <v/>
      </c>
      <c r="Z1816" s="10" t="s">
        <v>381</v>
      </c>
      <c r="AA1816" s="10" t="str">
        <f t="shared" si="398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410"/>
        <v/>
      </c>
      <c r="BQ1816" s="10" t="str">
        <f t="shared" si="397"/>
        <v/>
      </c>
    </row>
    <row r="1817" spans="2:69" x14ac:dyDescent="0.15">
      <c r="B1817" s="1" t="str">
        <f t="shared" si="408"/>
        <v>SkillDescBrief4101808</v>
      </c>
      <c r="C1817" s="1" t="str">
        <f t="shared" si="409"/>
        <v>SkillDescDetail410180801</v>
      </c>
      <c r="D1817" s="3">
        <v>410180801</v>
      </c>
      <c r="E1817" s="3">
        <v>4101808</v>
      </c>
      <c r="F1817" s="3">
        <v>1</v>
      </c>
      <c r="G1817" s="3" t="s">
        <v>377</v>
      </c>
      <c r="H1817" s="3">
        <f ca="1">ROUND(_xlfn.XLOOKUP($F1817,$D$1:$D$5,$E$1:$E$5)*OFFSET(H1817,5-$F1817,0)/0.05,0)*0.05</f>
        <v>4.2</v>
      </c>
      <c r="I1817" s="3" t="s">
        <v>378</v>
      </c>
      <c r="J1817" s="3"/>
      <c r="K1817" s="3" t="s">
        <v>379</v>
      </c>
      <c r="L1817" s="3"/>
      <c r="M1817" s="3"/>
      <c r="N1817" s="3"/>
      <c r="O1817" s="3"/>
      <c r="P1817" s="3"/>
      <c r="Q1817" s="3" t="s">
        <v>380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t="shared" ca="1" si="406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410"/>
        <v>0</v>
      </c>
      <c r="BQ1817" s="11">
        <f t="shared" si="397"/>
        <v>0</v>
      </c>
    </row>
    <row r="1818" spans="2:69" x14ac:dyDescent="0.15">
      <c r="B1818" s="1" t="str">
        <f t="shared" si="408"/>
        <v>SkillDescBrief4101808</v>
      </c>
      <c r="C1818" s="1" t="str">
        <f t="shared" si="409"/>
        <v>SkillDescDetail410180802</v>
      </c>
      <c r="D1818" s="3">
        <v>410180802</v>
      </c>
      <c r="E1818" s="3">
        <v>4101808</v>
      </c>
      <c r="F1818" s="3">
        <v>2</v>
      </c>
      <c r="G1818" s="3" t="s">
        <v>377</v>
      </c>
      <c r="H1818" s="3">
        <f ca="1">ROUND(_xlfn.XLOOKUP($F1818,$D$1:$D$5,$E$1:$E$5)*OFFSET(H1818,5-$F1818,0)/0.05,0)*0.05</f>
        <v>4.5</v>
      </c>
      <c r="I1818" s="3" t="s">
        <v>378</v>
      </c>
      <c r="J1818" s="3"/>
      <c r="K1818" s="3" t="s">
        <v>379</v>
      </c>
      <c r="L1818" s="3"/>
      <c r="M1818" s="3"/>
      <c r="N1818" s="3"/>
      <c r="O1818" s="3"/>
      <c r="P1818" s="3"/>
      <c r="Q1818" s="3" t="s">
        <v>380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t="shared" ca="1" si="406"/>
        <v>{"AtkPower":4.5}</v>
      </c>
      <c r="Z1818" s="11" t="s">
        <v>381</v>
      </c>
      <c r="AA1818" s="11" t="str">
        <f t="shared" si="398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410"/>
        <v/>
      </c>
      <c r="BQ1818" s="11" t="str">
        <f t="shared" si="397"/>
        <v/>
      </c>
    </row>
    <row r="1819" spans="2:69" x14ac:dyDescent="0.15">
      <c r="B1819" s="1" t="str">
        <f t="shared" si="408"/>
        <v>SkillDescBrief4101808</v>
      </c>
      <c r="C1819" s="1" t="str">
        <f t="shared" si="409"/>
        <v>SkillDescDetail410180803</v>
      </c>
      <c r="D1819" s="3">
        <v>410180803</v>
      </c>
      <c r="E1819" s="3">
        <v>4101808</v>
      </c>
      <c r="F1819" s="3">
        <v>3</v>
      </c>
      <c r="G1819" s="3" t="s">
        <v>377</v>
      </c>
      <c r="H1819" s="3">
        <f ca="1">ROUND(_xlfn.XLOOKUP($F1819,$D$1:$D$5,$E$1:$E$5)*OFFSET(H1819,5-$F1819,0)/0.05,0)*0.05</f>
        <v>4.8000000000000007</v>
      </c>
      <c r="I1819" s="3" t="s">
        <v>378</v>
      </c>
      <c r="J1819" s="3"/>
      <c r="K1819" s="3" t="s">
        <v>379</v>
      </c>
      <c r="L1819" s="3"/>
      <c r="M1819" s="3"/>
      <c r="N1819" s="3"/>
      <c r="O1819" s="3"/>
      <c r="P1819" s="3"/>
      <c r="Q1819" s="3" t="s">
        <v>380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t="shared" ca="1" si="406"/>
        <v>{"AtkPower":4.8}</v>
      </c>
      <c r="Z1819" s="11" t="s">
        <v>381</v>
      </c>
      <c r="AA1819" s="11" t="str">
        <f t="shared" si="398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410"/>
        <v/>
      </c>
      <c r="BQ1819" s="11" t="str">
        <f t="shared" si="397"/>
        <v/>
      </c>
    </row>
    <row r="1820" spans="2:69" x14ac:dyDescent="0.15">
      <c r="B1820" s="1" t="str">
        <f t="shared" si="408"/>
        <v>SkillDescBrief4101808</v>
      </c>
      <c r="C1820" s="1" t="str">
        <f t="shared" si="409"/>
        <v>SkillDescDetail410180804</v>
      </c>
      <c r="D1820" s="3">
        <v>410180804</v>
      </c>
      <c r="E1820" s="3">
        <v>4101808</v>
      </c>
      <c r="F1820" s="3">
        <v>4</v>
      </c>
      <c r="G1820" s="3" t="s">
        <v>377</v>
      </c>
      <c r="H1820" s="3">
        <f ca="1">ROUND(_xlfn.XLOOKUP($F1820,$D$1:$D$5,$E$1:$E$5)*OFFSET(H1820,5-$F1820,0)/0.05,0)*0.05</f>
        <v>5.4</v>
      </c>
      <c r="I1820" s="3" t="s">
        <v>378</v>
      </c>
      <c r="J1820" s="3"/>
      <c r="K1820" s="3" t="s">
        <v>379</v>
      </c>
      <c r="L1820" s="3"/>
      <c r="M1820" s="3"/>
      <c r="N1820" s="3"/>
      <c r="O1820" s="3"/>
      <c r="P1820" s="3"/>
      <c r="Q1820" s="3" t="s">
        <v>380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t="shared" ca="1" si="406"/>
        <v>{"AtkPower":5.4}</v>
      </c>
      <c r="Z1820" s="11" t="s">
        <v>381</v>
      </c>
      <c r="AA1820" s="11" t="str">
        <f t="shared" si="398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410"/>
        <v/>
      </c>
      <c r="BQ1820" s="11" t="str">
        <f t="shared" si="397"/>
        <v/>
      </c>
    </row>
    <row r="1821" spans="2:69" x14ac:dyDescent="0.15">
      <c r="B1821" s="1" t="str">
        <f t="shared" si="408"/>
        <v>SkillDescBrief4101808</v>
      </c>
      <c r="C1821" s="1" t="str">
        <f t="shared" si="409"/>
        <v>SkillDescDetail410180805</v>
      </c>
      <c r="D1821" s="3">
        <v>410180805</v>
      </c>
      <c r="E1821" s="3">
        <v>4101808</v>
      </c>
      <c r="F1821" s="3">
        <v>5</v>
      </c>
      <c r="G1821" s="3" t="s">
        <v>377</v>
      </c>
      <c r="H1821" s="3">
        <v>6</v>
      </c>
      <c r="I1821" s="3" t="s">
        <v>378</v>
      </c>
      <c r="J1821" s="3"/>
      <c r="K1821" s="3" t="s">
        <v>379</v>
      </c>
      <c r="L1821" s="3"/>
      <c r="M1821" s="3"/>
      <c r="N1821" s="3"/>
      <c r="O1821" s="3"/>
      <c r="P1821" s="3"/>
      <c r="Q1821" s="3" t="s">
        <v>380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406"/>
        <v>{"AtkPower":6}</v>
      </c>
      <c r="Z1821" s="11" t="s">
        <v>381</v>
      </c>
      <c r="AA1821" s="11" t="str">
        <f t="shared" si="398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410"/>
        <v/>
      </c>
      <c r="BQ1821" s="11" t="str">
        <f t="shared" si="397"/>
        <v/>
      </c>
    </row>
    <row r="1822" spans="2:69" x14ac:dyDescent="0.15">
      <c r="B1822" s="1" t="str">
        <f t="shared" ref="B1822:B1872" si="411">$C$3&amp;LEFT($D1822,7)</f>
        <v>SkillDescBrief// 钉枪</v>
      </c>
      <c r="C1822" s="1" t="str">
        <f t="shared" ref="C1822:C1872" si="412">$C$4&amp;$D1822</f>
        <v>SkillDescDetail// 钉枪</v>
      </c>
      <c r="D1822" s="7" t="s">
        <v>187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406"/>
        <v/>
      </c>
      <c r="Z1822" s="10" t="s">
        <v>381</v>
      </c>
      <c r="AA1822" s="10" t="str">
        <f t="shared" si="398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413">Z1822</f>
        <v/>
      </c>
      <c r="BQ1822" s="10" t="str">
        <f t="shared" si="397"/>
        <v/>
      </c>
    </row>
    <row r="1823" spans="2:69" x14ac:dyDescent="0.15">
      <c r="B1823" s="1" t="str">
        <f t="shared" si="411"/>
        <v>SkillDescBrief// 普攻</v>
      </c>
      <c r="C1823" s="1" t="str">
        <f t="shared" si="412"/>
        <v>SkillDescDetail// 普攻</v>
      </c>
      <c r="D1823" s="7" t="s">
        <v>33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406"/>
        <v/>
      </c>
      <c r="Z1823" s="10" t="s">
        <v>381</v>
      </c>
      <c r="AA1823" s="10" t="str">
        <f t="shared" si="398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413"/>
        <v/>
      </c>
      <c r="BQ1823" s="10" t="str">
        <f t="shared" si="397"/>
        <v/>
      </c>
    </row>
    <row r="1824" spans="2:69" x14ac:dyDescent="0.15">
      <c r="B1824" s="1" t="str">
        <f t="shared" si="411"/>
        <v>SkillDescBrief4101901</v>
      </c>
      <c r="C1824" s="1" t="str">
        <f t="shared" si="412"/>
        <v>SkillDescDetail410190101</v>
      </c>
      <c r="D1824" s="3">
        <v>410190101</v>
      </c>
      <c r="E1824" s="3">
        <v>4101901</v>
      </c>
      <c r="F1824" s="3">
        <v>1</v>
      </c>
      <c r="G1824" s="3" t="s">
        <v>377</v>
      </c>
      <c r="H1824" s="3">
        <f ca="1">ROUND(_xlfn.XLOOKUP($F1824,$D$1:$D$5,$E$1:$E$5)*OFFSET(H1824,5-$F1824,0)/0.05,0)*0.05</f>
        <v>0.9</v>
      </c>
      <c r="I1824" s="3" t="s">
        <v>378</v>
      </c>
      <c r="J1824" s="3"/>
      <c r="K1824" s="3" t="s">
        <v>379</v>
      </c>
      <c r="L1824" s="3"/>
      <c r="M1824" s="3"/>
      <c r="N1824" s="3"/>
      <c r="O1824" s="3"/>
      <c r="P1824" s="3"/>
      <c r="Q1824" s="3" t="s">
        <v>380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t="shared" ca="1" si="406"/>
        <v>{"AtkPower":0.9}</v>
      </c>
      <c r="Z1824" s="11" t="s">
        <v>804</v>
      </c>
      <c r="AA1824" s="11" t="str">
        <f t="shared" ca="1" si="398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805</v>
      </c>
      <c r="AK1824" s="11" t="str">
        <f>$B$6</f>
        <v>&lt;c=A6EC41&gt;</v>
      </c>
      <c r="AL1824" s="12">
        <v>1</v>
      </c>
      <c r="AM1824" s="11" t="s">
        <v>349</v>
      </c>
      <c r="AN1824" s="11" t="s">
        <v>806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349</v>
      </c>
      <c r="AR1824" s="11" t="s">
        <v>385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413"/>
        <v>使用钉枪射击</v>
      </c>
      <c r="BQ1824" s="11" t="str">
        <f t="shared" ca="1" si="397"/>
        <v>使用钉枪射击，对&lt;c=A6EC41&gt;1&lt;/c&gt;名敌人造成额外&lt;q=attr_atk&gt;&lt;c=A6EC41&gt;90%&lt;/c&gt;伤害</v>
      </c>
    </row>
    <row r="1825" spans="2:69" x14ac:dyDescent="0.15">
      <c r="B1825" s="1" t="str">
        <f t="shared" si="411"/>
        <v>SkillDescBrief4101901</v>
      </c>
      <c r="C1825" s="1" t="str">
        <f t="shared" si="412"/>
        <v>SkillDescDetail410190102</v>
      </c>
      <c r="D1825" s="3">
        <v>410190102</v>
      </c>
      <c r="E1825" s="3">
        <v>4101901</v>
      </c>
      <c r="F1825" s="3">
        <v>2</v>
      </c>
      <c r="G1825" s="3" t="s">
        <v>377</v>
      </c>
      <c r="H1825" s="3">
        <f ca="1">ROUND(_xlfn.XLOOKUP($F1825,$D$1:$D$5,$E$1:$E$5)*OFFSET(H1825,5-$F1825,0)/0.05,0)*0.05</f>
        <v>1</v>
      </c>
      <c r="I1825" s="3" t="s">
        <v>378</v>
      </c>
      <c r="J1825" s="3"/>
      <c r="K1825" s="3" t="s">
        <v>379</v>
      </c>
      <c r="L1825" s="3"/>
      <c r="M1825" s="3"/>
      <c r="N1825" s="3"/>
      <c r="O1825" s="3"/>
      <c r="P1825" s="3"/>
      <c r="Q1825" s="3" t="s">
        <v>380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t="shared" ca="1" si="406"/>
        <v>{"AtkPower":1}</v>
      </c>
      <c r="Z1825" s="11" t="s">
        <v>804</v>
      </c>
      <c r="AA1825" s="11" t="str">
        <f t="shared" ca="1" si="398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386</v>
      </c>
      <c r="AG1825" s="11"/>
      <c r="AH1825" s="11"/>
      <c r="AI1825" s="11"/>
      <c r="AJ1825" s="11" t="s">
        <v>471</v>
      </c>
      <c r="AK1825" s="11" t="str">
        <f t="shared" ref="AK1825:AK1828" si="414">$B$8&amp;$B$6</f>
        <v>&lt;q=attr_atk&gt;&lt;c=A6EC41&gt;</v>
      </c>
      <c r="AL1825" s="11" t="str">
        <f t="shared" ref="AL1825:AL1828" ca="1" si="415">ROUND($H1825*100,2)&amp;"%"</f>
        <v>100%</v>
      </c>
      <c r="AM1825" s="11" t="s">
        <v>349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413"/>
        <v>使用钉枪射击</v>
      </c>
      <c r="BQ1825" s="11" t="str">
        <f t="shared" ref="BQ1825:BQ1830" ca="1" si="416">AA1825</f>
        <v>2级：造成的伤害提升至&lt;q=attr_atk&gt;&lt;c=A6EC41&gt;100%&lt;/c&gt;</v>
      </c>
    </row>
    <row r="1826" spans="2:69" x14ac:dyDescent="0.15">
      <c r="B1826" s="1" t="str">
        <f t="shared" si="411"/>
        <v>SkillDescBrief4101901</v>
      </c>
      <c r="C1826" s="1" t="str">
        <f t="shared" si="412"/>
        <v>SkillDescDetail410190103</v>
      </c>
      <c r="D1826" s="3">
        <v>410190103</v>
      </c>
      <c r="E1826" s="3">
        <v>4101901</v>
      </c>
      <c r="F1826" s="3">
        <v>3</v>
      </c>
      <c r="G1826" s="3" t="s">
        <v>377</v>
      </c>
      <c r="H1826" s="3">
        <f ca="1">ROUND(_xlfn.XLOOKUP($F1826,$D$1:$D$5,$E$1:$E$5)*OFFSET(H1826,5-$F1826,0)/0.05,0)*0.05</f>
        <v>1.05</v>
      </c>
      <c r="I1826" s="3" t="s">
        <v>378</v>
      </c>
      <c r="J1826" s="3"/>
      <c r="K1826" s="3" t="s">
        <v>379</v>
      </c>
      <c r="L1826" s="3"/>
      <c r="M1826" s="3"/>
      <c r="N1826" s="3"/>
      <c r="O1826" s="3"/>
      <c r="P1826" s="3"/>
      <c r="Q1826" s="3" t="s">
        <v>380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t="shared" ca="1" si="406"/>
        <v>{"AtkPower":1.05}</v>
      </c>
      <c r="Z1826" s="11" t="s">
        <v>804</v>
      </c>
      <c r="AA1826" s="11" t="str">
        <f t="shared" ca="1" si="398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386</v>
      </c>
      <c r="AG1826" s="11"/>
      <c r="AH1826" s="11"/>
      <c r="AI1826" s="11"/>
      <c r="AJ1826" s="11" t="s">
        <v>471</v>
      </c>
      <c r="AK1826" s="11" t="str">
        <f t="shared" si="414"/>
        <v>&lt;q=attr_atk&gt;&lt;c=A6EC41&gt;</v>
      </c>
      <c r="AL1826" s="11" t="str">
        <f t="shared" ca="1" si="415"/>
        <v>105%</v>
      </c>
      <c r="AM1826" s="11" t="s">
        <v>349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413"/>
        <v>使用钉枪射击</v>
      </c>
      <c r="BQ1826" s="11" t="str">
        <f t="shared" ca="1" si="416"/>
        <v>3级：造成的伤害提升至&lt;q=attr_atk&gt;&lt;c=A6EC41&gt;105%&lt;/c&gt;</v>
      </c>
    </row>
    <row r="1827" spans="2:69" x14ac:dyDescent="0.15">
      <c r="B1827" s="1" t="str">
        <f t="shared" si="411"/>
        <v>SkillDescBrief4101901</v>
      </c>
      <c r="C1827" s="1" t="str">
        <f t="shared" si="412"/>
        <v>SkillDescDetail410190104</v>
      </c>
      <c r="D1827" s="3">
        <v>410190104</v>
      </c>
      <c r="E1827" s="3">
        <v>4101901</v>
      </c>
      <c r="F1827" s="3">
        <v>4</v>
      </c>
      <c r="G1827" s="3" t="s">
        <v>377</v>
      </c>
      <c r="H1827" s="3">
        <f ca="1">ROUND(_xlfn.XLOOKUP($F1827,$D$1:$D$5,$E$1:$E$5)*OFFSET(H1827,5-$F1827,0)/0.05,0)*0.05</f>
        <v>1.1500000000000001</v>
      </c>
      <c r="I1827" s="3" t="s">
        <v>378</v>
      </c>
      <c r="J1827" s="3"/>
      <c r="K1827" s="3" t="s">
        <v>379</v>
      </c>
      <c r="L1827" s="3"/>
      <c r="M1827" s="3"/>
      <c r="N1827" s="3"/>
      <c r="O1827" s="3"/>
      <c r="P1827" s="3"/>
      <c r="Q1827" s="3" t="s">
        <v>380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t="shared" ca="1" si="406"/>
        <v>{"AtkPower":1.15}</v>
      </c>
      <c r="Z1827" s="11" t="s">
        <v>804</v>
      </c>
      <c r="AA1827" s="11" t="str">
        <f t="shared" ca="1" si="398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386</v>
      </c>
      <c r="AG1827" s="11"/>
      <c r="AH1827" s="11"/>
      <c r="AI1827" s="11"/>
      <c r="AJ1827" s="11" t="s">
        <v>471</v>
      </c>
      <c r="AK1827" s="11" t="str">
        <f t="shared" si="414"/>
        <v>&lt;q=attr_atk&gt;&lt;c=A6EC41&gt;</v>
      </c>
      <c r="AL1827" s="11" t="str">
        <f t="shared" ca="1" si="415"/>
        <v>115%</v>
      </c>
      <c r="AM1827" s="11" t="s">
        <v>349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413"/>
        <v>使用钉枪射击</v>
      </c>
      <c r="BQ1827" s="11" t="str">
        <f t="shared" ca="1" si="416"/>
        <v>4级：造成的伤害提升至&lt;q=attr_atk&gt;&lt;c=A6EC41&gt;115%&lt;/c&gt;</v>
      </c>
    </row>
    <row r="1828" spans="2:69" x14ac:dyDescent="0.15">
      <c r="B1828" s="1" t="str">
        <f t="shared" si="411"/>
        <v>SkillDescBrief4101901</v>
      </c>
      <c r="C1828" s="1" t="str">
        <f t="shared" si="412"/>
        <v>SkillDescDetail410190105</v>
      </c>
      <c r="D1828" s="3">
        <v>410190105</v>
      </c>
      <c r="E1828" s="3">
        <v>4101901</v>
      </c>
      <c r="F1828" s="3">
        <v>5</v>
      </c>
      <c r="G1828" s="3" t="s">
        <v>377</v>
      </c>
      <c r="H1828" s="3">
        <v>1.3</v>
      </c>
      <c r="I1828" s="3" t="s">
        <v>378</v>
      </c>
      <c r="J1828" s="3"/>
      <c r="K1828" s="3" t="s">
        <v>379</v>
      </c>
      <c r="L1828" s="3"/>
      <c r="M1828" s="3"/>
      <c r="N1828" s="3"/>
      <c r="O1828" s="3"/>
      <c r="P1828" s="3"/>
      <c r="Q1828" s="3" t="s">
        <v>380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406"/>
        <v>{"AtkPower":1.3}</v>
      </c>
      <c r="Z1828" s="11" t="s">
        <v>804</v>
      </c>
      <c r="AA1828" s="11" t="str">
        <f t="shared" si="398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386</v>
      </c>
      <c r="AG1828" s="11"/>
      <c r="AH1828" s="11"/>
      <c r="AI1828" s="11"/>
      <c r="AJ1828" s="11" t="s">
        <v>471</v>
      </c>
      <c r="AK1828" s="11" t="str">
        <f t="shared" si="414"/>
        <v>&lt;q=attr_atk&gt;&lt;c=A6EC41&gt;</v>
      </c>
      <c r="AL1828" s="11" t="str">
        <f t="shared" si="415"/>
        <v>130%</v>
      </c>
      <c r="AM1828" s="11" t="s">
        <v>349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413"/>
        <v>使用钉枪射击</v>
      </c>
      <c r="BQ1828" s="11" t="str">
        <f t="shared" si="416"/>
        <v>5级：造成的伤害提升至&lt;q=attr_atk&gt;&lt;c=A6EC41&gt;130%&lt;/c&gt;</v>
      </c>
    </row>
    <row r="1829" spans="2:69" x14ac:dyDescent="0.15">
      <c r="B1829" s="1" t="str">
        <f t="shared" si="411"/>
        <v>SkillDescBrief// 大招</v>
      </c>
      <c r="C1829" s="1" t="str">
        <f t="shared" si="412"/>
        <v>SkillDescDetail// 大招</v>
      </c>
      <c r="D1829" s="7" t="s">
        <v>40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406"/>
        <v/>
      </c>
      <c r="Z1829" s="10" t="s">
        <v>381</v>
      </c>
      <c r="AA1829" s="10" t="str">
        <f t="shared" si="398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413"/>
        <v/>
      </c>
      <c r="BQ1829" s="10" t="str">
        <f t="shared" si="416"/>
        <v/>
      </c>
    </row>
    <row r="1830" spans="2:69" x14ac:dyDescent="0.15">
      <c r="B1830" s="1" t="str">
        <f t="shared" si="411"/>
        <v>SkillDescBrief4101902</v>
      </c>
      <c r="C1830" s="1" t="str">
        <f t="shared" si="412"/>
        <v>SkillDescDetail410190201</v>
      </c>
      <c r="D1830" s="3">
        <v>410190201</v>
      </c>
      <c r="E1830" s="3">
        <v>4101902</v>
      </c>
      <c r="F1830" s="3">
        <v>1</v>
      </c>
      <c r="G1830" s="3" t="s">
        <v>377</v>
      </c>
      <c r="H1830" s="3">
        <v>0.06</v>
      </c>
      <c r="I1830" s="3" t="s">
        <v>378</v>
      </c>
      <c r="J1830" s="3"/>
      <c r="K1830" s="3" t="s">
        <v>379</v>
      </c>
      <c r="L1830" s="3"/>
      <c r="M1830" s="3"/>
      <c r="N1830" s="3"/>
      <c r="O1830" s="3"/>
      <c r="P1830" s="3"/>
      <c r="Q1830" s="3" t="s">
        <v>380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406"/>
        <v>{"AtkPower":0.06}</v>
      </c>
      <c r="Z1830" s="11" t="s">
        <v>807</v>
      </c>
      <c r="AA1830" s="11" t="str">
        <f t="shared" si="398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808</v>
      </c>
      <c r="AK1830" s="11" t="str">
        <f t="shared" ref="AK1830:AK1834" si="417">$B$9&amp;$B$6</f>
        <v>&lt;q=attr_hp&gt;&lt;c=A6EC41&gt;</v>
      </c>
      <c r="AL1830" s="11" t="str">
        <f>"20%"</f>
        <v>20%</v>
      </c>
      <c r="AM1830" s="11" t="s">
        <v>349</v>
      </c>
      <c r="AN1830" s="11" t="s">
        <v>809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349</v>
      </c>
      <c r="AR1830" s="11" t="s">
        <v>598</v>
      </c>
      <c r="AS1830" s="11" t="str">
        <f>$B$6</f>
        <v>&lt;c=A6EC41&gt;</v>
      </c>
      <c r="AT1830" s="12">
        <v>10</v>
      </c>
      <c r="AU1830" s="11" t="s">
        <v>349</v>
      </c>
      <c r="AV1830" s="11" t="s">
        <v>433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413"/>
        <v>扣除当前生命值，随后持续恢复自身生命值</v>
      </c>
      <c r="BQ1830" s="11" t="str">
        <f t="shared" si="416"/>
        <v>扣除当前&lt;q=attr_hp&gt;&lt;c=A6EC41&gt;20%&lt;/c&gt;生命值，随后每秒回复自身&lt;q=attr_hp&gt;&lt;c=A6EC41&gt;6%&lt;/c&gt;生命值，持续&lt;c=A6EC41&gt;10&lt;/c&gt;秒</v>
      </c>
    </row>
    <row r="1831" spans="2:69" x14ac:dyDescent="0.15">
      <c r="B1831" s="1" t="str">
        <f t="shared" si="411"/>
        <v>SkillDescBrief4101902</v>
      </c>
      <c r="C1831" s="1" t="str">
        <f t="shared" si="412"/>
        <v>SkillDescDetail410190202</v>
      </c>
      <c r="D1831" s="3">
        <v>410190202</v>
      </c>
      <c r="E1831" s="3">
        <v>4101902</v>
      </c>
      <c r="F1831" s="3">
        <v>2</v>
      </c>
      <c r="G1831" s="3" t="s">
        <v>377</v>
      </c>
      <c r="H1831" s="3">
        <v>7.0000000000000007E-2</v>
      </c>
      <c r="I1831" s="3" t="s">
        <v>378</v>
      </c>
      <c r="J1831" s="3"/>
      <c r="K1831" s="3" t="s">
        <v>379</v>
      </c>
      <c r="L1831" s="3"/>
      <c r="M1831" s="3"/>
      <c r="N1831" s="3"/>
      <c r="O1831" s="3"/>
      <c r="P1831" s="3"/>
      <c r="Q1831" s="3" t="s">
        <v>380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406"/>
        <v>{"AtkPower":0.07}</v>
      </c>
      <c r="Z1831" s="11" t="s">
        <v>807</v>
      </c>
      <c r="AA1831" s="11" t="str">
        <f t="shared" si="398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386</v>
      </c>
      <c r="AG1831" s="11"/>
      <c r="AH1831" s="11"/>
      <c r="AI1831" s="11"/>
      <c r="AJ1831" s="11" t="s">
        <v>810</v>
      </c>
      <c r="AK1831" s="11" t="str">
        <f t="shared" si="417"/>
        <v>&lt;q=attr_hp&gt;&lt;c=A6EC41&gt;</v>
      </c>
      <c r="AL1831" s="11" t="str">
        <f t="shared" ref="AL1831:AL1834" si="418">ROUND($H1831*100,2)&amp;"%"</f>
        <v>7%</v>
      </c>
      <c r="AM1831" s="11" t="s">
        <v>349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413"/>
        <v>扣除当前生命值，随后持续恢复自身生命值</v>
      </c>
      <c r="BQ1831" s="11" t="str">
        <f t="shared" ref="BQ1831:BQ1894" si="419">AA1831</f>
        <v>2级：恢复的生命提升至&lt;q=attr_hp&gt;&lt;c=A6EC41&gt;7%&lt;/c&gt;</v>
      </c>
    </row>
    <row r="1832" spans="2:69" x14ac:dyDescent="0.15">
      <c r="B1832" s="1" t="str">
        <f t="shared" si="411"/>
        <v>SkillDescBrief4101902</v>
      </c>
      <c r="C1832" s="1" t="str">
        <f t="shared" si="412"/>
        <v>SkillDescDetail410190203</v>
      </c>
      <c r="D1832" s="3">
        <v>410190203</v>
      </c>
      <c r="E1832" s="3">
        <v>4101902</v>
      </c>
      <c r="F1832" s="3">
        <v>3</v>
      </c>
      <c r="G1832" s="3" t="s">
        <v>377</v>
      </c>
      <c r="H1832" s="3">
        <v>0.08</v>
      </c>
      <c r="I1832" s="3" t="s">
        <v>378</v>
      </c>
      <c r="J1832" s="3"/>
      <c r="K1832" s="3" t="s">
        <v>379</v>
      </c>
      <c r="L1832" s="3"/>
      <c r="M1832" s="3"/>
      <c r="N1832" s="3"/>
      <c r="O1832" s="3"/>
      <c r="P1832" s="3"/>
      <c r="Q1832" s="3" t="s">
        <v>380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406"/>
        <v>{"AtkPower":0.08}</v>
      </c>
      <c r="Z1832" s="11" t="s">
        <v>807</v>
      </c>
      <c r="AA1832" s="11" t="str">
        <f t="shared" si="398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386</v>
      </c>
      <c r="AG1832" s="11"/>
      <c r="AH1832" s="11"/>
      <c r="AI1832" s="11"/>
      <c r="AJ1832" s="11" t="s">
        <v>810</v>
      </c>
      <c r="AK1832" s="11" t="str">
        <f t="shared" si="417"/>
        <v>&lt;q=attr_hp&gt;&lt;c=A6EC41&gt;</v>
      </c>
      <c r="AL1832" s="11" t="str">
        <f t="shared" si="418"/>
        <v>8%</v>
      </c>
      <c r="AM1832" s="11" t="s">
        <v>349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413"/>
        <v>扣除当前生命值，随后持续恢复自身生命值</v>
      </c>
      <c r="BQ1832" s="11" t="str">
        <f t="shared" si="419"/>
        <v>3级：恢复的生命提升至&lt;q=attr_hp&gt;&lt;c=A6EC41&gt;8%&lt;/c&gt;</v>
      </c>
    </row>
    <row r="1833" spans="2:69" x14ac:dyDescent="0.15">
      <c r="B1833" s="1" t="str">
        <f t="shared" si="411"/>
        <v>SkillDescBrief4101902</v>
      </c>
      <c r="C1833" s="1" t="str">
        <f t="shared" si="412"/>
        <v>SkillDescDetail410190204</v>
      </c>
      <c r="D1833" s="3">
        <v>410190204</v>
      </c>
      <c r="E1833" s="3">
        <v>4101902</v>
      </c>
      <c r="F1833" s="3">
        <v>4</v>
      </c>
      <c r="G1833" s="3" t="s">
        <v>377</v>
      </c>
      <c r="H1833" s="3">
        <v>0.09</v>
      </c>
      <c r="I1833" s="3" t="s">
        <v>378</v>
      </c>
      <c r="J1833" s="3"/>
      <c r="K1833" s="3" t="s">
        <v>379</v>
      </c>
      <c r="L1833" s="3"/>
      <c r="M1833" s="3"/>
      <c r="N1833" s="3"/>
      <c r="O1833" s="3"/>
      <c r="P1833" s="3"/>
      <c r="Q1833" s="3" t="s">
        <v>380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406"/>
        <v>{"AtkPower":0.09}</v>
      </c>
      <c r="Z1833" s="11" t="s">
        <v>807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386</v>
      </c>
      <c r="AG1833" s="11"/>
      <c r="AH1833" s="11"/>
      <c r="AI1833" s="11"/>
      <c r="AJ1833" s="11" t="s">
        <v>810</v>
      </c>
      <c r="AK1833" s="11" t="str">
        <f t="shared" si="417"/>
        <v>&lt;q=attr_hp&gt;&lt;c=A6EC41&gt;</v>
      </c>
      <c r="AL1833" s="11" t="str">
        <f t="shared" si="418"/>
        <v>9%</v>
      </c>
      <c r="AM1833" s="11" t="s">
        <v>349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413"/>
        <v>扣除当前生命值，随后持续恢复自身生命值</v>
      </c>
      <c r="BQ1833" s="11" t="str">
        <f t="shared" si="419"/>
        <v>4级：恢复的生命提升至&lt;q=attr_hp&gt;&lt;c=A6EC41&gt;9%&lt;/c&gt;</v>
      </c>
    </row>
    <row r="1834" spans="2:69" x14ac:dyDescent="0.15">
      <c r="B1834" s="1" t="str">
        <f t="shared" si="411"/>
        <v>SkillDescBrief4101902</v>
      </c>
      <c r="C1834" s="1" t="str">
        <f t="shared" si="412"/>
        <v>SkillDescDetail410190205</v>
      </c>
      <c r="D1834" s="3">
        <v>410190205</v>
      </c>
      <c r="E1834" s="3">
        <v>4101902</v>
      </c>
      <c r="F1834" s="3">
        <v>5</v>
      </c>
      <c r="G1834" s="3" t="s">
        <v>377</v>
      </c>
      <c r="H1834" s="3">
        <v>0.105</v>
      </c>
      <c r="I1834" s="3" t="s">
        <v>378</v>
      </c>
      <c r="J1834" s="3"/>
      <c r="K1834" s="3" t="s">
        <v>379</v>
      </c>
      <c r="L1834" s="3"/>
      <c r="M1834" s="3"/>
      <c r="N1834" s="3"/>
      <c r="O1834" s="3"/>
      <c r="P1834" s="3"/>
      <c r="Q1834" s="3" t="s">
        <v>380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406"/>
        <v>{"AtkPower":0.105}</v>
      </c>
      <c r="Z1834" s="11" t="s">
        <v>807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386</v>
      </c>
      <c r="AG1834" s="11"/>
      <c r="AH1834" s="11"/>
      <c r="AI1834" s="11"/>
      <c r="AJ1834" s="11" t="s">
        <v>810</v>
      </c>
      <c r="AK1834" s="11" t="str">
        <f t="shared" si="417"/>
        <v>&lt;q=attr_hp&gt;&lt;c=A6EC41&gt;</v>
      </c>
      <c r="AL1834" s="11" t="str">
        <f t="shared" si="418"/>
        <v>10.5%</v>
      </c>
      <c r="AM1834" s="11" t="s">
        <v>349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413"/>
        <v>扣除当前生命值，随后持续恢复自身生命值</v>
      </c>
      <c r="BQ1834" s="11" t="str">
        <f t="shared" si="419"/>
        <v>5级：恢复的生命提升至&lt;q=attr_hp&gt;&lt;c=A6EC41&gt;10.5%&lt;/c&gt;</v>
      </c>
    </row>
    <row r="1835" spans="2:69" x14ac:dyDescent="0.15">
      <c r="B1835" s="1" t="str">
        <f t="shared" si="411"/>
        <v>SkillDescBrief// 经营被动</v>
      </c>
      <c r="C1835" s="1" t="str">
        <f t="shared" si="412"/>
        <v>SkillDescDetail// 经营被动</v>
      </c>
      <c r="D1835" s="7" t="s">
        <v>45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406"/>
        <v/>
      </c>
      <c r="Z1835" s="10" t="s">
        <v>381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413"/>
        <v/>
      </c>
      <c r="BQ1835" s="10" t="str">
        <f t="shared" si="419"/>
        <v/>
      </c>
    </row>
    <row r="1836" spans="2:69" x14ac:dyDescent="0.15">
      <c r="B1836" s="1" t="str">
        <f t="shared" si="411"/>
        <v>SkillDescBrief4101903</v>
      </c>
      <c r="C1836" s="1" t="str">
        <f t="shared" si="412"/>
        <v>SkillDescDetail410190301</v>
      </c>
      <c r="D1836" s="3">
        <v>410190301</v>
      </c>
      <c r="E1836" s="3">
        <v>4101903</v>
      </c>
      <c r="F1836" s="3">
        <v>1</v>
      </c>
      <c r="G1836" s="3" t="s">
        <v>377</v>
      </c>
      <c r="H1836" s="3"/>
      <c r="I1836" s="3" t="s">
        <v>378</v>
      </c>
      <c r="J1836" s="3"/>
      <c r="K1836" s="3" t="s">
        <v>379</v>
      </c>
      <c r="L1836" s="3"/>
      <c r="M1836" s="3"/>
      <c r="N1836" s="3"/>
      <c r="O1836" s="3"/>
      <c r="P1836" s="3"/>
      <c r="Q1836" s="3" t="s">
        <v>380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406"/>
        <v>{}</v>
      </c>
      <c r="Z1836" s="11" t="s">
        <v>396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397</v>
      </c>
      <c r="AK1836" s="11" t="str">
        <f t="shared" ref="AK1836:AK1840" si="420">$B$6</f>
        <v>&lt;c=A6EC41&gt;</v>
      </c>
      <c r="AL1836" s="11">
        <v>2</v>
      </c>
      <c r="AM1836" s="11" t="s">
        <v>349</v>
      </c>
      <c r="AN1836" s="11" t="s">
        <v>398</v>
      </c>
      <c r="AO1836" s="11" t="s">
        <v>355</v>
      </c>
      <c r="AP1836" s="11">
        <v>2</v>
      </c>
      <c r="AQ1836" s="11" t="s">
        <v>349</v>
      </c>
      <c r="AR1836" s="11" t="s">
        <v>399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413"/>
        <v>使产业收入提高，升级消耗减少</v>
      </c>
      <c r="BQ1836" s="11" t="str">
        <f t="shared" si="419"/>
        <v>放置在产业中时，产业收入提高&lt;c=A6EC41&gt;2&lt;/c&gt;倍，产业升级消耗减少&lt;c=A6EC41&gt;2&lt;/c&gt;倍</v>
      </c>
    </row>
    <row r="1837" spans="2:69" x14ac:dyDescent="0.15">
      <c r="B1837" s="1" t="str">
        <f t="shared" si="411"/>
        <v>SkillDescBrief4101903</v>
      </c>
      <c r="C1837" s="1" t="str">
        <f t="shared" si="412"/>
        <v>SkillDescDetail410190302</v>
      </c>
      <c r="D1837" s="3">
        <v>410190302</v>
      </c>
      <c r="E1837" s="3">
        <v>4101903</v>
      </c>
      <c r="F1837" s="3">
        <v>2</v>
      </c>
      <c r="G1837" s="3" t="s">
        <v>377</v>
      </c>
      <c r="H1837" s="3"/>
      <c r="I1837" s="3" t="s">
        <v>378</v>
      </c>
      <c r="J1837" s="3"/>
      <c r="K1837" s="3" t="s">
        <v>379</v>
      </c>
      <c r="L1837" s="3"/>
      <c r="M1837" s="3"/>
      <c r="N1837" s="3"/>
      <c r="O1837" s="3"/>
      <c r="P1837" s="3"/>
      <c r="Q1837" s="3" t="s">
        <v>380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406"/>
        <v>{}</v>
      </c>
      <c r="Z1837" s="11" t="s">
        <v>396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386</v>
      </c>
      <c r="AG1837" s="11"/>
      <c r="AH1837" s="11"/>
      <c r="AI1837" s="11"/>
      <c r="AJ1837" s="11" t="s">
        <v>397</v>
      </c>
      <c r="AK1837" s="11" t="str">
        <f t="shared" si="420"/>
        <v>&lt;c=A6EC41&gt;</v>
      </c>
      <c r="AL1837" s="11">
        <f>AL1836*4</f>
        <v>8</v>
      </c>
      <c r="AM1837" s="11" t="s">
        <v>349</v>
      </c>
      <c r="AN1837" s="11" t="s">
        <v>398</v>
      </c>
      <c r="AO1837" s="11" t="s">
        <v>355</v>
      </c>
      <c r="AP1837" s="11">
        <f>AP1836*4</f>
        <v>8</v>
      </c>
      <c r="AQ1837" s="11" t="s">
        <v>349</v>
      </c>
      <c r="AR1837" s="11" t="s">
        <v>399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413"/>
        <v>使产业收入提高，升级消耗减少</v>
      </c>
      <c r="BQ1837" s="11" t="str">
        <f t="shared" si="419"/>
        <v>2级：放置在产业中时，产业收入提高&lt;c=A6EC41&gt;8&lt;/c&gt;倍，产业升级消耗减少&lt;c=A6EC41&gt;8&lt;/c&gt;倍</v>
      </c>
    </row>
    <row r="1838" spans="2:69" x14ac:dyDescent="0.15">
      <c r="B1838" s="1" t="str">
        <f t="shared" si="411"/>
        <v>SkillDescBrief4101903</v>
      </c>
      <c r="C1838" s="1" t="str">
        <f t="shared" si="412"/>
        <v>SkillDescDetail410190303</v>
      </c>
      <c r="D1838" s="3">
        <v>410190303</v>
      </c>
      <c r="E1838" s="3">
        <v>4101903</v>
      </c>
      <c r="F1838" s="3">
        <v>3</v>
      </c>
      <c r="G1838" s="3" t="s">
        <v>377</v>
      </c>
      <c r="H1838" s="3"/>
      <c r="I1838" s="3" t="s">
        <v>378</v>
      </c>
      <c r="J1838" s="3"/>
      <c r="K1838" s="3" t="s">
        <v>379</v>
      </c>
      <c r="L1838" s="3"/>
      <c r="M1838" s="3"/>
      <c r="N1838" s="3"/>
      <c r="O1838" s="3"/>
      <c r="P1838" s="3"/>
      <c r="Q1838" s="3" t="s">
        <v>380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406"/>
        <v>{}</v>
      </c>
      <c r="Z1838" s="11" t="s">
        <v>396</v>
      </c>
      <c r="AA1838" s="11" t="str">
        <f t="shared" ref="AA1838:AA1901" si="421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386</v>
      </c>
      <c r="AG1838" s="11"/>
      <c r="AH1838" s="11"/>
      <c r="AI1838" s="11"/>
      <c r="AJ1838" s="11" t="s">
        <v>397</v>
      </c>
      <c r="AK1838" s="11" t="str">
        <f t="shared" si="420"/>
        <v>&lt;c=A6EC41&gt;</v>
      </c>
      <c r="AL1838" s="11">
        <f>AL1837*4</f>
        <v>32</v>
      </c>
      <c r="AM1838" s="11" t="s">
        <v>349</v>
      </c>
      <c r="AN1838" s="11" t="s">
        <v>398</v>
      </c>
      <c r="AO1838" s="11" t="s">
        <v>355</v>
      </c>
      <c r="AP1838" s="11">
        <f>AP1837*4</f>
        <v>32</v>
      </c>
      <c r="AQ1838" s="11" t="s">
        <v>349</v>
      </c>
      <c r="AR1838" s="11" t="s">
        <v>399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413"/>
        <v>使产业收入提高，升级消耗减少</v>
      </c>
      <c r="BQ1838" s="11" t="str">
        <f t="shared" si="419"/>
        <v>3级：放置在产业中时，产业收入提高&lt;c=A6EC41&gt;32&lt;/c&gt;倍，产业升级消耗减少&lt;c=A6EC41&gt;32&lt;/c&gt;倍</v>
      </c>
    </row>
    <row r="1839" spans="2:69" x14ac:dyDescent="0.15">
      <c r="B1839" s="1" t="str">
        <f t="shared" si="411"/>
        <v>SkillDescBrief4101903</v>
      </c>
      <c r="C1839" s="1" t="str">
        <f t="shared" si="412"/>
        <v>SkillDescDetail410190304</v>
      </c>
      <c r="D1839" s="3">
        <v>410190304</v>
      </c>
      <c r="E1839" s="3">
        <v>4101903</v>
      </c>
      <c r="F1839" s="3">
        <v>4</v>
      </c>
      <c r="G1839" s="3" t="s">
        <v>377</v>
      </c>
      <c r="H1839" s="3"/>
      <c r="I1839" s="3" t="s">
        <v>378</v>
      </c>
      <c r="J1839" s="3"/>
      <c r="K1839" s="3" t="s">
        <v>379</v>
      </c>
      <c r="L1839" s="3"/>
      <c r="M1839" s="3"/>
      <c r="N1839" s="3"/>
      <c r="O1839" s="3"/>
      <c r="P1839" s="3"/>
      <c r="Q1839" s="3" t="s">
        <v>380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406"/>
        <v>{}</v>
      </c>
      <c r="Z1839" s="11" t="s">
        <v>396</v>
      </c>
      <c r="AA1839" s="11" t="str">
        <f t="shared" si="421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386</v>
      </c>
      <c r="AG1839" s="11"/>
      <c r="AH1839" s="11"/>
      <c r="AI1839" s="11"/>
      <c r="AJ1839" s="11" t="s">
        <v>397</v>
      </c>
      <c r="AK1839" s="11" t="str">
        <f t="shared" si="420"/>
        <v>&lt;c=A6EC41&gt;</v>
      </c>
      <c r="AL1839" s="11">
        <v>64</v>
      </c>
      <c r="AM1839" s="11" t="s">
        <v>349</v>
      </c>
      <c r="AN1839" s="11" t="s">
        <v>398</v>
      </c>
      <c r="AO1839" s="11" t="s">
        <v>355</v>
      </c>
      <c r="AP1839" s="11">
        <v>64</v>
      </c>
      <c r="AQ1839" s="11" t="s">
        <v>349</v>
      </c>
      <c r="AR1839" s="11" t="s">
        <v>399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413"/>
        <v>使产业收入提高，升级消耗减少</v>
      </c>
      <c r="BQ1839" s="11" t="str">
        <f t="shared" si="419"/>
        <v>4级：放置在产业中时，产业收入提高&lt;c=A6EC41&gt;64&lt;/c&gt;倍，产业升级消耗减少&lt;c=A6EC41&gt;64&lt;/c&gt;倍</v>
      </c>
    </row>
    <row r="1840" spans="2:69" x14ac:dyDescent="0.15">
      <c r="B1840" s="1" t="str">
        <f t="shared" si="411"/>
        <v>SkillDescBrief4101903</v>
      </c>
      <c r="C1840" s="1" t="str">
        <f t="shared" si="412"/>
        <v>SkillDescDetail410190305</v>
      </c>
      <c r="D1840" s="3">
        <v>410190305</v>
      </c>
      <c r="E1840" s="3">
        <v>4101903</v>
      </c>
      <c r="F1840" s="3">
        <v>5</v>
      </c>
      <c r="G1840" s="3" t="s">
        <v>377</v>
      </c>
      <c r="H1840" s="3"/>
      <c r="I1840" s="3" t="s">
        <v>378</v>
      </c>
      <c r="J1840" s="3"/>
      <c r="K1840" s="3" t="s">
        <v>379</v>
      </c>
      <c r="L1840" s="3"/>
      <c r="M1840" s="3"/>
      <c r="N1840" s="3"/>
      <c r="O1840" s="3"/>
      <c r="P1840" s="3"/>
      <c r="Q1840" s="3" t="s">
        <v>380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406"/>
        <v>{}</v>
      </c>
      <c r="Z1840" s="11" t="s">
        <v>396</v>
      </c>
      <c r="AA1840" s="11" t="str">
        <f t="shared" si="421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386</v>
      </c>
      <c r="AG1840" s="11"/>
      <c r="AH1840" s="11"/>
      <c r="AI1840" s="11"/>
      <c r="AJ1840" s="11" t="s">
        <v>397</v>
      </c>
      <c r="AK1840" s="11" t="str">
        <f t="shared" si="420"/>
        <v>&lt;c=A6EC41&gt;</v>
      </c>
      <c r="AL1840" s="11">
        <v>128</v>
      </c>
      <c r="AM1840" s="11" t="s">
        <v>349</v>
      </c>
      <c r="AN1840" s="11" t="s">
        <v>398</v>
      </c>
      <c r="AO1840" s="11" t="s">
        <v>355</v>
      </c>
      <c r="AP1840" s="11">
        <v>128</v>
      </c>
      <c r="AQ1840" s="11" t="s">
        <v>349</v>
      </c>
      <c r="AR1840" s="11" t="s">
        <v>399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413"/>
        <v>使产业收入提高，升级消耗减少</v>
      </c>
      <c r="BQ1840" s="11" t="str">
        <f t="shared" si="419"/>
        <v>5级：放置在产业中时，产业收入提高&lt;c=A6EC41&gt;128&lt;/c&gt;倍，产业升级消耗减少&lt;c=A6EC41&gt;128&lt;/c&gt;倍</v>
      </c>
    </row>
    <row r="1841" spans="2:69" x14ac:dyDescent="0.15">
      <c r="B1841" s="1" t="str">
        <f t="shared" si="411"/>
        <v>SkillDescBrief// 战斗被动</v>
      </c>
      <c r="C1841" s="1" t="str">
        <f t="shared" si="412"/>
        <v>SkillDescDetail// 战斗被动1</v>
      </c>
      <c r="D1841" s="7" t="s">
        <v>46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406"/>
        <v/>
      </c>
      <c r="Z1841" s="10" t="s">
        <v>381</v>
      </c>
      <c r="AA1841" s="10" t="str">
        <f t="shared" si="421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413"/>
        <v/>
      </c>
      <c r="BQ1841" s="10" t="str">
        <f t="shared" si="419"/>
        <v/>
      </c>
    </row>
    <row r="1842" spans="2:69" x14ac:dyDescent="0.15">
      <c r="B1842" s="1" t="str">
        <f t="shared" si="411"/>
        <v>SkillDescBrief4101904</v>
      </c>
      <c r="C1842" s="1" t="str">
        <f t="shared" si="412"/>
        <v>SkillDescDetail410190401</v>
      </c>
      <c r="D1842" s="3">
        <v>410190401</v>
      </c>
      <c r="E1842" s="3">
        <v>4101904</v>
      </c>
      <c r="F1842" s="3">
        <v>1</v>
      </c>
      <c r="G1842" s="3" t="s">
        <v>377</v>
      </c>
      <c r="H1842" s="3">
        <v>0.8</v>
      </c>
      <c r="I1842" s="3" t="s">
        <v>378</v>
      </c>
      <c r="J1842" s="3"/>
      <c r="K1842" s="3" t="s">
        <v>379</v>
      </c>
      <c r="L1842" s="3"/>
      <c r="M1842" s="3"/>
      <c r="N1842" s="3"/>
      <c r="O1842" s="3"/>
      <c r="P1842" s="3"/>
      <c r="Q1842" s="3" t="s">
        <v>380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406"/>
        <v>{"AtkPower":0.8}</v>
      </c>
      <c r="Z1842" s="11" t="s">
        <v>811</v>
      </c>
      <c r="AA1842" s="11" t="str">
        <f t="shared" si="421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461</v>
      </c>
      <c r="AK1842" s="11" t="str">
        <f t="shared" ref="AK1842:AK1846" si="422">$B$6</f>
        <v>&lt;c=A6EC41&gt;</v>
      </c>
      <c r="AL1842" s="12">
        <v>3</v>
      </c>
      <c r="AM1842" s="11" t="s">
        <v>349</v>
      </c>
      <c r="AN1842" s="11" t="s">
        <v>812</v>
      </c>
      <c r="AO1842" s="11" t="str">
        <f>$B$9&amp;$B$6</f>
        <v>&lt;q=attr_hp&gt;&lt;c=A6EC41&gt;</v>
      </c>
      <c r="AP1842" s="11" t="str">
        <f>"5%"</f>
        <v>5%</v>
      </c>
      <c r="AQ1842" s="11" t="s">
        <v>349</v>
      </c>
      <c r="AR1842" s="11" t="s">
        <v>813</v>
      </c>
      <c r="AS1842" s="11" t="str">
        <f>$B$6</f>
        <v>&lt;c=A6EC41&gt;</v>
      </c>
      <c r="AT1842" s="11" t="str">
        <f>ROUND($H1842*100,2)&amp;"%"</f>
        <v>80%</v>
      </c>
      <c r="AU1842" s="11" t="s">
        <v>349</v>
      </c>
      <c r="AV1842" s="11" t="s">
        <v>385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413"/>
        <v>每攻击数次，下次攻击消耗附加额外伤害</v>
      </c>
      <c r="BQ1842" s="11" t="str">
        <f t="shared" si="419"/>
        <v>每攻击&lt;c=A6EC41&gt;3&lt;/c&gt;次，下次攻击消耗自身&lt;q=attr_hp&gt;&lt;c=A6EC41&gt;5%&lt;/c&gt;生命，附加相当于消耗生命值&lt;c=A6EC41&gt;80%&lt;/c&gt;伤害</v>
      </c>
    </row>
    <row r="1843" spans="2:69" x14ac:dyDescent="0.15">
      <c r="B1843" s="1" t="str">
        <f t="shared" si="411"/>
        <v>SkillDescBrief4101904</v>
      </c>
      <c r="C1843" s="1" t="str">
        <f t="shared" si="412"/>
        <v>SkillDescDetail410190402</v>
      </c>
      <c r="D1843" s="3">
        <v>410190402</v>
      </c>
      <c r="E1843" s="3">
        <v>4101904</v>
      </c>
      <c r="F1843" s="3">
        <v>2</v>
      </c>
      <c r="G1843" s="3" t="s">
        <v>377</v>
      </c>
      <c r="H1843" s="3">
        <v>0.85</v>
      </c>
      <c r="I1843" s="3" t="s">
        <v>378</v>
      </c>
      <c r="J1843" s="3"/>
      <c r="K1843" s="3" t="s">
        <v>379</v>
      </c>
      <c r="L1843" s="3"/>
      <c r="M1843" s="3"/>
      <c r="N1843" s="3"/>
      <c r="O1843" s="3"/>
      <c r="P1843" s="3"/>
      <c r="Q1843" s="3" t="s">
        <v>380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406"/>
        <v>{"AtkPower":0.85}</v>
      </c>
      <c r="Z1843" s="11" t="s">
        <v>811</v>
      </c>
      <c r="AA1843" s="11" t="str">
        <f t="shared" si="421"/>
        <v>2级：造成的伤害提升至&lt;c=A6EC41&gt;85%&lt;/c&gt;</v>
      </c>
      <c r="AB1843" s="11"/>
      <c r="AC1843" s="11"/>
      <c r="AD1843" s="11">
        <v>2</v>
      </c>
      <c r="AE1843" s="11"/>
      <c r="AF1843" s="11" t="s">
        <v>386</v>
      </c>
      <c r="AG1843" s="11"/>
      <c r="AH1843" s="11"/>
      <c r="AI1843" s="11"/>
      <c r="AJ1843" s="11" t="s">
        <v>471</v>
      </c>
      <c r="AK1843" s="11" t="str">
        <f t="shared" si="422"/>
        <v>&lt;c=A6EC41&gt;</v>
      </c>
      <c r="AL1843" s="11" t="str">
        <f t="shared" ref="AL1843:AL1846" si="423">ROUND($H1843*100,2)&amp;"%"</f>
        <v>85%</v>
      </c>
      <c r="AM1843" s="11" t="s">
        <v>349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413"/>
        <v>每攻击数次，下次攻击消耗附加额外伤害</v>
      </c>
      <c r="BQ1843" s="11" t="str">
        <f t="shared" si="419"/>
        <v>2级：造成的伤害提升至&lt;c=A6EC41&gt;85%&lt;/c&gt;</v>
      </c>
    </row>
    <row r="1844" spans="2:69" x14ac:dyDescent="0.15">
      <c r="B1844" s="1" t="str">
        <f t="shared" si="411"/>
        <v>SkillDescBrief4101904</v>
      </c>
      <c r="C1844" s="1" t="str">
        <f t="shared" si="412"/>
        <v>SkillDescDetail410190403</v>
      </c>
      <c r="D1844" s="3">
        <v>410190403</v>
      </c>
      <c r="E1844" s="3">
        <v>4101904</v>
      </c>
      <c r="F1844" s="3">
        <v>3</v>
      </c>
      <c r="G1844" s="3" t="s">
        <v>377</v>
      </c>
      <c r="H1844" s="3">
        <v>0.9</v>
      </c>
      <c r="I1844" s="3" t="s">
        <v>378</v>
      </c>
      <c r="J1844" s="3"/>
      <c r="K1844" s="3" t="s">
        <v>379</v>
      </c>
      <c r="L1844" s="3"/>
      <c r="M1844" s="3"/>
      <c r="N1844" s="3"/>
      <c r="O1844" s="3"/>
      <c r="P1844" s="3"/>
      <c r="Q1844" s="3" t="s">
        <v>380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406"/>
        <v>{"AtkPower":0.9}</v>
      </c>
      <c r="Z1844" s="11" t="s">
        <v>811</v>
      </c>
      <c r="AA1844" s="11" t="str">
        <f t="shared" si="421"/>
        <v>3级：造成的伤害提升至&lt;c=A6EC41&gt;90%&lt;/c&gt;</v>
      </c>
      <c r="AB1844" s="11"/>
      <c r="AC1844" s="11"/>
      <c r="AD1844" s="11">
        <v>3</v>
      </c>
      <c r="AE1844" s="11"/>
      <c r="AF1844" s="11" t="s">
        <v>386</v>
      </c>
      <c r="AG1844" s="11"/>
      <c r="AH1844" s="11"/>
      <c r="AI1844" s="11"/>
      <c r="AJ1844" s="11" t="s">
        <v>471</v>
      </c>
      <c r="AK1844" s="11" t="str">
        <f t="shared" si="422"/>
        <v>&lt;c=A6EC41&gt;</v>
      </c>
      <c r="AL1844" s="11" t="str">
        <f t="shared" si="423"/>
        <v>90%</v>
      </c>
      <c r="AM1844" s="11" t="s">
        <v>349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413"/>
        <v>每攻击数次，下次攻击消耗附加额外伤害</v>
      </c>
      <c r="BQ1844" s="11" t="str">
        <f t="shared" si="419"/>
        <v>3级：造成的伤害提升至&lt;c=A6EC41&gt;90%&lt;/c&gt;</v>
      </c>
    </row>
    <row r="1845" spans="2:69" x14ac:dyDescent="0.15">
      <c r="B1845" s="1" t="str">
        <f t="shared" si="411"/>
        <v>SkillDescBrief4101904</v>
      </c>
      <c r="C1845" s="1" t="str">
        <f t="shared" si="412"/>
        <v>SkillDescDetail410190404</v>
      </c>
      <c r="D1845" s="3">
        <v>410190404</v>
      </c>
      <c r="E1845" s="3">
        <v>4101904</v>
      </c>
      <c r="F1845" s="3">
        <v>4</v>
      </c>
      <c r="G1845" s="3" t="s">
        <v>377</v>
      </c>
      <c r="H1845" s="3">
        <v>0.95</v>
      </c>
      <c r="I1845" s="3" t="s">
        <v>378</v>
      </c>
      <c r="J1845" s="3"/>
      <c r="K1845" s="3" t="s">
        <v>379</v>
      </c>
      <c r="L1845" s="3"/>
      <c r="M1845" s="3"/>
      <c r="N1845" s="3"/>
      <c r="O1845" s="3"/>
      <c r="P1845" s="3"/>
      <c r="Q1845" s="3" t="s">
        <v>380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406"/>
        <v>{"AtkPower":0.95}</v>
      </c>
      <c r="Z1845" s="11" t="s">
        <v>811</v>
      </c>
      <c r="AA1845" s="11" t="str">
        <f t="shared" si="421"/>
        <v>4级：造成的伤害提升至&lt;c=A6EC41&gt;95%&lt;/c&gt;</v>
      </c>
      <c r="AB1845" s="11"/>
      <c r="AC1845" s="11"/>
      <c r="AD1845" s="11">
        <v>4</v>
      </c>
      <c r="AE1845" s="11"/>
      <c r="AF1845" s="11" t="s">
        <v>386</v>
      </c>
      <c r="AG1845" s="11"/>
      <c r="AH1845" s="11"/>
      <c r="AI1845" s="11"/>
      <c r="AJ1845" s="11" t="s">
        <v>471</v>
      </c>
      <c r="AK1845" s="11" t="str">
        <f t="shared" si="422"/>
        <v>&lt;c=A6EC41&gt;</v>
      </c>
      <c r="AL1845" s="11" t="str">
        <f t="shared" si="423"/>
        <v>95%</v>
      </c>
      <c r="AM1845" s="11" t="s">
        <v>349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413"/>
        <v>每攻击数次，下次攻击消耗附加额外伤害</v>
      </c>
      <c r="BQ1845" s="11" t="str">
        <f t="shared" si="419"/>
        <v>4级：造成的伤害提升至&lt;c=A6EC41&gt;95%&lt;/c&gt;</v>
      </c>
    </row>
    <row r="1846" spans="2:69" x14ac:dyDescent="0.15">
      <c r="B1846" s="1" t="str">
        <f t="shared" si="411"/>
        <v>SkillDescBrief4101904</v>
      </c>
      <c r="C1846" s="1" t="str">
        <f t="shared" si="412"/>
        <v>SkillDescDetail410190405</v>
      </c>
      <c r="D1846" s="3">
        <v>410190405</v>
      </c>
      <c r="E1846" s="3">
        <v>4101904</v>
      </c>
      <c r="F1846" s="3">
        <v>5</v>
      </c>
      <c r="G1846" s="3" t="s">
        <v>377</v>
      </c>
      <c r="H1846" s="3">
        <v>1</v>
      </c>
      <c r="I1846" s="3" t="s">
        <v>378</v>
      </c>
      <c r="J1846" s="3"/>
      <c r="K1846" s="3" t="s">
        <v>379</v>
      </c>
      <c r="L1846" s="3"/>
      <c r="M1846" s="3"/>
      <c r="N1846" s="3"/>
      <c r="O1846" s="3"/>
      <c r="P1846" s="3"/>
      <c r="Q1846" s="3" t="s">
        <v>380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406"/>
        <v>{"AtkPower":1}</v>
      </c>
      <c r="Z1846" s="11" t="s">
        <v>811</v>
      </c>
      <c r="AA1846" s="11" t="str">
        <f t="shared" si="421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386</v>
      </c>
      <c r="AG1846" s="11"/>
      <c r="AH1846" s="11"/>
      <c r="AI1846" s="11"/>
      <c r="AJ1846" s="11" t="s">
        <v>471</v>
      </c>
      <c r="AK1846" s="11" t="str">
        <f t="shared" si="422"/>
        <v>&lt;c=A6EC41&gt;</v>
      </c>
      <c r="AL1846" s="11" t="str">
        <f t="shared" si="423"/>
        <v>100%</v>
      </c>
      <c r="AM1846" s="11" t="s">
        <v>349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413"/>
        <v>每攻击数次，下次攻击消耗附加额外伤害</v>
      </c>
      <c r="BQ1846" s="11" t="str">
        <f t="shared" si="419"/>
        <v>5级：造成的伤害提升至&lt;c=A6EC41&gt;100%&lt;/c&gt;</v>
      </c>
    </row>
    <row r="1847" spans="2:69" x14ac:dyDescent="0.15">
      <c r="B1847" s="1" t="str">
        <f t="shared" si="411"/>
        <v>SkillDescBrief// 战斗被动</v>
      </c>
      <c r="C1847" s="1" t="str">
        <f t="shared" si="412"/>
        <v>SkillDescDetail// 战斗被动2</v>
      </c>
      <c r="D1847" s="7" t="s">
        <v>47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406"/>
        <v/>
      </c>
      <c r="Z1847" s="10" t="s">
        <v>381</v>
      </c>
      <c r="AA1847" s="10" t="str">
        <f t="shared" si="421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413"/>
        <v/>
      </c>
      <c r="BQ1847" s="10" t="str">
        <f t="shared" si="419"/>
        <v/>
      </c>
    </row>
    <row r="1848" spans="2:69" x14ac:dyDescent="0.15">
      <c r="B1848" s="1" t="str">
        <f t="shared" si="411"/>
        <v>SkillDescBrief4101905</v>
      </c>
      <c r="C1848" s="1" t="str">
        <f t="shared" si="412"/>
        <v>SkillDescDetail410190501</v>
      </c>
      <c r="D1848" s="3">
        <v>410190501</v>
      </c>
      <c r="E1848" s="3">
        <v>4101905</v>
      </c>
      <c r="F1848" s="3">
        <v>1</v>
      </c>
      <c r="G1848" s="3" t="s">
        <v>377</v>
      </c>
      <c r="H1848" s="3"/>
      <c r="I1848" s="3" t="s">
        <v>378</v>
      </c>
      <c r="J1848" s="3"/>
      <c r="K1848" s="3" t="s">
        <v>379</v>
      </c>
      <c r="L1848" s="3"/>
      <c r="M1848" s="3"/>
      <c r="N1848" s="3"/>
      <c r="O1848" s="3"/>
      <c r="P1848" s="3"/>
      <c r="Q1848" s="3" t="s">
        <v>380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406"/>
        <v>{}</v>
      </c>
      <c r="Z1848" s="11" t="s">
        <v>381</v>
      </c>
      <c r="AA1848" s="11" t="str">
        <f t="shared" si="421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413"/>
        <v/>
      </c>
      <c r="BQ1848" s="11" t="str">
        <f t="shared" si="419"/>
        <v/>
      </c>
    </row>
    <row r="1849" spans="2:69" x14ac:dyDescent="0.15">
      <c r="B1849" s="1" t="str">
        <f t="shared" si="411"/>
        <v>SkillDescBrief4101905</v>
      </c>
      <c r="C1849" s="1" t="str">
        <f t="shared" si="412"/>
        <v>SkillDescDetail410190502</v>
      </c>
      <c r="D1849" s="3">
        <v>410190502</v>
      </c>
      <c r="E1849" s="3">
        <v>4101905</v>
      </c>
      <c r="F1849" s="3">
        <v>2</v>
      </c>
      <c r="G1849" s="3" t="s">
        <v>377</v>
      </c>
      <c r="H1849" s="3"/>
      <c r="I1849" s="3" t="s">
        <v>378</v>
      </c>
      <c r="J1849" s="3"/>
      <c r="K1849" s="3" t="s">
        <v>379</v>
      </c>
      <c r="L1849" s="3"/>
      <c r="M1849" s="3"/>
      <c r="N1849" s="3"/>
      <c r="O1849" s="3"/>
      <c r="P1849" s="3"/>
      <c r="Q1849" s="3" t="s">
        <v>380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406"/>
        <v>{}</v>
      </c>
      <c r="Z1849" s="11" t="s">
        <v>381</v>
      </c>
      <c r="AA1849" s="11" t="str">
        <f t="shared" si="421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413"/>
        <v/>
      </c>
      <c r="BQ1849" s="11" t="str">
        <f t="shared" si="419"/>
        <v/>
      </c>
    </row>
    <row r="1850" spans="2:69" x14ac:dyDescent="0.15">
      <c r="B1850" s="1" t="str">
        <f t="shared" si="411"/>
        <v>SkillDescBrief4101905</v>
      </c>
      <c r="C1850" s="1" t="str">
        <f t="shared" si="412"/>
        <v>SkillDescDetail410190503</v>
      </c>
      <c r="D1850" s="3">
        <v>410190503</v>
      </c>
      <c r="E1850" s="3">
        <v>4101905</v>
      </c>
      <c r="F1850" s="3">
        <v>3</v>
      </c>
      <c r="G1850" s="3" t="s">
        <v>377</v>
      </c>
      <c r="H1850" s="3"/>
      <c r="I1850" s="3" t="s">
        <v>378</v>
      </c>
      <c r="J1850" s="3"/>
      <c r="K1850" s="3" t="s">
        <v>379</v>
      </c>
      <c r="L1850" s="3"/>
      <c r="M1850" s="3"/>
      <c r="N1850" s="3"/>
      <c r="O1850" s="3"/>
      <c r="P1850" s="3"/>
      <c r="Q1850" s="3" t="s">
        <v>380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406"/>
        <v>{}</v>
      </c>
      <c r="Z1850" s="11" t="s">
        <v>381</v>
      </c>
      <c r="AA1850" s="11" t="str">
        <f t="shared" si="421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413"/>
        <v/>
      </c>
      <c r="BQ1850" s="11" t="str">
        <f t="shared" si="419"/>
        <v/>
      </c>
    </row>
    <row r="1851" spans="2:69" x14ac:dyDescent="0.15">
      <c r="B1851" s="1" t="str">
        <f t="shared" si="411"/>
        <v>SkillDescBrief4101905</v>
      </c>
      <c r="C1851" s="1" t="str">
        <f t="shared" si="412"/>
        <v>SkillDescDetail410190504</v>
      </c>
      <c r="D1851" s="3">
        <v>410190504</v>
      </c>
      <c r="E1851" s="3">
        <v>4101905</v>
      </c>
      <c r="F1851" s="3">
        <v>4</v>
      </c>
      <c r="G1851" s="3" t="s">
        <v>377</v>
      </c>
      <c r="H1851" s="3"/>
      <c r="I1851" s="3" t="s">
        <v>378</v>
      </c>
      <c r="J1851" s="3"/>
      <c r="K1851" s="3" t="s">
        <v>379</v>
      </c>
      <c r="L1851" s="3"/>
      <c r="M1851" s="3"/>
      <c r="N1851" s="3"/>
      <c r="O1851" s="3"/>
      <c r="P1851" s="3"/>
      <c r="Q1851" s="3" t="s">
        <v>380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406"/>
        <v>{}</v>
      </c>
      <c r="Z1851" s="11" t="s">
        <v>381</v>
      </c>
      <c r="AA1851" s="11" t="str">
        <f t="shared" si="421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413"/>
        <v/>
      </c>
      <c r="BQ1851" s="11" t="str">
        <f t="shared" si="419"/>
        <v/>
      </c>
    </row>
    <row r="1852" spans="2:69" x14ac:dyDescent="0.15">
      <c r="B1852" s="1" t="str">
        <f t="shared" si="411"/>
        <v>SkillDescBrief4101905</v>
      </c>
      <c r="C1852" s="1" t="str">
        <f t="shared" si="412"/>
        <v>SkillDescDetail410190505</v>
      </c>
      <c r="D1852" s="3">
        <v>410190505</v>
      </c>
      <c r="E1852" s="3">
        <v>4101905</v>
      </c>
      <c r="F1852" s="3">
        <v>5</v>
      </c>
      <c r="G1852" s="3" t="s">
        <v>377</v>
      </c>
      <c r="H1852" s="3"/>
      <c r="I1852" s="3" t="s">
        <v>378</v>
      </c>
      <c r="J1852" s="3"/>
      <c r="K1852" s="3" t="s">
        <v>379</v>
      </c>
      <c r="L1852" s="3"/>
      <c r="M1852" s="3"/>
      <c r="N1852" s="3"/>
      <c r="O1852" s="3"/>
      <c r="P1852" s="3"/>
      <c r="Q1852" s="3" t="s">
        <v>380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406"/>
        <v>{}</v>
      </c>
      <c r="Z1852" s="11" t="s">
        <v>381</v>
      </c>
      <c r="AA1852" s="11" t="str">
        <f t="shared" si="421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413"/>
        <v/>
      </c>
      <c r="BQ1852" s="11" t="str">
        <f t="shared" si="419"/>
        <v/>
      </c>
    </row>
    <row r="1853" spans="2:69" x14ac:dyDescent="0.15">
      <c r="B1853" s="1" t="str">
        <f t="shared" si="411"/>
        <v>SkillDescBrief// 战斗被动</v>
      </c>
      <c r="C1853" s="1" t="str">
        <f t="shared" si="412"/>
        <v>SkillDescDetail// 战斗被动3</v>
      </c>
      <c r="D1853" s="7" t="s">
        <v>48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406"/>
        <v/>
      </c>
      <c r="Z1853" s="10" t="s">
        <v>381</v>
      </c>
      <c r="AA1853" s="10" t="str">
        <f t="shared" si="421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413"/>
        <v/>
      </c>
      <c r="BQ1853" s="10" t="str">
        <f t="shared" si="419"/>
        <v/>
      </c>
    </row>
    <row r="1854" spans="2:69" x14ac:dyDescent="0.15">
      <c r="B1854" s="1" t="str">
        <f t="shared" si="411"/>
        <v>SkillDescBrief4101906</v>
      </c>
      <c r="C1854" s="1" t="str">
        <f t="shared" si="412"/>
        <v>SkillDescDetail410190601</v>
      </c>
      <c r="D1854" s="3">
        <v>410190601</v>
      </c>
      <c r="E1854" s="3">
        <v>4101906</v>
      </c>
      <c r="F1854" s="3">
        <v>1</v>
      </c>
      <c r="G1854" s="3" t="s">
        <v>377</v>
      </c>
      <c r="H1854" s="3"/>
      <c r="I1854" s="3" t="s">
        <v>378</v>
      </c>
      <c r="J1854" s="3"/>
      <c r="K1854" s="3" t="s">
        <v>379</v>
      </c>
      <c r="L1854" s="3"/>
      <c r="M1854" s="3"/>
      <c r="N1854" s="3"/>
      <c r="O1854" s="3"/>
      <c r="P1854" s="3"/>
      <c r="Q1854" s="3" t="s">
        <v>380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406"/>
        <v>{}</v>
      </c>
      <c r="Z1854" s="11" t="s">
        <v>381</v>
      </c>
      <c r="AA1854" s="11" t="str">
        <f t="shared" si="421"/>
        <v/>
      </c>
      <c r="AB1854" s="11"/>
      <c r="AC1854" s="11"/>
      <c r="AD1854" s="11"/>
      <c r="AE1854" s="11"/>
      <c r="AF1854" s="11"/>
      <c r="AG1854" s="11"/>
      <c r="AH1854" s="11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413"/>
        <v/>
      </c>
      <c r="BQ1854" s="11" t="str">
        <f t="shared" si="419"/>
        <v/>
      </c>
    </row>
    <row r="1855" spans="2:69" x14ac:dyDescent="0.15">
      <c r="B1855" s="1" t="str">
        <f t="shared" si="411"/>
        <v>SkillDescBrief4101906</v>
      </c>
      <c r="C1855" s="1" t="str">
        <f t="shared" si="412"/>
        <v>SkillDescDetail410190602</v>
      </c>
      <c r="D1855" s="3">
        <v>410190602</v>
      </c>
      <c r="E1855" s="3">
        <v>4101906</v>
      </c>
      <c r="F1855" s="3">
        <v>2</v>
      </c>
      <c r="G1855" s="3" t="s">
        <v>377</v>
      </c>
      <c r="H1855" s="3"/>
      <c r="I1855" s="3" t="s">
        <v>378</v>
      </c>
      <c r="J1855" s="3"/>
      <c r="K1855" s="3" t="s">
        <v>379</v>
      </c>
      <c r="L1855" s="3"/>
      <c r="M1855" s="3"/>
      <c r="N1855" s="3"/>
      <c r="O1855" s="3"/>
      <c r="P1855" s="3"/>
      <c r="Q1855" s="3" t="s">
        <v>380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406"/>
        <v>{}</v>
      </c>
      <c r="Z1855" s="11" t="s">
        <v>381</v>
      </c>
      <c r="AA1855" s="11" t="str">
        <f t="shared" si="421"/>
        <v/>
      </c>
      <c r="AB1855" s="11"/>
      <c r="AC1855" s="11"/>
      <c r="AD1855" s="11"/>
      <c r="AE1855" s="11"/>
      <c r="AF1855" s="11"/>
      <c r="AG1855" s="11"/>
      <c r="AH1855" s="11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413"/>
        <v/>
      </c>
      <c r="BQ1855" s="11" t="str">
        <f t="shared" si="419"/>
        <v/>
      </c>
    </row>
    <row r="1856" spans="2:69" x14ac:dyDescent="0.15">
      <c r="B1856" s="1" t="str">
        <f t="shared" si="411"/>
        <v>SkillDescBrief4101906</v>
      </c>
      <c r="C1856" s="1" t="str">
        <f t="shared" si="412"/>
        <v>SkillDescDetail410190603</v>
      </c>
      <c r="D1856" s="3">
        <v>410190603</v>
      </c>
      <c r="E1856" s="3">
        <v>4101906</v>
      </c>
      <c r="F1856" s="3">
        <v>3</v>
      </c>
      <c r="G1856" s="3" t="s">
        <v>377</v>
      </c>
      <c r="H1856" s="3"/>
      <c r="I1856" s="3" t="s">
        <v>378</v>
      </c>
      <c r="J1856" s="3"/>
      <c r="K1856" s="3" t="s">
        <v>379</v>
      </c>
      <c r="L1856" s="3"/>
      <c r="M1856" s="3"/>
      <c r="N1856" s="3"/>
      <c r="O1856" s="3"/>
      <c r="P1856" s="3"/>
      <c r="Q1856" s="3" t="s">
        <v>380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406"/>
        <v>{}</v>
      </c>
      <c r="Z1856" s="11" t="s">
        <v>381</v>
      </c>
      <c r="AA1856" s="11" t="str">
        <f t="shared" si="421"/>
        <v/>
      </c>
      <c r="AB1856" s="11"/>
      <c r="AC1856" s="11"/>
      <c r="AD1856" s="11"/>
      <c r="AE1856" s="11"/>
      <c r="AF1856" s="11"/>
      <c r="AG1856" s="11"/>
      <c r="AH1856" s="11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413"/>
        <v/>
      </c>
      <c r="BQ1856" s="11" t="str">
        <f t="shared" si="419"/>
        <v/>
      </c>
    </row>
    <row r="1857" spans="2:69" x14ac:dyDescent="0.15">
      <c r="B1857" s="1" t="str">
        <f t="shared" si="411"/>
        <v>SkillDescBrief4101906</v>
      </c>
      <c r="C1857" s="1" t="str">
        <f t="shared" si="412"/>
        <v>SkillDescDetail410190604</v>
      </c>
      <c r="D1857" s="3">
        <v>410190604</v>
      </c>
      <c r="E1857" s="3">
        <v>4101906</v>
      </c>
      <c r="F1857" s="3">
        <v>4</v>
      </c>
      <c r="G1857" s="3" t="s">
        <v>377</v>
      </c>
      <c r="H1857" s="3"/>
      <c r="I1857" s="3" t="s">
        <v>378</v>
      </c>
      <c r="J1857" s="3"/>
      <c r="K1857" s="3" t="s">
        <v>379</v>
      </c>
      <c r="L1857" s="3"/>
      <c r="M1857" s="3"/>
      <c r="N1857" s="3"/>
      <c r="O1857" s="3"/>
      <c r="P1857" s="3"/>
      <c r="Q1857" s="3" t="s">
        <v>380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406"/>
        <v>{}</v>
      </c>
      <c r="Z1857" s="11" t="s">
        <v>381</v>
      </c>
      <c r="AA1857" s="11" t="str">
        <f t="shared" si="421"/>
        <v/>
      </c>
      <c r="AB1857" s="11"/>
      <c r="AC1857" s="11"/>
      <c r="AD1857" s="11"/>
      <c r="AE1857" s="11"/>
      <c r="AF1857" s="11"/>
      <c r="AG1857" s="11"/>
      <c r="AH1857" s="11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413"/>
        <v/>
      </c>
      <c r="BQ1857" s="11" t="str">
        <f t="shared" si="419"/>
        <v/>
      </c>
    </row>
    <row r="1858" spans="2:69" x14ac:dyDescent="0.15">
      <c r="B1858" s="1" t="str">
        <f t="shared" si="411"/>
        <v>SkillDescBrief4101906</v>
      </c>
      <c r="C1858" s="1" t="str">
        <f t="shared" si="412"/>
        <v>SkillDescDetail410190605</v>
      </c>
      <c r="D1858" s="3">
        <v>410190605</v>
      </c>
      <c r="E1858" s="3">
        <v>4101906</v>
      </c>
      <c r="F1858" s="3">
        <v>5</v>
      </c>
      <c r="G1858" s="3" t="s">
        <v>377</v>
      </c>
      <c r="H1858" s="3"/>
      <c r="I1858" s="3" t="s">
        <v>378</v>
      </c>
      <c r="J1858" s="3"/>
      <c r="K1858" s="3" t="s">
        <v>379</v>
      </c>
      <c r="L1858" s="3"/>
      <c r="M1858" s="3"/>
      <c r="N1858" s="3"/>
      <c r="O1858" s="3"/>
      <c r="P1858" s="3"/>
      <c r="Q1858" s="3" t="s">
        <v>380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406"/>
        <v>{}</v>
      </c>
      <c r="Z1858" s="11" t="s">
        <v>381</v>
      </c>
      <c r="AA1858" s="11" t="str">
        <f t="shared" si="421"/>
        <v/>
      </c>
      <c r="AB1858" s="11"/>
      <c r="AC1858" s="11"/>
      <c r="AD1858" s="11"/>
      <c r="AE1858" s="11"/>
      <c r="AF1858" s="11"/>
      <c r="AG1858" s="11"/>
      <c r="AH1858" s="11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413"/>
        <v/>
      </c>
      <c r="BQ1858" s="11" t="str">
        <f t="shared" si="419"/>
        <v/>
      </c>
    </row>
    <row r="1859" spans="2:69" x14ac:dyDescent="0.15">
      <c r="B1859" s="1" t="str">
        <f t="shared" si="411"/>
        <v>SkillDescBrief// 战斗被动</v>
      </c>
      <c r="C1859" s="1" t="str">
        <f t="shared" si="412"/>
        <v>SkillDescDetail// 战斗被动4</v>
      </c>
      <c r="D1859" s="7" t="s">
        <v>49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406"/>
        <v/>
      </c>
      <c r="Z1859" s="10" t="s">
        <v>381</v>
      </c>
      <c r="AA1859" s="10" t="str">
        <f t="shared" si="421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413"/>
        <v/>
      </c>
      <c r="BQ1859" s="10" t="str">
        <f t="shared" si="419"/>
        <v/>
      </c>
    </row>
    <row r="1860" spans="2:69" x14ac:dyDescent="0.15">
      <c r="B1860" s="1" t="str">
        <f t="shared" si="411"/>
        <v>SkillDescBrief4101907</v>
      </c>
      <c r="C1860" s="1" t="str">
        <f t="shared" si="412"/>
        <v>SkillDescDetail410190701</v>
      </c>
      <c r="D1860" s="3">
        <v>410190701</v>
      </c>
      <c r="E1860" s="3">
        <v>4101907</v>
      </c>
      <c r="F1860" s="3">
        <v>1</v>
      </c>
      <c r="G1860" s="3" t="s">
        <v>377</v>
      </c>
      <c r="H1860" s="3"/>
      <c r="I1860" s="3" t="s">
        <v>378</v>
      </c>
      <c r="J1860" s="3"/>
      <c r="K1860" s="3" t="s">
        <v>379</v>
      </c>
      <c r="L1860" s="3">
        <v>1</v>
      </c>
      <c r="M1860" s="3"/>
      <c r="N1860" s="3"/>
      <c r="O1860" s="3"/>
      <c r="P1860" s="3"/>
      <c r="Q1860" s="3" t="s">
        <v>380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406"/>
        <v>{"BuffPower":1}</v>
      </c>
      <c r="Z1860" s="11" t="s">
        <v>814</v>
      </c>
      <c r="AA1860" s="11" t="str">
        <f t="shared" si="421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612</v>
      </c>
      <c r="AK1860" s="11" t="str">
        <f>$B$6</f>
        <v>&lt;c=A6EC41&gt;</v>
      </c>
      <c r="AL1860" s="13" t="str">
        <f>"1%"</f>
        <v>1%</v>
      </c>
      <c r="AM1860" s="11" t="s">
        <v>349</v>
      </c>
      <c r="AN1860" s="11" t="s">
        <v>631</v>
      </c>
      <c r="AO1860" s="11" t="str">
        <f>$B$6</f>
        <v>&lt;c=A6EC41&gt;</v>
      </c>
      <c r="AP1860" s="13" t="str">
        <f>"0.8%"</f>
        <v>0.8%</v>
      </c>
      <c r="AQ1860" s="11" t="s">
        <v>349</v>
      </c>
      <c r="AR1860" s="11" t="s">
        <v>815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413"/>
        <v>随着生命值降低获得受愈效果</v>
      </c>
      <c r="BQ1860" s="11" t="str">
        <f t="shared" si="419"/>
        <v>生命值每降低&lt;c=A6EC41&gt;1%&lt;/c&gt;提高自身&lt;c=A6EC41&gt;0.8%&lt;/c&gt;受愈效果</v>
      </c>
    </row>
    <row r="1861" spans="2:69" x14ac:dyDescent="0.15">
      <c r="B1861" s="1" t="str">
        <f t="shared" si="411"/>
        <v>SkillDescBrief4101907</v>
      </c>
      <c r="C1861" s="1" t="str">
        <f t="shared" si="412"/>
        <v>SkillDescDetail410190702</v>
      </c>
      <c r="D1861" s="3">
        <v>410190702</v>
      </c>
      <c r="E1861" s="3">
        <v>4101907</v>
      </c>
      <c r="F1861" s="3">
        <v>2</v>
      </c>
      <c r="G1861" s="3" t="s">
        <v>377</v>
      </c>
      <c r="H1861" s="3"/>
      <c r="I1861" s="3" t="s">
        <v>378</v>
      </c>
      <c r="J1861" s="3"/>
      <c r="K1861" s="3" t="s">
        <v>379</v>
      </c>
      <c r="L1861" s="3">
        <v>1</v>
      </c>
      <c r="M1861" s="3"/>
      <c r="N1861" s="3"/>
      <c r="O1861" s="3"/>
      <c r="P1861" s="3"/>
      <c r="Q1861" s="3" t="s">
        <v>380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406"/>
        <v>{"BuffPower":1}</v>
      </c>
      <c r="Z1861" s="11" t="s">
        <v>381</v>
      </c>
      <c r="AA1861" s="11" t="str">
        <f t="shared" si="421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413"/>
        <v/>
      </c>
      <c r="BQ1861" s="11" t="str">
        <f t="shared" si="419"/>
        <v/>
      </c>
    </row>
    <row r="1862" spans="2:69" x14ac:dyDescent="0.15">
      <c r="B1862" s="1" t="str">
        <f t="shared" si="411"/>
        <v>SkillDescBrief4101907</v>
      </c>
      <c r="C1862" s="1" t="str">
        <f t="shared" si="412"/>
        <v>SkillDescDetail410190703</v>
      </c>
      <c r="D1862" s="3">
        <v>410190703</v>
      </c>
      <c r="E1862" s="3">
        <v>4101907</v>
      </c>
      <c r="F1862" s="3">
        <v>3</v>
      </c>
      <c r="G1862" s="3" t="s">
        <v>377</v>
      </c>
      <c r="H1862" s="3"/>
      <c r="I1862" s="3" t="s">
        <v>378</v>
      </c>
      <c r="J1862" s="3"/>
      <c r="K1862" s="3" t="s">
        <v>379</v>
      </c>
      <c r="L1862" s="3">
        <v>1</v>
      </c>
      <c r="M1862" s="3"/>
      <c r="N1862" s="3"/>
      <c r="O1862" s="3"/>
      <c r="P1862" s="3"/>
      <c r="Q1862" s="3" t="s">
        <v>380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406"/>
        <v>{"BuffPower":1}</v>
      </c>
      <c r="Z1862" s="11" t="s">
        <v>381</v>
      </c>
      <c r="AA1862" s="11" t="str">
        <f t="shared" si="421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413"/>
        <v/>
      </c>
      <c r="BQ1862" s="11" t="str">
        <f t="shared" si="419"/>
        <v/>
      </c>
    </row>
    <row r="1863" spans="2:69" x14ac:dyDescent="0.15">
      <c r="B1863" s="1" t="str">
        <f t="shared" si="411"/>
        <v>SkillDescBrief4101907</v>
      </c>
      <c r="C1863" s="1" t="str">
        <f t="shared" si="412"/>
        <v>SkillDescDetail410190704</v>
      </c>
      <c r="D1863" s="3">
        <v>410190704</v>
      </c>
      <c r="E1863" s="3">
        <v>4101907</v>
      </c>
      <c r="F1863" s="3">
        <v>4</v>
      </c>
      <c r="G1863" s="3" t="s">
        <v>377</v>
      </c>
      <c r="H1863" s="3"/>
      <c r="I1863" s="3" t="s">
        <v>378</v>
      </c>
      <c r="J1863" s="3"/>
      <c r="K1863" s="3" t="s">
        <v>379</v>
      </c>
      <c r="L1863" s="3">
        <v>1</v>
      </c>
      <c r="M1863" s="3"/>
      <c r="N1863" s="3"/>
      <c r="O1863" s="3"/>
      <c r="P1863" s="3"/>
      <c r="Q1863" s="3" t="s">
        <v>380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406"/>
        <v>{"BuffPower":1}</v>
      </c>
      <c r="Z1863" s="11" t="s">
        <v>381</v>
      </c>
      <c r="AA1863" s="11" t="str">
        <f t="shared" si="421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413"/>
        <v/>
      </c>
      <c r="BQ1863" s="11" t="str">
        <f t="shared" si="419"/>
        <v/>
      </c>
    </row>
    <row r="1864" spans="2:69" x14ac:dyDescent="0.15">
      <c r="B1864" s="1" t="str">
        <f t="shared" si="411"/>
        <v>SkillDescBrief4101907</v>
      </c>
      <c r="C1864" s="1" t="str">
        <f t="shared" si="412"/>
        <v>SkillDescDetail410190705</v>
      </c>
      <c r="D1864" s="3">
        <v>410190705</v>
      </c>
      <c r="E1864" s="3">
        <v>4101907</v>
      </c>
      <c r="F1864" s="3">
        <v>5</v>
      </c>
      <c r="G1864" s="3" t="s">
        <v>377</v>
      </c>
      <c r="H1864" s="3"/>
      <c r="I1864" s="3" t="s">
        <v>378</v>
      </c>
      <c r="J1864" s="3"/>
      <c r="K1864" s="3" t="s">
        <v>379</v>
      </c>
      <c r="L1864" s="3">
        <v>1</v>
      </c>
      <c r="M1864" s="3"/>
      <c r="N1864" s="3"/>
      <c r="O1864" s="3"/>
      <c r="P1864" s="3"/>
      <c r="Q1864" s="3" t="s">
        <v>380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406"/>
        <v>{"BuffPower":1}</v>
      </c>
      <c r="Z1864" s="11" t="s">
        <v>381</v>
      </c>
      <c r="AA1864" s="11" t="str">
        <f t="shared" si="421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413"/>
        <v/>
      </c>
      <c r="BQ1864" s="11" t="str">
        <f t="shared" si="419"/>
        <v/>
      </c>
    </row>
    <row r="1865" spans="2:69" x14ac:dyDescent="0.15">
      <c r="B1865" s="1" t="str">
        <f t="shared" si="411"/>
        <v>SkillDescBrief// 强化普攻</v>
      </c>
      <c r="C1865" s="1" t="str">
        <f t="shared" si="412"/>
        <v>SkillDescDetail// 强化普攻</v>
      </c>
      <c r="D1865" s="7" t="s">
        <v>66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406"/>
        <v/>
      </c>
      <c r="Z1865" s="10" t="s">
        <v>381</v>
      </c>
      <c r="AA1865" s="10" t="str">
        <f t="shared" si="421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413"/>
        <v/>
      </c>
      <c r="BQ1865" s="10" t="str">
        <f t="shared" si="419"/>
        <v/>
      </c>
    </row>
    <row r="1866" spans="2:69" x14ac:dyDescent="0.15">
      <c r="B1866" s="1" t="str">
        <f t="shared" si="411"/>
        <v>SkillDescBrief4101908</v>
      </c>
      <c r="C1866" s="1" t="str">
        <f t="shared" si="412"/>
        <v>SkillDescDetail410190801</v>
      </c>
      <c r="D1866" s="3">
        <v>410190801</v>
      </c>
      <c r="E1866" s="3">
        <v>4101908</v>
      </c>
      <c r="F1866" s="3">
        <v>1</v>
      </c>
      <c r="G1866" s="3" t="s">
        <v>377</v>
      </c>
      <c r="H1866" s="3">
        <f ca="1">ROUND(_xlfn.XLOOKUP($F1866,$D$1:$D$5,$E$1:$E$5)*OFFSET(H1866,5-$F1866,0)/0.05,0)*0.05</f>
        <v>0.70000000000000007</v>
      </c>
      <c r="I1866" s="3" t="s">
        <v>378</v>
      </c>
      <c r="J1866" s="3"/>
      <c r="K1866" s="3" t="s">
        <v>379</v>
      </c>
      <c r="L1866" s="3"/>
      <c r="M1866" s="3"/>
      <c r="N1866" s="3"/>
      <c r="O1866" s="3"/>
      <c r="P1866" s="3"/>
      <c r="Q1866" s="3" t="s">
        <v>380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t="shared" ref="Y1866:Y1919" ca="1" si="424">IF(E1866="","",$A$3&amp;_xlfn.TEXTJOIN($C$1,1,S1866:X1866)&amp;$A$4)</f>
        <v>{"AtkPower":0.7}</v>
      </c>
      <c r="Z1866" s="11" t="s">
        <v>381</v>
      </c>
      <c r="AA1866" s="11" t="str">
        <f t="shared" si="421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413"/>
        <v/>
      </c>
      <c r="BQ1866" s="11" t="str">
        <f t="shared" si="419"/>
        <v/>
      </c>
    </row>
    <row r="1867" spans="2:69" x14ac:dyDescent="0.15">
      <c r="B1867" s="1" t="str">
        <f t="shared" si="411"/>
        <v>SkillDescBrief4101908</v>
      </c>
      <c r="C1867" s="1" t="str">
        <f t="shared" si="412"/>
        <v>SkillDescDetail410190802</v>
      </c>
      <c r="D1867" s="3">
        <v>410190802</v>
      </c>
      <c r="E1867" s="3">
        <v>4101908</v>
      </c>
      <c r="F1867" s="3">
        <v>2</v>
      </c>
      <c r="G1867" s="3" t="s">
        <v>377</v>
      </c>
      <c r="H1867" s="3">
        <f ca="1">ROUND(_xlfn.XLOOKUP($F1867,$D$1:$D$5,$E$1:$E$5)*OFFSET(H1867,5-$F1867,0)/0.05,0)*0.05</f>
        <v>0.75</v>
      </c>
      <c r="I1867" s="3" t="s">
        <v>378</v>
      </c>
      <c r="J1867" s="3"/>
      <c r="K1867" s="3" t="s">
        <v>379</v>
      </c>
      <c r="L1867" s="3"/>
      <c r="M1867" s="3"/>
      <c r="N1867" s="3"/>
      <c r="O1867" s="3"/>
      <c r="P1867" s="3"/>
      <c r="Q1867" s="3" t="s">
        <v>380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t="shared" ca="1" si="424"/>
        <v>{"AtkPower":0.75}</v>
      </c>
      <c r="Z1867" s="11" t="s">
        <v>381</v>
      </c>
      <c r="AA1867" s="11" t="str">
        <f t="shared" si="421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413"/>
        <v/>
      </c>
      <c r="BQ1867" s="11" t="str">
        <f t="shared" si="419"/>
        <v/>
      </c>
    </row>
    <row r="1868" spans="2:69" x14ac:dyDescent="0.15">
      <c r="B1868" s="1" t="str">
        <f t="shared" si="411"/>
        <v>SkillDescBrief4101908</v>
      </c>
      <c r="C1868" s="1" t="str">
        <f t="shared" si="412"/>
        <v>SkillDescDetail410190803</v>
      </c>
      <c r="D1868" s="3">
        <v>410190803</v>
      </c>
      <c r="E1868" s="3">
        <v>4101908</v>
      </c>
      <c r="F1868" s="3">
        <v>3</v>
      </c>
      <c r="G1868" s="3" t="s">
        <v>377</v>
      </c>
      <c r="H1868" s="3">
        <f ca="1">ROUND(_xlfn.XLOOKUP($F1868,$D$1:$D$5,$E$1:$E$5)*OFFSET(H1868,5-$F1868,0)/0.05,0)*0.05</f>
        <v>0.8</v>
      </c>
      <c r="I1868" s="3" t="s">
        <v>378</v>
      </c>
      <c r="J1868" s="3"/>
      <c r="K1868" s="3" t="s">
        <v>379</v>
      </c>
      <c r="L1868" s="3"/>
      <c r="M1868" s="3"/>
      <c r="N1868" s="3"/>
      <c r="O1868" s="3"/>
      <c r="P1868" s="3"/>
      <c r="Q1868" s="3" t="s">
        <v>380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t="shared" ca="1" si="424"/>
        <v>{"AtkPower":0.8}</v>
      </c>
      <c r="Z1868" s="11" t="s">
        <v>381</v>
      </c>
      <c r="AA1868" s="11" t="str">
        <f t="shared" si="421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413"/>
        <v/>
      </c>
      <c r="BQ1868" s="11" t="str">
        <f t="shared" si="419"/>
        <v/>
      </c>
    </row>
    <row r="1869" spans="2:69" x14ac:dyDescent="0.15">
      <c r="B1869" s="1" t="str">
        <f t="shared" si="411"/>
        <v>SkillDescBrief4101908</v>
      </c>
      <c r="C1869" s="1" t="str">
        <f t="shared" si="412"/>
        <v>SkillDescDetail410190804</v>
      </c>
      <c r="D1869" s="3">
        <v>410190804</v>
      </c>
      <c r="E1869" s="3">
        <v>4101908</v>
      </c>
      <c r="F1869" s="3">
        <v>4</v>
      </c>
      <c r="G1869" s="3" t="s">
        <v>377</v>
      </c>
      <c r="H1869" s="3">
        <f ca="1">ROUND(_xlfn.XLOOKUP($F1869,$D$1:$D$5,$E$1:$E$5)*OFFSET(H1869,5-$F1869,0)/0.05,0)*0.05</f>
        <v>0.9</v>
      </c>
      <c r="I1869" s="3" t="s">
        <v>378</v>
      </c>
      <c r="J1869" s="3"/>
      <c r="K1869" s="3" t="s">
        <v>379</v>
      </c>
      <c r="L1869" s="3"/>
      <c r="M1869" s="3"/>
      <c r="N1869" s="3"/>
      <c r="O1869" s="3"/>
      <c r="P1869" s="3"/>
      <c r="Q1869" s="3" t="s">
        <v>380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t="shared" ca="1" si="424"/>
        <v>{"AtkPower":0.9}</v>
      </c>
      <c r="Z1869" s="11" t="s">
        <v>381</v>
      </c>
      <c r="AA1869" s="11" t="str">
        <f t="shared" si="421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413"/>
        <v/>
      </c>
      <c r="BQ1869" s="11" t="str">
        <f t="shared" si="419"/>
        <v/>
      </c>
    </row>
    <row r="1870" spans="2:69" x14ac:dyDescent="0.15">
      <c r="B1870" s="1" t="str">
        <f t="shared" si="411"/>
        <v>SkillDescBrief4101908</v>
      </c>
      <c r="C1870" s="1" t="str">
        <f t="shared" si="412"/>
        <v>SkillDescDetail410190805</v>
      </c>
      <c r="D1870" s="3">
        <v>410190805</v>
      </c>
      <c r="E1870" s="3">
        <v>4101908</v>
      </c>
      <c r="F1870" s="3">
        <v>5</v>
      </c>
      <c r="G1870" s="3" t="s">
        <v>377</v>
      </c>
      <c r="H1870" s="3">
        <v>1</v>
      </c>
      <c r="I1870" s="3" t="s">
        <v>378</v>
      </c>
      <c r="J1870" s="3"/>
      <c r="K1870" s="3" t="s">
        <v>379</v>
      </c>
      <c r="L1870" s="3"/>
      <c r="M1870" s="3"/>
      <c r="N1870" s="3"/>
      <c r="O1870" s="3"/>
      <c r="P1870" s="3"/>
      <c r="Q1870" s="3" t="s">
        <v>380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424"/>
        <v>{"AtkPower":1}</v>
      </c>
      <c r="Z1870" s="11" t="s">
        <v>381</v>
      </c>
      <c r="AA1870" s="11" t="str">
        <f t="shared" si="421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413"/>
        <v/>
      </c>
      <c r="BQ1870" s="11" t="str">
        <f t="shared" si="419"/>
        <v/>
      </c>
    </row>
    <row r="1871" spans="2:69" x14ac:dyDescent="0.15">
      <c r="B1871" s="1" t="str">
        <f t="shared" si="411"/>
        <v>SkillDescBrief// 霓虹医疗</v>
      </c>
      <c r="C1871" s="1" t="str">
        <f t="shared" si="412"/>
        <v>SkillDescDetail// 霓虹医疗车</v>
      </c>
      <c r="D1871" s="7" t="s">
        <v>190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424"/>
        <v/>
      </c>
      <c r="Z1871" s="10" t="s">
        <v>381</v>
      </c>
      <c r="AA1871" s="10" t="str">
        <f t="shared" si="421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413"/>
        <v/>
      </c>
      <c r="BQ1871" s="10" t="str">
        <f t="shared" si="419"/>
        <v/>
      </c>
    </row>
    <row r="1872" spans="2:69" x14ac:dyDescent="0.15">
      <c r="B1872" s="1" t="str">
        <f t="shared" si="411"/>
        <v>SkillDescBrief// 普攻</v>
      </c>
      <c r="C1872" s="1" t="str">
        <f t="shared" si="412"/>
        <v>SkillDescDetail// 普攻</v>
      </c>
      <c r="D1872" s="7" t="s">
        <v>33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424"/>
        <v/>
      </c>
      <c r="Z1872" s="10" t="s">
        <v>381</v>
      </c>
      <c r="AA1872" s="10" t="str">
        <f t="shared" si="421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425">Z1872</f>
        <v/>
      </c>
      <c r="BQ1872" s="10" t="str">
        <f t="shared" si="419"/>
        <v/>
      </c>
    </row>
    <row r="1873" spans="2:69" x14ac:dyDescent="0.15">
      <c r="B1873" s="1" t="str">
        <f t="shared" ref="B1873:B1919" si="426">$C$3&amp;LEFT($D1873,7)</f>
        <v>SkillDescBrief4102001</v>
      </c>
      <c r="C1873" s="1" t="str">
        <f t="shared" ref="C1873:C1919" si="427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377</v>
      </c>
      <c r="H1873" s="3">
        <f ca="1">ROUND(_xlfn.XLOOKUP($F1873,$D$1:$D$5,$E$1:$E$5)*OFFSET(H1873,5-$F1873,0)/0.05,0)*0.05</f>
        <v>0.9</v>
      </c>
      <c r="I1873" s="3" t="s">
        <v>378</v>
      </c>
      <c r="J1873" s="3"/>
      <c r="K1873" s="3" t="s">
        <v>379</v>
      </c>
      <c r="L1873" s="3"/>
      <c r="M1873" s="3"/>
      <c r="N1873" s="3"/>
      <c r="O1873" s="3"/>
      <c r="P1873" s="3"/>
      <c r="Q1873" s="3" t="s">
        <v>380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t="shared" ca="1" si="424"/>
        <v>{"AtkPower":0.9}</v>
      </c>
      <c r="Z1873" s="11" t="s">
        <v>816</v>
      </c>
      <c r="AA1873" s="11" t="str">
        <f t="shared" ca="1" si="421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817</v>
      </c>
      <c r="AK1873" s="11" t="str">
        <f>$B$6</f>
        <v>&lt;c=A6EC41&gt;</v>
      </c>
      <c r="AL1873" s="12">
        <v>1</v>
      </c>
      <c r="AM1873" s="11" t="s">
        <v>349</v>
      </c>
      <c r="AN1873" s="11" t="s">
        <v>714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349</v>
      </c>
      <c r="AR1873" s="11" t="s">
        <v>594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425"/>
        <v>使用医疗枪射击</v>
      </c>
      <c r="BQ1873" s="11" t="str">
        <f t="shared" ca="1" si="419"/>
        <v>使用医疗枪射击，为&lt;c=A6EC41&gt;1&lt;/c&gt;名队友恢复&lt;q=attr_atk&gt;&lt;c=A6EC41&gt;90%&lt;/c&gt;生命值</v>
      </c>
    </row>
    <row r="1874" spans="2:69" x14ac:dyDescent="0.15">
      <c r="B1874" s="1" t="str">
        <f t="shared" si="426"/>
        <v>SkillDescBrief4102001</v>
      </c>
      <c r="C1874" s="1" t="str">
        <f t="shared" si="427"/>
        <v>SkillDescDetail410200102</v>
      </c>
      <c r="D1874" s="3">
        <v>410200102</v>
      </c>
      <c r="E1874" s="3">
        <v>4102001</v>
      </c>
      <c r="F1874" s="3">
        <v>2</v>
      </c>
      <c r="G1874" s="3" t="s">
        <v>377</v>
      </c>
      <c r="H1874" s="3">
        <f ca="1">ROUND(_xlfn.XLOOKUP($F1874,$D$1:$D$5,$E$1:$E$5)*OFFSET(H1874,5-$F1874,0)/0.05,0)*0.05</f>
        <v>1</v>
      </c>
      <c r="I1874" s="3" t="s">
        <v>378</v>
      </c>
      <c r="J1874" s="3"/>
      <c r="K1874" s="3" t="s">
        <v>379</v>
      </c>
      <c r="L1874" s="3"/>
      <c r="M1874" s="3"/>
      <c r="N1874" s="3"/>
      <c r="O1874" s="3"/>
      <c r="P1874" s="3"/>
      <c r="Q1874" s="3" t="s">
        <v>380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t="shared" ca="1" si="424"/>
        <v>{"AtkPower":1}</v>
      </c>
      <c r="Z1874" s="11" t="s">
        <v>816</v>
      </c>
      <c r="AA1874" s="11" t="str">
        <f t="shared" ca="1" si="421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386</v>
      </c>
      <c r="AG1874" s="11"/>
      <c r="AH1874" s="11"/>
      <c r="AI1874" s="11"/>
      <c r="AJ1874" s="11" t="s">
        <v>818</v>
      </c>
      <c r="AK1874" s="11" t="str">
        <f t="shared" ref="AK1874:AK1877" si="428">$B$8&amp;$B$6</f>
        <v>&lt;q=attr_atk&gt;&lt;c=A6EC41&gt;</v>
      </c>
      <c r="AL1874" s="11" t="str">
        <f t="shared" ref="AL1874:AL1877" ca="1" si="429">ROUND($H1874*100,2)&amp;"%"</f>
        <v>100%</v>
      </c>
      <c r="AM1874" s="11" t="s">
        <v>349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425"/>
        <v>使用医疗枪射击</v>
      </c>
      <c r="BQ1874" s="11" t="str">
        <f t="shared" ca="1" si="419"/>
        <v>2级：回复生命值提升至&lt;q=attr_atk&gt;&lt;c=A6EC41&gt;100%&lt;/c&gt;</v>
      </c>
    </row>
    <row r="1875" spans="2:69" x14ac:dyDescent="0.15">
      <c r="B1875" s="1" t="str">
        <f t="shared" si="426"/>
        <v>SkillDescBrief4102001</v>
      </c>
      <c r="C1875" s="1" t="str">
        <f t="shared" si="427"/>
        <v>SkillDescDetail410200103</v>
      </c>
      <c r="D1875" s="3">
        <v>410200103</v>
      </c>
      <c r="E1875" s="3">
        <v>4102001</v>
      </c>
      <c r="F1875" s="3">
        <v>3</v>
      </c>
      <c r="G1875" s="3" t="s">
        <v>377</v>
      </c>
      <c r="H1875" s="3">
        <f ca="1">ROUND(_xlfn.XLOOKUP($F1875,$D$1:$D$5,$E$1:$E$5)*OFFSET(H1875,5-$F1875,0)/0.05,0)*0.05</f>
        <v>1.05</v>
      </c>
      <c r="I1875" s="3" t="s">
        <v>378</v>
      </c>
      <c r="J1875" s="3"/>
      <c r="K1875" s="3" t="s">
        <v>379</v>
      </c>
      <c r="L1875" s="3"/>
      <c r="M1875" s="3"/>
      <c r="N1875" s="3"/>
      <c r="O1875" s="3"/>
      <c r="P1875" s="3"/>
      <c r="Q1875" s="3" t="s">
        <v>380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t="shared" ca="1" si="424"/>
        <v>{"AtkPower":1.05}</v>
      </c>
      <c r="Z1875" s="11" t="s">
        <v>816</v>
      </c>
      <c r="AA1875" s="11" t="str">
        <f t="shared" ca="1" si="421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386</v>
      </c>
      <c r="AG1875" s="11"/>
      <c r="AH1875" s="11"/>
      <c r="AI1875" s="11"/>
      <c r="AJ1875" s="11" t="s">
        <v>818</v>
      </c>
      <c r="AK1875" s="11" t="str">
        <f t="shared" si="428"/>
        <v>&lt;q=attr_atk&gt;&lt;c=A6EC41&gt;</v>
      </c>
      <c r="AL1875" s="11" t="str">
        <f t="shared" ca="1" si="429"/>
        <v>105%</v>
      </c>
      <c r="AM1875" s="11" t="s">
        <v>349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425"/>
        <v>使用医疗枪射击</v>
      </c>
      <c r="BQ1875" s="11" t="str">
        <f t="shared" ca="1" si="419"/>
        <v>3级：回复生命值提升至&lt;q=attr_atk&gt;&lt;c=A6EC41&gt;105%&lt;/c&gt;</v>
      </c>
    </row>
    <row r="1876" spans="2:69" x14ac:dyDescent="0.15">
      <c r="B1876" s="1" t="str">
        <f t="shared" si="426"/>
        <v>SkillDescBrief4102001</v>
      </c>
      <c r="C1876" s="1" t="str">
        <f t="shared" si="427"/>
        <v>SkillDescDetail410200104</v>
      </c>
      <c r="D1876" s="3">
        <v>410200104</v>
      </c>
      <c r="E1876" s="3">
        <v>4102001</v>
      </c>
      <c r="F1876" s="3">
        <v>4</v>
      </c>
      <c r="G1876" s="3" t="s">
        <v>377</v>
      </c>
      <c r="H1876" s="3">
        <f ca="1">ROUND(_xlfn.XLOOKUP($F1876,$D$1:$D$5,$E$1:$E$5)*OFFSET(H1876,5-$F1876,0)/0.05,0)*0.05</f>
        <v>1.1500000000000001</v>
      </c>
      <c r="I1876" s="3" t="s">
        <v>378</v>
      </c>
      <c r="J1876" s="3"/>
      <c r="K1876" s="3" t="s">
        <v>379</v>
      </c>
      <c r="L1876" s="3"/>
      <c r="M1876" s="3"/>
      <c r="N1876" s="3"/>
      <c r="O1876" s="3"/>
      <c r="P1876" s="3"/>
      <c r="Q1876" s="3" t="s">
        <v>380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t="shared" ca="1" si="424"/>
        <v>{"AtkPower":1.15}</v>
      </c>
      <c r="Z1876" s="11" t="s">
        <v>816</v>
      </c>
      <c r="AA1876" s="11" t="str">
        <f t="shared" ca="1" si="421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386</v>
      </c>
      <c r="AG1876" s="11"/>
      <c r="AH1876" s="11"/>
      <c r="AI1876" s="11"/>
      <c r="AJ1876" s="11" t="s">
        <v>818</v>
      </c>
      <c r="AK1876" s="11" t="str">
        <f t="shared" si="428"/>
        <v>&lt;q=attr_atk&gt;&lt;c=A6EC41&gt;</v>
      </c>
      <c r="AL1876" s="11" t="str">
        <f t="shared" ca="1" si="429"/>
        <v>115%</v>
      </c>
      <c r="AM1876" s="11" t="s">
        <v>349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425"/>
        <v>使用医疗枪射击</v>
      </c>
      <c r="BQ1876" s="11" t="str">
        <f t="shared" ca="1" si="419"/>
        <v>4级：回复生命值提升至&lt;q=attr_atk&gt;&lt;c=A6EC41&gt;115%&lt;/c&gt;</v>
      </c>
    </row>
    <row r="1877" spans="2:69" x14ac:dyDescent="0.15">
      <c r="B1877" s="1" t="str">
        <f t="shared" si="426"/>
        <v>SkillDescBrief4102001</v>
      </c>
      <c r="C1877" s="1" t="str">
        <f t="shared" si="427"/>
        <v>SkillDescDetail410200105</v>
      </c>
      <c r="D1877" s="3">
        <v>410200105</v>
      </c>
      <c r="E1877" s="3">
        <v>4102001</v>
      </c>
      <c r="F1877" s="3">
        <v>5</v>
      </c>
      <c r="G1877" s="3" t="s">
        <v>377</v>
      </c>
      <c r="H1877" s="3">
        <v>1.3</v>
      </c>
      <c r="I1877" s="3" t="s">
        <v>378</v>
      </c>
      <c r="J1877" s="3"/>
      <c r="K1877" s="3" t="s">
        <v>379</v>
      </c>
      <c r="L1877" s="3"/>
      <c r="M1877" s="3"/>
      <c r="N1877" s="3"/>
      <c r="O1877" s="3"/>
      <c r="P1877" s="3"/>
      <c r="Q1877" s="3" t="s">
        <v>380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424"/>
        <v>{"AtkPower":1.3}</v>
      </c>
      <c r="Z1877" s="11" t="s">
        <v>816</v>
      </c>
      <c r="AA1877" s="11" t="str">
        <f t="shared" si="421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386</v>
      </c>
      <c r="AG1877" s="11"/>
      <c r="AH1877" s="11"/>
      <c r="AI1877" s="11"/>
      <c r="AJ1877" s="11" t="s">
        <v>818</v>
      </c>
      <c r="AK1877" s="11" t="str">
        <f t="shared" si="428"/>
        <v>&lt;q=attr_atk&gt;&lt;c=A6EC41&gt;</v>
      </c>
      <c r="AL1877" s="11" t="str">
        <f t="shared" si="429"/>
        <v>130%</v>
      </c>
      <c r="AM1877" s="11" t="s">
        <v>349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425"/>
        <v>使用医疗枪射击</v>
      </c>
      <c r="BQ1877" s="11" t="str">
        <f t="shared" si="419"/>
        <v>5级：回复生命值提升至&lt;q=attr_atk&gt;&lt;c=A6EC41&gt;130%&lt;/c&gt;</v>
      </c>
    </row>
    <row r="1878" spans="2:69" x14ac:dyDescent="0.15">
      <c r="B1878" s="1" t="str">
        <f t="shared" si="426"/>
        <v>SkillDescBrief// 大招</v>
      </c>
      <c r="C1878" s="1" t="str">
        <f t="shared" si="427"/>
        <v>SkillDescDetail// 大招</v>
      </c>
      <c r="D1878" s="7" t="s">
        <v>40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424"/>
        <v/>
      </c>
      <c r="Z1878" s="10" t="s">
        <v>381</v>
      </c>
      <c r="AA1878" s="10" t="str">
        <f t="shared" si="421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425"/>
        <v/>
      </c>
      <c r="BQ1878" s="10" t="str">
        <f t="shared" si="419"/>
        <v/>
      </c>
    </row>
    <row r="1879" spans="2:69" x14ac:dyDescent="0.15">
      <c r="B1879" s="1" t="str">
        <f t="shared" si="426"/>
        <v>SkillDescBrief4102002</v>
      </c>
      <c r="C1879" s="1" t="str">
        <f t="shared" si="427"/>
        <v>SkillDescDetail410200201</v>
      </c>
      <c r="D1879" s="3">
        <v>410200201</v>
      </c>
      <c r="E1879" s="3">
        <v>4102002</v>
      </c>
      <c r="F1879" s="3">
        <v>1</v>
      </c>
      <c r="G1879" s="3" t="s">
        <v>377</v>
      </c>
      <c r="H1879" s="3">
        <v>0.2</v>
      </c>
      <c r="I1879" s="3" t="s">
        <v>378</v>
      </c>
      <c r="J1879" s="3"/>
      <c r="K1879" s="3" t="s">
        <v>379</v>
      </c>
      <c r="L1879" s="3">
        <f ca="1">ROUND(_xlfn.XLOOKUP($F1879,$D$1:$D$5,$E$1:$E$5)*OFFSET(L1879,5-$F1879,0)/0.05,0)*0.05</f>
        <v>0.70000000000000007</v>
      </c>
      <c r="M1879" s="3"/>
      <c r="N1879" s="3"/>
      <c r="O1879" s="3"/>
      <c r="P1879" s="3"/>
      <c r="Q1879" s="3" t="s">
        <v>380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t="shared" ca="1" si="424"/>
        <v>{"AtkPower":0.2,"BuffPower":0.7}</v>
      </c>
      <c r="Z1879" s="11" t="s">
        <v>819</v>
      </c>
      <c r="AA1879" s="11" t="str">
        <f t="shared" si="421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820</v>
      </c>
      <c r="AK1879" s="11" t="str">
        <f>$B$6</f>
        <v>&lt;c=A6EC41&gt;</v>
      </c>
      <c r="AL1879" s="12">
        <v>1</v>
      </c>
      <c r="AM1879" s="11" t="s">
        <v>349</v>
      </c>
      <c r="AN1879" s="11" t="s">
        <v>821</v>
      </c>
      <c r="AO1879" s="11" t="str">
        <f>$B$6</f>
        <v>&lt;c=A6EC41&gt;</v>
      </c>
      <c r="AP1879" s="12">
        <v>5</v>
      </c>
      <c r="AQ1879" s="11" t="s">
        <v>349</v>
      </c>
      <c r="AR1879" s="11" t="s">
        <v>822</v>
      </c>
      <c r="AS1879" s="11" t="str">
        <f t="shared" ref="AS1879:AS1883" si="430">$B$9&amp;$B$6</f>
        <v>&lt;q=attr_hp&gt;&lt;c=A6EC41&gt;</v>
      </c>
      <c r="AT1879" s="11" t="str">
        <f>ROUND($H1879*100,2)&amp;"%"</f>
        <v>20%</v>
      </c>
      <c r="AU1879" s="11" t="s">
        <v>349</v>
      </c>
      <c r="AV1879" s="11" t="s">
        <v>594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425"/>
        <v>标记友方，使其免疫死亡</v>
      </c>
      <c r="BQ1879" s="11" t="str">
        <f t="shared" si="419"/>
        <v>标记&lt;c=A6EC41&gt;1&lt;/c&gt;个友军，当被标记的友军受到最后一击时，免疫死亡&lt;c=A6EC41&gt;5&lt;/c&gt;秒，效果结束后回复&lt;q=attr_hp&gt;&lt;c=A6EC41&gt;20%&lt;/c&gt;生命值</v>
      </c>
    </row>
    <row r="1880" spans="2:69" x14ac:dyDescent="0.15">
      <c r="B1880" s="1" t="str">
        <f t="shared" si="426"/>
        <v>SkillDescBrief4102002</v>
      </c>
      <c r="C1880" s="1" t="str">
        <f t="shared" si="427"/>
        <v>SkillDescDetail410200202</v>
      </c>
      <c r="D1880" s="3">
        <v>410200202</v>
      </c>
      <c r="E1880" s="3">
        <v>4102002</v>
      </c>
      <c r="F1880" s="3">
        <v>2</v>
      </c>
      <c r="G1880" s="3" t="s">
        <v>377</v>
      </c>
      <c r="H1880" s="3">
        <v>0.25</v>
      </c>
      <c r="I1880" s="3" t="s">
        <v>378</v>
      </c>
      <c r="J1880" s="3"/>
      <c r="K1880" s="3" t="s">
        <v>379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380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t="shared" ca="1" si="424"/>
        <v>{"AtkPower":0.25,"BuffPower":0.75}</v>
      </c>
      <c r="Z1880" s="11"/>
      <c r="AA1880" s="11" t="str">
        <f t="shared" si="421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386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823</v>
      </c>
      <c r="AS1880" s="11" t="str">
        <f t="shared" si="430"/>
        <v>&lt;q=attr_hp&gt;&lt;c=A6EC41&gt;</v>
      </c>
      <c r="AT1880" s="11" t="str">
        <f>ROUND($H1880*100,2)&amp;"%"</f>
        <v>25%</v>
      </c>
      <c r="AU1880" s="11" t="s">
        <v>349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425"/>
        <v>0</v>
      </c>
      <c r="BQ1880" s="11" t="str">
        <f t="shared" si="419"/>
        <v>2级：生命值回复提升至&lt;q=attr_hp&gt;&lt;c=A6EC41&gt;25%&lt;/c&gt;</v>
      </c>
    </row>
    <row r="1881" spans="2:69" x14ac:dyDescent="0.15">
      <c r="B1881" s="1" t="str">
        <f t="shared" si="426"/>
        <v>SkillDescBrief4102002</v>
      </c>
      <c r="C1881" s="1" t="str">
        <f t="shared" si="427"/>
        <v>SkillDescDetail410200203</v>
      </c>
      <c r="D1881" s="3">
        <v>410200203</v>
      </c>
      <c r="E1881" s="3">
        <v>4102002</v>
      </c>
      <c r="F1881" s="3">
        <v>3</v>
      </c>
      <c r="G1881" s="3" t="s">
        <v>377</v>
      </c>
      <c r="H1881" s="3">
        <f ca="1">ROUND(_xlfn.XLOOKUP($F1881,$D$1:$D$5,$E$1:$E$5)*OFFSET(H1881,5-$F1881,0)/0.05,0)*0.05</f>
        <v>0.30000000000000004</v>
      </c>
      <c r="I1881" s="3" t="s">
        <v>378</v>
      </c>
      <c r="J1881" s="3"/>
      <c r="K1881" s="3" t="s">
        <v>379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380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t="shared" ca="1" si="424"/>
        <v>{"AtkPower":0.3,"BuffPower":0.8}</v>
      </c>
      <c r="Z1881" s="11"/>
      <c r="AA1881" s="11" t="str">
        <f t="shared" ca="1" si="421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386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823</v>
      </c>
      <c r="AS1881" s="11" t="str">
        <f t="shared" si="430"/>
        <v>&lt;q=attr_hp&gt;&lt;c=A6EC41&gt;</v>
      </c>
      <c r="AT1881" s="11" t="str">
        <f ca="1">ROUND($H1881*100,2)&amp;"%"</f>
        <v>30%</v>
      </c>
      <c r="AU1881" s="11" t="s">
        <v>349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425"/>
        <v>0</v>
      </c>
      <c r="BQ1881" s="11" t="str">
        <f t="shared" ca="1" si="419"/>
        <v>3级：生命值回复提升至&lt;q=attr_hp&gt;&lt;c=A6EC41&gt;30%&lt;/c&gt;</v>
      </c>
    </row>
    <row r="1882" spans="2:69" x14ac:dyDescent="0.15">
      <c r="B1882" s="1" t="str">
        <f t="shared" si="426"/>
        <v>SkillDescBrief4102002</v>
      </c>
      <c r="C1882" s="1" t="str">
        <f t="shared" si="427"/>
        <v>SkillDescDetail410200204</v>
      </c>
      <c r="D1882" s="3">
        <v>410200204</v>
      </c>
      <c r="E1882" s="3">
        <v>4102002</v>
      </c>
      <c r="F1882" s="3">
        <v>4</v>
      </c>
      <c r="G1882" s="3" t="s">
        <v>377</v>
      </c>
      <c r="H1882" s="3">
        <f ca="1">ROUND(_xlfn.XLOOKUP($F1882,$D$1:$D$5,$E$1:$E$5)*OFFSET(H1882,5-$F1882,0)/0.05,0)*0.05</f>
        <v>0.35000000000000003</v>
      </c>
      <c r="I1882" s="3" t="s">
        <v>378</v>
      </c>
      <c r="J1882" s="3"/>
      <c r="K1882" s="3" t="s">
        <v>379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380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t="shared" ca="1" si="424"/>
        <v>{"AtkPower":0.35,"BuffPower":0.9}</v>
      </c>
      <c r="Z1882" s="11"/>
      <c r="AA1882" s="11" t="str">
        <f t="shared" ca="1" si="421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386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823</v>
      </c>
      <c r="AS1882" s="11" t="str">
        <f t="shared" si="430"/>
        <v>&lt;q=attr_hp&gt;&lt;c=A6EC41&gt;</v>
      </c>
      <c r="AT1882" s="11" t="str">
        <f ca="1">ROUND($H1882*100,2)&amp;"%"</f>
        <v>35%</v>
      </c>
      <c r="AU1882" s="11" t="s">
        <v>349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425"/>
        <v>0</v>
      </c>
      <c r="BQ1882" s="11" t="str">
        <f t="shared" ca="1" si="419"/>
        <v>4级：生命值回复提升至&lt;q=attr_hp&gt;&lt;c=A6EC41&gt;35%&lt;/c&gt;</v>
      </c>
    </row>
    <row r="1883" spans="2:69" x14ac:dyDescent="0.15">
      <c r="B1883" s="1" t="str">
        <f t="shared" si="426"/>
        <v>SkillDescBrief4102002</v>
      </c>
      <c r="C1883" s="1" t="str">
        <f t="shared" si="427"/>
        <v>SkillDescDetail410200205</v>
      </c>
      <c r="D1883" s="3">
        <v>410200205</v>
      </c>
      <c r="E1883" s="3">
        <v>4102002</v>
      </c>
      <c r="F1883" s="3">
        <v>5</v>
      </c>
      <c r="G1883" s="3" t="s">
        <v>377</v>
      </c>
      <c r="H1883" s="3">
        <v>0.4</v>
      </c>
      <c r="I1883" s="3" t="s">
        <v>378</v>
      </c>
      <c r="J1883" s="3"/>
      <c r="K1883" s="3" t="s">
        <v>379</v>
      </c>
      <c r="L1883" s="3">
        <v>1</v>
      </c>
      <c r="M1883" s="3"/>
      <c r="N1883" s="3"/>
      <c r="O1883" s="3"/>
      <c r="P1883" s="3"/>
      <c r="Q1883" s="3" t="s">
        <v>380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424"/>
        <v>{"AtkPower":0.4,"BuffPower":1}</v>
      </c>
      <c r="Z1883" s="11"/>
      <c r="AA1883" s="11" t="str">
        <f t="shared" si="421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386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823</v>
      </c>
      <c r="AS1883" s="11" t="str">
        <f t="shared" si="430"/>
        <v>&lt;q=attr_hp&gt;&lt;c=A6EC41&gt;</v>
      </c>
      <c r="AT1883" s="11" t="str">
        <f>ROUND($H1883*100,2)&amp;"%"</f>
        <v>40%</v>
      </c>
      <c r="AU1883" s="11" t="s">
        <v>349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425"/>
        <v>0</v>
      </c>
      <c r="BQ1883" s="11" t="str">
        <f t="shared" si="419"/>
        <v>5级：生命值回复提升至&lt;q=attr_hp&gt;&lt;c=A6EC41&gt;40%&lt;/c&gt;</v>
      </c>
    </row>
    <row r="1884" spans="2:69" x14ac:dyDescent="0.15">
      <c r="B1884" s="1" t="str">
        <f t="shared" si="426"/>
        <v>SkillDescBrief// 经营被动</v>
      </c>
      <c r="C1884" s="1" t="str">
        <f t="shared" si="427"/>
        <v>SkillDescDetail// 经营被动</v>
      </c>
      <c r="D1884" s="7" t="s">
        <v>45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424"/>
        <v/>
      </c>
      <c r="Z1884" s="10" t="s">
        <v>381</v>
      </c>
      <c r="AA1884" s="10" t="str">
        <f t="shared" si="421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425"/>
        <v/>
      </c>
      <c r="BQ1884" s="10" t="str">
        <f t="shared" si="419"/>
        <v/>
      </c>
    </row>
    <row r="1885" spans="2:69" x14ac:dyDescent="0.15">
      <c r="B1885" s="1" t="str">
        <f t="shared" si="426"/>
        <v>SkillDescBrief4102003</v>
      </c>
      <c r="C1885" s="1" t="str">
        <f t="shared" si="427"/>
        <v>SkillDescDetail410200301</v>
      </c>
      <c r="D1885" s="3">
        <v>410200301</v>
      </c>
      <c r="E1885" s="3">
        <v>4102003</v>
      </c>
      <c r="F1885" s="3">
        <v>1</v>
      </c>
      <c r="G1885" s="3" t="s">
        <v>377</v>
      </c>
      <c r="H1885" s="3"/>
      <c r="I1885" s="3" t="s">
        <v>378</v>
      </c>
      <c r="J1885" s="3"/>
      <c r="K1885" s="3" t="s">
        <v>379</v>
      </c>
      <c r="L1885" s="3"/>
      <c r="M1885" s="3"/>
      <c r="N1885" s="3"/>
      <c r="O1885" s="3"/>
      <c r="P1885" s="3"/>
      <c r="Q1885" s="3" t="s">
        <v>380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424"/>
        <v>{}</v>
      </c>
      <c r="Z1885" s="11" t="s">
        <v>396</v>
      </c>
      <c r="AA1885" s="11" t="str">
        <f t="shared" si="421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397</v>
      </c>
      <c r="AK1885" s="11" t="str">
        <f t="shared" ref="AK1885:AK1889" si="431">$B$6</f>
        <v>&lt;c=A6EC41&gt;</v>
      </c>
      <c r="AL1885" s="11">
        <v>2</v>
      </c>
      <c r="AM1885" s="11" t="s">
        <v>349</v>
      </c>
      <c r="AN1885" s="11" t="s">
        <v>398</v>
      </c>
      <c r="AO1885" s="11" t="s">
        <v>355</v>
      </c>
      <c r="AP1885" s="11">
        <v>2</v>
      </c>
      <c r="AQ1885" s="11" t="s">
        <v>349</v>
      </c>
      <c r="AR1885" s="11" t="s">
        <v>399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425"/>
        <v>使产业收入提高，升级消耗减少</v>
      </c>
      <c r="BQ1885" s="11" t="str">
        <f t="shared" si="419"/>
        <v>放置在产业中时，产业收入提高&lt;c=A6EC41&gt;2&lt;/c&gt;倍，产业升级消耗减少&lt;c=A6EC41&gt;2&lt;/c&gt;倍</v>
      </c>
    </row>
    <row r="1886" spans="2:69" x14ac:dyDescent="0.15">
      <c r="B1886" s="1" t="str">
        <f t="shared" si="426"/>
        <v>SkillDescBrief4102003</v>
      </c>
      <c r="C1886" s="1" t="str">
        <f t="shared" si="427"/>
        <v>SkillDescDetail410200302</v>
      </c>
      <c r="D1886" s="3">
        <v>410200302</v>
      </c>
      <c r="E1886" s="3">
        <v>4102003</v>
      </c>
      <c r="F1886" s="3">
        <v>2</v>
      </c>
      <c r="G1886" s="3" t="s">
        <v>377</v>
      </c>
      <c r="H1886" s="3"/>
      <c r="I1886" s="3" t="s">
        <v>378</v>
      </c>
      <c r="J1886" s="3"/>
      <c r="K1886" s="3" t="s">
        <v>379</v>
      </c>
      <c r="L1886" s="3"/>
      <c r="M1886" s="3"/>
      <c r="N1886" s="3"/>
      <c r="O1886" s="3"/>
      <c r="P1886" s="3"/>
      <c r="Q1886" s="3" t="s">
        <v>380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424"/>
        <v>{}</v>
      </c>
      <c r="Z1886" s="11" t="s">
        <v>396</v>
      </c>
      <c r="AA1886" s="11" t="str">
        <f t="shared" si="421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386</v>
      </c>
      <c r="AG1886" s="11"/>
      <c r="AH1886" s="11"/>
      <c r="AI1886" s="11"/>
      <c r="AJ1886" s="11" t="s">
        <v>397</v>
      </c>
      <c r="AK1886" s="11" t="str">
        <f t="shared" si="431"/>
        <v>&lt;c=A6EC41&gt;</v>
      </c>
      <c r="AL1886" s="11">
        <f>AL1885*4</f>
        <v>8</v>
      </c>
      <c r="AM1886" s="11" t="s">
        <v>349</v>
      </c>
      <c r="AN1886" s="11" t="s">
        <v>398</v>
      </c>
      <c r="AO1886" s="11" t="s">
        <v>355</v>
      </c>
      <c r="AP1886" s="11">
        <f>AP1885*4</f>
        <v>8</v>
      </c>
      <c r="AQ1886" s="11" t="s">
        <v>349</v>
      </c>
      <c r="AR1886" s="11" t="s">
        <v>399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425"/>
        <v>使产业收入提高，升级消耗减少</v>
      </c>
      <c r="BQ1886" s="11" t="str">
        <f t="shared" si="419"/>
        <v>2级：放置在产业中时，产业收入提高&lt;c=A6EC41&gt;8&lt;/c&gt;倍，产业升级消耗减少&lt;c=A6EC41&gt;8&lt;/c&gt;倍</v>
      </c>
    </row>
    <row r="1887" spans="2:69" x14ac:dyDescent="0.15">
      <c r="B1887" s="1" t="str">
        <f t="shared" si="426"/>
        <v>SkillDescBrief4102003</v>
      </c>
      <c r="C1887" s="1" t="str">
        <f t="shared" si="427"/>
        <v>SkillDescDetail410200303</v>
      </c>
      <c r="D1887" s="3">
        <v>410200303</v>
      </c>
      <c r="E1887" s="3">
        <v>4102003</v>
      </c>
      <c r="F1887" s="3">
        <v>3</v>
      </c>
      <c r="G1887" s="3" t="s">
        <v>377</v>
      </c>
      <c r="H1887" s="3"/>
      <c r="I1887" s="3" t="s">
        <v>378</v>
      </c>
      <c r="J1887" s="3"/>
      <c r="K1887" s="3" t="s">
        <v>379</v>
      </c>
      <c r="L1887" s="3"/>
      <c r="M1887" s="3"/>
      <c r="N1887" s="3"/>
      <c r="O1887" s="3"/>
      <c r="P1887" s="3"/>
      <c r="Q1887" s="3" t="s">
        <v>380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424"/>
        <v>{}</v>
      </c>
      <c r="Z1887" s="11" t="s">
        <v>396</v>
      </c>
      <c r="AA1887" s="11" t="str">
        <f t="shared" si="421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386</v>
      </c>
      <c r="AG1887" s="11"/>
      <c r="AH1887" s="11"/>
      <c r="AI1887" s="11"/>
      <c r="AJ1887" s="11" t="s">
        <v>397</v>
      </c>
      <c r="AK1887" s="11" t="str">
        <f t="shared" si="431"/>
        <v>&lt;c=A6EC41&gt;</v>
      </c>
      <c r="AL1887" s="11">
        <f>AL1886*4</f>
        <v>32</v>
      </c>
      <c r="AM1887" s="11" t="s">
        <v>349</v>
      </c>
      <c r="AN1887" s="11" t="s">
        <v>398</v>
      </c>
      <c r="AO1887" s="11" t="s">
        <v>355</v>
      </c>
      <c r="AP1887" s="11">
        <f>AP1886*4</f>
        <v>32</v>
      </c>
      <c r="AQ1887" s="11" t="s">
        <v>349</v>
      </c>
      <c r="AR1887" s="11" t="s">
        <v>399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425"/>
        <v>使产业收入提高，升级消耗减少</v>
      </c>
      <c r="BQ1887" s="11" t="str">
        <f t="shared" si="419"/>
        <v>3级：放置在产业中时，产业收入提高&lt;c=A6EC41&gt;32&lt;/c&gt;倍，产业升级消耗减少&lt;c=A6EC41&gt;32&lt;/c&gt;倍</v>
      </c>
    </row>
    <row r="1888" spans="2:69" x14ac:dyDescent="0.15">
      <c r="B1888" s="1" t="str">
        <f t="shared" si="426"/>
        <v>SkillDescBrief4102003</v>
      </c>
      <c r="C1888" s="1" t="str">
        <f t="shared" si="427"/>
        <v>SkillDescDetail410200304</v>
      </c>
      <c r="D1888" s="3">
        <v>410200304</v>
      </c>
      <c r="E1888" s="3">
        <v>4102003</v>
      </c>
      <c r="F1888" s="3">
        <v>4</v>
      </c>
      <c r="G1888" s="3" t="s">
        <v>377</v>
      </c>
      <c r="H1888" s="3"/>
      <c r="I1888" s="3" t="s">
        <v>378</v>
      </c>
      <c r="J1888" s="3"/>
      <c r="K1888" s="3" t="s">
        <v>379</v>
      </c>
      <c r="L1888" s="3"/>
      <c r="M1888" s="3"/>
      <c r="N1888" s="3"/>
      <c r="O1888" s="3"/>
      <c r="P1888" s="3"/>
      <c r="Q1888" s="3" t="s">
        <v>380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424"/>
        <v>{}</v>
      </c>
      <c r="Z1888" s="11" t="s">
        <v>396</v>
      </c>
      <c r="AA1888" s="11" t="str">
        <f t="shared" si="421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386</v>
      </c>
      <c r="AG1888" s="11"/>
      <c r="AH1888" s="11"/>
      <c r="AI1888" s="11"/>
      <c r="AJ1888" s="11" t="s">
        <v>397</v>
      </c>
      <c r="AK1888" s="11" t="str">
        <f t="shared" si="431"/>
        <v>&lt;c=A6EC41&gt;</v>
      </c>
      <c r="AL1888" s="11">
        <v>64</v>
      </c>
      <c r="AM1888" s="11" t="s">
        <v>349</v>
      </c>
      <c r="AN1888" s="11" t="s">
        <v>398</v>
      </c>
      <c r="AO1888" s="11" t="s">
        <v>355</v>
      </c>
      <c r="AP1888" s="11">
        <v>64</v>
      </c>
      <c r="AQ1888" s="11" t="s">
        <v>349</v>
      </c>
      <c r="AR1888" s="11" t="s">
        <v>399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425"/>
        <v>使产业收入提高，升级消耗减少</v>
      </c>
      <c r="BQ1888" s="11" t="str">
        <f t="shared" si="419"/>
        <v>4级：放置在产业中时，产业收入提高&lt;c=A6EC41&gt;64&lt;/c&gt;倍，产业升级消耗减少&lt;c=A6EC41&gt;64&lt;/c&gt;倍</v>
      </c>
    </row>
    <row r="1889" spans="2:69" x14ac:dyDescent="0.15">
      <c r="B1889" s="1" t="str">
        <f t="shared" si="426"/>
        <v>SkillDescBrief4102003</v>
      </c>
      <c r="C1889" s="1" t="str">
        <f t="shared" si="427"/>
        <v>SkillDescDetail410200305</v>
      </c>
      <c r="D1889" s="3">
        <v>410200305</v>
      </c>
      <c r="E1889" s="3">
        <v>4102003</v>
      </c>
      <c r="F1889" s="3">
        <v>5</v>
      </c>
      <c r="G1889" s="3" t="s">
        <v>377</v>
      </c>
      <c r="H1889" s="3"/>
      <c r="I1889" s="3" t="s">
        <v>378</v>
      </c>
      <c r="J1889" s="3"/>
      <c r="K1889" s="3" t="s">
        <v>379</v>
      </c>
      <c r="L1889" s="3"/>
      <c r="M1889" s="3"/>
      <c r="N1889" s="3"/>
      <c r="O1889" s="3"/>
      <c r="P1889" s="3"/>
      <c r="Q1889" s="3" t="s">
        <v>380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424"/>
        <v>{}</v>
      </c>
      <c r="Z1889" s="11" t="s">
        <v>396</v>
      </c>
      <c r="AA1889" s="11" t="str">
        <f t="shared" si="421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386</v>
      </c>
      <c r="AG1889" s="11"/>
      <c r="AH1889" s="11"/>
      <c r="AI1889" s="11"/>
      <c r="AJ1889" s="11" t="s">
        <v>397</v>
      </c>
      <c r="AK1889" s="11" t="str">
        <f t="shared" si="431"/>
        <v>&lt;c=A6EC41&gt;</v>
      </c>
      <c r="AL1889" s="11">
        <v>128</v>
      </c>
      <c r="AM1889" s="11" t="s">
        <v>349</v>
      </c>
      <c r="AN1889" s="11" t="s">
        <v>398</v>
      </c>
      <c r="AO1889" s="11" t="s">
        <v>355</v>
      </c>
      <c r="AP1889" s="11">
        <v>128</v>
      </c>
      <c r="AQ1889" s="11" t="s">
        <v>349</v>
      </c>
      <c r="AR1889" s="11" t="s">
        <v>399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425"/>
        <v>使产业收入提高，升级消耗减少</v>
      </c>
      <c r="BQ1889" s="11" t="str">
        <f t="shared" si="419"/>
        <v>5级：放置在产业中时，产业收入提高&lt;c=A6EC41&gt;128&lt;/c&gt;倍，产业升级消耗减少&lt;c=A6EC41&gt;128&lt;/c&gt;倍</v>
      </c>
    </row>
    <row r="1890" spans="2:69" x14ac:dyDescent="0.15">
      <c r="B1890" s="1" t="str">
        <f t="shared" si="426"/>
        <v>SkillDescBrief// 战斗被动</v>
      </c>
      <c r="C1890" s="1" t="str">
        <f t="shared" si="427"/>
        <v>SkillDescDetail// 战斗被动1</v>
      </c>
      <c r="D1890" s="7" t="s">
        <v>46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424"/>
        <v/>
      </c>
      <c r="Z1890" s="10" t="s">
        <v>381</v>
      </c>
      <c r="AA1890" s="10" t="str">
        <f t="shared" si="421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425"/>
        <v/>
      </c>
      <c r="BQ1890" s="10" t="str">
        <f t="shared" si="419"/>
        <v/>
      </c>
    </row>
    <row r="1891" spans="2:69" x14ac:dyDescent="0.15">
      <c r="B1891" s="1" t="str">
        <f t="shared" si="426"/>
        <v>SkillDescBrief4102004</v>
      </c>
      <c r="C1891" s="1" t="str">
        <f t="shared" si="427"/>
        <v>SkillDescDetail410200401</v>
      </c>
      <c r="D1891" s="3">
        <v>410200401</v>
      </c>
      <c r="E1891" s="3">
        <v>4102004</v>
      </c>
      <c r="F1891" s="3">
        <v>1</v>
      </c>
      <c r="G1891" s="3" t="s">
        <v>377</v>
      </c>
      <c r="H1891" s="3">
        <f ca="1">ROUND(_xlfn.XLOOKUP($F1891,$D$1:$D$5,$E$1:$E$5)*OFFSET(H1891,5-$F1891,0)/0.05,0)*0.05</f>
        <v>1.1000000000000001</v>
      </c>
      <c r="I1891" s="3" t="s">
        <v>378</v>
      </c>
      <c r="J1891" s="3"/>
      <c r="K1891" s="3" t="s">
        <v>379</v>
      </c>
      <c r="L1891" s="3"/>
      <c r="M1891" s="3"/>
      <c r="N1891" s="3"/>
      <c r="O1891" s="3"/>
      <c r="P1891" s="3"/>
      <c r="Q1891" s="3" t="s">
        <v>380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t="shared" ca="1" si="424"/>
        <v>{"AtkPower":1.1}</v>
      </c>
      <c r="Z1891" s="11" t="s">
        <v>824</v>
      </c>
      <c r="AA1891" s="11" t="str">
        <f t="shared" ca="1" si="421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825</v>
      </c>
      <c r="AK1891" s="11" t="str">
        <f>$B$6</f>
        <v>&lt;c=A6EC41&gt;</v>
      </c>
      <c r="AL1891" s="12">
        <v>1</v>
      </c>
      <c r="AM1891" s="11" t="s">
        <v>349</v>
      </c>
      <c r="AN1891" s="11" t="s">
        <v>826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349</v>
      </c>
      <c r="AR1891" s="11" t="s">
        <v>594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425"/>
        <v>额外治疗友方</v>
      </c>
      <c r="BQ1891" s="11" t="str">
        <f t="shared" ca="1" si="419"/>
        <v>额外治疗&lt;c=A6EC41&gt;1&lt;/c&gt;名队友，恢复其&lt;q=attr_atk&gt;&lt;c=A6EC41&gt;110%&lt;/c&gt;生命值</v>
      </c>
    </row>
    <row r="1892" spans="2:69" x14ac:dyDescent="0.15">
      <c r="B1892" s="1" t="str">
        <f t="shared" si="426"/>
        <v>SkillDescBrief4102004</v>
      </c>
      <c r="C1892" s="1" t="str">
        <f t="shared" si="427"/>
        <v>SkillDescDetail410200402</v>
      </c>
      <c r="D1892" s="3">
        <v>410200402</v>
      </c>
      <c r="E1892" s="3">
        <v>4102004</v>
      </c>
      <c r="F1892" s="3">
        <v>2</v>
      </c>
      <c r="G1892" s="3" t="s">
        <v>377</v>
      </c>
      <c r="H1892" s="3">
        <f ca="1">ROUND(_xlfn.XLOOKUP($F1892,$D$1:$D$5,$E$1:$E$5)*OFFSET(H1892,5-$F1892,0)/0.05,0)*0.05</f>
        <v>1.2000000000000002</v>
      </c>
      <c r="I1892" s="3" t="s">
        <v>378</v>
      </c>
      <c r="J1892" s="3"/>
      <c r="K1892" s="3" t="s">
        <v>379</v>
      </c>
      <c r="L1892" s="3"/>
      <c r="M1892" s="3"/>
      <c r="N1892" s="3"/>
      <c r="O1892" s="3"/>
      <c r="P1892" s="3"/>
      <c r="Q1892" s="3" t="s">
        <v>380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t="shared" ca="1" si="424"/>
        <v>{"AtkPower":1.2}</v>
      </c>
      <c r="Z1892" s="11" t="s">
        <v>824</v>
      </c>
      <c r="AA1892" s="11" t="str">
        <f t="shared" ca="1" si="421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386</v>
      </c>
      <c r="AG1892" s="11"/>
      <c r="AH1892" s="11"/>
      <c r="AI1892" s="11"/>
      <c r="AJ1892" s="11" t="s">
        <v>618</v>
      </c>
      <c r="AK1892" s="11" t="str">
        <f t="shared" ref="AK1892:AK1895" si="432">$B$8&amp;$B$6</f>
        <v>&lt;q=attr_atk&gt;&lt;c=A6EC41&gt;</v>
      </c>
      <c r="AL1892" s="11" t="str">
        <f t="shared" ref="AL1892:AL1895" ca="1" si="433">ROUND($H1892*100,2)&amp;"%"</f>
        <v>120%</v>
      </c>
      <c r="AM1892" s="11" t="s">
        <v>349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425"/>
        <v>额外治疗友方</v>
      </c>
      <c r="BQ1892" s="11" t="str">
        <f t="shared" ca="1" si="419"/>
        <v>2级：回复生命值提升&lt;q=attr_atk&gt;&lt;c=A6EC41&gt;120%&lt;/c&gt;</v>
      </c>
    </row>
    <row r="1893" spans="2:69" x14ac:dyDescent="0.15">
      <c r="B1893" s="1" t="str">
        <f t="shared" si="426"/>
        <v>SkillDescBrief4102004</v>
      </c>
      <c r="C1893" s="1" t="str">
        <f t="shared" si="427"/>
        <v>SkillDescDetail410200403</v>
      </c>
      <c r="D1893" s="3">
        <v>410200403</v>
      </c>
      <c r="E1893" s="3">
        <v>4102004</v>
      </c>
      <c r="F1893" s="3">
        <v>3</v>
      </c>
      <c r="G1893" s="3" t="s">
        <v>377</v>
      </c>
      <c r="H1893" s="3">
        <f ca="1">ROUND(_xlfn.XLOOKUP($F1893,$D$1:$D$5,$E$1:$E$5)*OFFSET(H1893,5-$F1893,0)/0.05,0)*0.05</f>
        <v>1.3</v>
      </c>
      <c r="I1893" s="3" t="s">
        <v>378</v>
      </c>
      <c r="J1893" s="3"/>
      <c r="K1893" s="3" t="s">
        <v>379</v>
      </c>
      <c r="L1893" s="3"/>
      <c r="M1893" s="3"/>
      <c r="N1893" s="3"/>
      <c r="O1893" s="3"/>
      <c r="P1893" s="3"/>
      <c r="Q1893" s="3" t="s">
        <v>380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t="shared" ca="1" si="424"/>
        <v>{"AtkPower":1.3}</v>
      </c>
      <c r="Z1893" s="11" t="s">
        <v>824</v>
      </c>
      <c r="AA1893" s="11" t="str">
        <f t="shared" ca="1" si="421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386</v>
      </c>
      <c r="AG1893" s="11"/>
      <c r="AH1893" s="11"/>
      <c r="AI1893" s="11"/>
      <c r="AJ1893" s="11" t="s">
        <v>618</v>
      </c>
      <c r="AK1893" s="11" t="str">
        <f t="shared" si="432"/>
        <v>&lt;q=attr_atk&gt;&lt;c=A6EC41&gt;</v>
      </c>
      <c r="AL1893" s="11" t="str">
        <f t="shared" ca="1" si="433"/>
        <v>130%</v>
      </c>
      <c r="AM1893" s="11" t="s">
        <v>349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425"/>
        <v>额外治疗友方</v>
      </c>
      <c r="BQ1893" s="11" t="str">
        <f t="shared" ca="1" si="419"/>
        <v>3级：回复生命值提升&lt;q=attr_atk&gt;&lt;c=A6EC41&gt;130%&lt;/c&gt;</v>
      </c>
    </row>
    <row r="1894" spans="2:69" x14ac:dyDescent="0.15">
      <c r="B1894" s="1" t="str">
        <f t="shared" si="426"/>
        <v>SkillDescBrief4102004</v>
      </c>
      <c r="C1894" s="1" t="str">
        <f t="shared" si="427"/>
        <v>SkillDescDetail410200404</v>
      </c>
      <c r="D1894" s="3">
        <v>410200404</v>
      </c>
      <c r="E1894" s="3">
        <v>4102004</v>
      </c>
      <c r="F1894" s="3">
        <v>4</v>
      </c>
      <c r="G1894" s="3" t="s">
        <v>377</v>
      </c>
      <c r="H1894" s="3">
        <f ca="1">ROUND(_xlfn.XLOOKUP($F1894,$D$1:$D$5,$E$1:$E$5)*OFFSET(H1894,5-$F1894,0)/0.05,0)*0.05</f>
        <v>1.4500000000000002</v>
      </c>
      <c r="I1894" s="3" t="s">
        <v>378</v>
      </c>
      <c r="J1894" s="3"/>
      <c r="K1894" s="3" t="s">
        <v>379</v>
      </c>
      <c r="L1894" s="3"/>
      <c r="M1894" s="3"/>
      <c r="N1894" s="3"/>
      <c r="O1894" s="3"/>
      <c r="P1894" s="3"/>
      <c r="Q1894" s="3" t="s">
        <v>380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t="shared" ca="1" si="424"/>
        <v>{"AtkPower":1.45}</v>
      </c>
      <c r="Z1894" s="11" t="s">
        <v>824</v>
      </c>
      <c r="AA1894" s="11" t="str">
        <f t="shared" ca="1" si="421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386</v>
      </c>
      <c r="AG1894" s="11"/>
      <c r="AH1894" s="11"/>
      <c r="AI1894" s="11"/>
      <c r="AJ1894" s="11" t="s">
        <v>618</v>
      </c>
      <c r="AK1894" s="11" t="str">
        <f t="shared" si="432"/>
        <v>&lt;q=attr_atk&gt;&lt;c=A6EC41&gt;</v>
      </c>
      <c r="AL1894" s="11" t="str">
        <f t="shared" ca="1" si="433"/>
        <v>145%</v>
      </c>
      <c r="AM1894" s="11" t="s">
        <v>349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425"/>
        <v>额外治疗友方</v>
      </c>
      <c r="BQ1894" s="11" t="str">
        <f t="shared" ca="1" si="419"/>
        <v>4级：回复生命值提升&lt;q=attr_atk&gt;&lt;c=A6EC41&gt;145%&lt;/c&gt;</v>
      </c>
    </row>
    <row r="1895" spans="2:69" x14ac:dyDescent="0.15">
      <c r="B1895" s="1" t="str">
        <f t="shared" si="426"/>
        <v>SkillDescBrief4102004</v>
      </c>
      <c r="C1895" s="1" t="str">
        <f t="shared" si="427"/>
        <v>SkillDescDetail410200405</v>
      </c>
      <c r="D1895" s="3">
        <v>410200405</v>
      </c>
      <c r="E1895" s="3">
        <v>4102004</v>
      </c>
      <c r="F1895" s="3">
        <v>5</v>
      </c>
      <c r="G1895" s="3" t="s">
        <v>377</v>
      </c>
      <c r="H1895" s="3">
        <v>1.6</v>
      </c>
      <c r="I1895" s="3" t="s">
        <v>378</v>
      </c>
      <c r="J1895" s="3"/>
      <c r="K1895" s="3" t="s">
        <v>379</v>
      </c>
      <c r="L1895" s="3"/>
      <c r="M1895" s="3"/>
      <c r="N1895" s="3"/>
      <c r="O1895" s="3"/>
      <c r="P1895" s="3"/>
      <c r="Q1895" s="3" t="s">
        <v>380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424"/>
        <v>{"AtkPower":1.6}</v>
      </c>
      <c r="Z1895" s="11" t="s">
        <v>824</v>
      </c>
      <c r="AA1895" s="11" t="str">
        <f t="shared" si="421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386</v>
      </c>
      <c r="AG1895" s="11"/>
      <c r="AH1895" s="11"/>
      <c r="AI1895" s="11"/>
      <c r="AJ1895" s="11" t="s">
        <v>618</v>
      </c>
      <c r="AK1895" s="11" t="str">
        <f t="shared" si="432"/>
        <v>&lt;q=attr_atk&gt;&lt;c=A6EC41&gt;</v>
      </c>
      <c r="AL1895" s="11" t="str">
        <f t="shared" si="433"/>
        <v>160%</v>
      </c>
      <c r="AM1895" s="11" t="s">
        <v>349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425"/>
        <v>额外治疗友方</v>
      </c>
      <c r="BQ1895" s="11" t="str">
        <f t="shared" ref="BQ1895:BQ1919" si="434">AA1895</f>
        <v>5级：回复生命值提升&lt;q=attr_atk&gt;&lt;c=A6EC41&gt;160%&lt;/c&gt;</v>
      </c>
    </row>
    <row r="1896" spans="2:69" x14ac:dyDescent="0.15">
      <c r="B1896" s="1" t="str">
        <f t="shared" si="426"/>
        <v>SkillDescBrief// 战斗被动</v>
      </c>
      <c r="C1896" s="1" t="str">
        <f t="shared" si="427"/>
        <v>SkillDescDetail// 战斗被动2</v>
      </c>
      <c r="D1896" s="7" t="s">
        <v>47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424"/>
        <v/>
      </c>
      <c r="Z1896" s="10" t="s">
        <v>381</v>
      </c>
      <c r="AA1896" s="10" t="str">
        <f t="shared" si="421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425"/>
        <v/>
      </c>
      <c r="BQ1896" s="10" t="str">
        <f t="shared" si="434"/>
        <v/>
      </c>
    </row>
    <row r="1897" spans="2:69" x14ac:dyDescent="0.15">
      <c r="B1897" s="1" t="str">
        <f t="shared" si="426"/>
        <v>SkillDescBrief4102005</v>
      </c>
      <c r="C1897" s="1" t="str">
        <f t="shared" si="427"/>
        <v>SkillDescDetail410200501</v>
      </c>
      <c r="D1897" s="3">
        <v>410200501</v>
      </c>
      <c r="E1897" s="3">
        <v>4102005</v>
      </c>
      <c r="F1897" s="3">
        <v>1</v>
      </c>
      <c r="G1897" s="3" t="s">
        <v>377</v>
      </c>
      <c r="H1897" s="3"/>
      <c r="I1897" s="3" t="s">
        <v>378</v>
      </c>
      <c r="J1897" s="3"/>
      <c r="K1897" s="3" t="s">
        <v>379</v>
      </c>
      <c r="L1897" s="3"/>
      <c r="M1897" s="3"/>
      <c r="N1897" s="3"/>
      <c r="O1897" s="3"/>
      <c r="P1897" s="3"/>
      <c r="Q1897" s="3" t="s">
        <v>380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424"/>
        <v>{}</v>
      </c>
      <c r="Z1897" s="11" t="s">
        <v>381</v>
      </c>
      <c r="AA1897" s="11" t="str">
        <f t="shared" si="421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425"/>
        <v/>
      </c>
      <c r="BQ1897" s="11" t="str">
        <f t="shared" si="434"/>
        <v/>
      </c>
    </row>
    <row r="1898" spans="2:69" x14ac:dyDescent="0.15">
      <c r="B1898" s="1" t="str">
        <f t="shared" si="426"/>
        <v>SkillDescBrief4102005</v>
      </c>
      <c r="C1898" s="1" t="str">
        <f t="shared" si="427"/>
        <v>SkillDescDetail410200502</v>
      </c>
      <c r="D1898" s="3">
        <v>410200502</v>
      </c>
      <c r="E1898" s="3">
        <v>4102005</v>
      </c>
      <c r="F1898" s="3">
        <v>2</v>
      </c>
      <c r="G1898" s="3" t="s">
        <v>377</v>
      </c>
      <c r="H1898" s="3"/>
      <c r="I1898" s="3" t="s">
        <v>378</v>
      </c>
      <c r="J1898" s="3"/>
      <c r="K1898" s="3" t="s">
        <v>379</v>
      </c>
      <c r="L1898" s="3"/>
      <c r="M1898" s="3"/>
      <c r="N1898" s="3"/>
      <c r="O1898" s="3"/>
      <c r="P1898" s="3"/>
      <c r="Q1898" s="3" t="s">
        <v>380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424"/>
        <v>{}</v>
      </c>
      <c r="Z1898" s="11" t="s">
        <v>381</v>
      </c>
      <c r="AA1898" s="11" t="str">
        <f t="shared" si="421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425"/>
        <v/>
      </c>
      <c r="BQ1898" s="11" t="str">
        <f t="shared" si="434"/>
        <v/>
      </c>
    </row>
    <row r="1899" spans="2:69" x14ac:dyDescent="0.15">
      <c r="B1899" s="1" t="str">
        <f t="shared" si="426"/>
        <v>SkillDescBrief4102005</v>
      </c>
      <c r="C1899" s="1" t="str">
        <f t="shared" si="427"/>
        <v>SkillDescDetail410200503</v>
      </c>
      <c r="D1899" s="3">
        <v>410200503</v>
      </c>
      <c r="E1899" s="3">
        <v>4102005</v>
      </c>
      <c r="F1899" s="3">
        <v>3</v>
      </c>
      <c r="G1899" s="3" t="s">
        <v>377</v>
      </c>
      <c r="H1899" s="3"/>
      <c r="I1899" s="3" t="s">
        <v>378</v>
      </c>
      <c r="J1899" s="3"/>
      <c r="K1899" s="3" t="s">
        <v>379</v>
      </c>
      <c r="L1899" s="3"/>
      <c r="M1899" s="3"/>
      <c r="N1899" s="3"/>
      <c r="O1899" s="3"/>
      <c r="P1899" s="3"/>
      <c r="Q1899" s="3" t="s">
        <v>380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424"/>
        <v>{}</v>
      </c>
      <c r="Z1899" s="11" t="s">
        <v>381</v>
      </c>
      <c r="AA1899" s="11" t="str">
        <f t="shared" si="421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425"/>
        <v/>
      </c>
      <c r="BQ1899" s="11" t="str">
        <f t="shared" si="434"/>
        <v/>
      </c>
    </row>
    <row r="1900" spans="2:69" x14ac:dyDescent="0.15">
      <c r="B1900" s="1" t="str">
        <f t="shared" si="426"/>
        <v>SkillDescBrief4102005</v>
      </c>
      <c r="C1900" s="1" t="str">
        <f t="shared" si="427"/>
        <v>SkillDescDetail410200504</v>
      </c>
      <c r="D1900" s="3">
        <v>410200504</v>
      </c>
      <c r="E1900" s="3">
        <v>4102005</v>
      </c>
      <c r="F1900" s="3">
        <v>4</v>
      </c>
      <c r="G1900" s="3" t="s">
        <v>377</v>
      </c>
      <c r="H1900" s="3"/>
      <c r="I1900" s="3" t="s">
        <v>378</v>
      </c>
      <c r="J1900" s="3"/>
      <c r="K1900" s="3" t="s">
        <v>379</v>
      </c>
      <c r="L1900" s="3"/>
      <c r="M1900" s="3"/>
      <c r="N1900" s="3"/>
      <c r="O1900" s="3"/>
      <c r="P1900" s="3"/>
      <c r="Q1900" s="3" t="s">
        <v>380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424"/>
        <v>{}</v>
      </c>
      <c r="Z1900" s="11" t="s">
        <v>381</v>
      </c>
      <c r="AA1900" s="11" t="str">
        <f t="shared" si="421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425"/>
        <v/>
      </c>
      <c r="BQ1900" s="11" t="str">
        <f t="shared" si="434"/>
        <v/>
      </c>
    </row>
    <row r="1901" spans="2:69" x14ac:dyDescent="0.15">
      <c r="B1901" s="1" t="str">
        <f t="shared" si="426"/>
        <v>SkillDescBrief4102005</v>
      </c>
      <c r="C1901" s="1" t="str">
        <f t="shared" si="427"/>
        <v>SkillDescDetail410200505</v>
      </c>
      <c r="D1901" s="3">
        <v>410200505</v>
      </c>
      <c r="E1901" s="3">
        <v>4102005</v>
      </c>
      <c r="F1901" s="3">
        <v>5</v>
      </c>
      <c r="G1901" s="3" t="s">
        <v>377</v>
      </c>
      <c r="H1901" s="3"/>
      <c r="I1901" s="3" t="s">
        <v>378</v>
      </c>
      <c r="J1901" s="3"/>
      <c r="K1901" s="3" t="s">
        <v>379</v>
      </c>
      <c r="L1901" s="3"/>
      <c r="M1901" s="3"/>
      <c r="N1901" s="3"/>
      <c r="O1901" s="3"/>
      <c r="P1901" s="3"/>
      <c r="Q1901" s="3" t="s">
        <v>380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424"/>
        <v>{}</v>
      </c>
      <c r="Z1901" s="11" t="s">
        <v>381</v>
      </c>
      <c r="AA1901" s="11" t="str">
        <f t="shared" si="421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425"/>
        <v/>
      </c>
      <c r="BQ1901" s="11" t="str">
        <f t="shared" si="434"/>
        <v/>
      </c>
    </row>
    <row r="1902" spans="2:69" x14ac:dyDescent="0.15">
      <c r="B1902" s="1" t="str">
        <f t="shared" si="426"/>
        <v>SkillDescBrief// 战斗被动</v>
      </c>
      <c r="C1902" s="1" t="str">
        <f t="shared" si="427"/>
        <v>SkillDescDetail// 战斗被动3</v>
      </c>
      <c r="D1902" s="7" t="s">
        <v>48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424"/>
        <v/>
      </c>
      <c r="Z1902" s="10" t="s">
        <v>381</v>
      </c>
      <c r="AA1902" s="10" t="str">
        <f t="shared" ref="AA1902:AA1919" si="435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425"/>
        <v/>
      </c>
      <c r="BQ1902" s="10" t="str">
        <f t="shared" si="434"/>
        <v/>
      </c>
    </row>
    <row r="1903" spans="2:69" x14ac:dyDescent="0.15">
      <c r="B1903" s="1" t="str">
        <f t="shared" si="426"/>
        <v>SkillDescBrief4102006</v>
      </c>
      <c r="C1903" s="1" t="str">
        <f t="shared" si="427"/>
        <v>SkillDescDetail410200601</v>
      </c>
      <c r="D1903" s="3">
        <v>410200601</v>
      </c>
      <c r="E1903" s="3">
        <v>4102006</v>
      </c>
      <c r="F1903" s="3">
        <v>1</v>
      </c>
      <c r="G1903" s="3" t="s">
        <v>377</v>
      </c>
      <c r="H1903" s="3"/>
      <c r="I1903" s="3" t="s">
        <v>378</v>
      </c>
      <c r="J1903" s="3"/>
      <c r="K1903" s="3" t="s">
        <v>379</v>
      </c>
      <c r="L1903" s="3"/>
      <c r="M1903" s="3"/>
      <c r="N1903" s="3"/>
      <c r="O1903" s="3"/>
      <c r="P1903" s="3"/>
      <c r="Q1903" s="3" t="s">
        <v>380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424"/>
        <v>{}</v>
      </c>
      <c r="Z1903" s="11" t="s">
        <v>381</v>
      </c>
      <c r="AA1903" s="11" t="str">
        <f t="shared" si="435"/>
        <v/>
      </c>
      <c r="AB1903" s="11"/>
      <c r="AC1903" s="11"/>
      <c r="AD1903" s="11"/>
      <c r="AE1903" s="11"/>
      <c r="AF1903" s="11"/>
      <c r="AG1903" s="11"/>
      <c r="AH1903" s="11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425"/>
        <v/>
      </c>
      <c r="BQ1903" s="11" t="str">
        <f t="shared" si="434"/>
        <v/>
      </c>
    </row>
    <row r="1904" spans="2:69" x14ac:dyDescent="0.15">
      <c r="B1904" s="1" t="str">
        <f t="shared" si="426"/>
        <v>SkillDescBrief4102006</v>
      </c>
      <c r="C1904" s="1" t="str">
        <f t="shared" si="427"/>
        <v>SkillDescDetail410200602</v>
      </c>
      <c r="D1904" s="3">
        <v>410200602</v>
      </c>
      <c r="E1904" s="3">
        <v>4102006</v>
      </c>
      <c r="F1904" s="3">
        <v>2</v>
      </c>
      <c r="G1904" s="3" t="s">
        <v>377</v>
      </c>
      <c r="H1904" s="3"/>
      <c r="I1904" s="3" t="s">
        <v>378</v>
      </c>
      <c r="J1904" s="3"/>
      <c r="K1904" s="3" t="s">
        <v>379</v>
      </c>
      <c r="L1904" s="3"/>
      <c r="M1904" s="3"/>
      <c r="N1904" s="3"/>
      <c r="O1904" s="3"/>
      <c r="P1904" s="3"/>
      <c r="Q1904" s="3" t="s">
        <v>380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424"/>
        <v>{}</v>
      </c>
      <c r="Z1904" s="11" t="s">
        <v>381</v>
      </c>
      <c r="AA1904" s="11" t="str">
        <f t="shared" si="435"/>
        <v/>
      </c>
      <c r="AB1904" s="11"/>
      <c r="AC1904" s="11"/>
      <c r="AD1904" s="11"/>
      <c r="AE1904" s="11"/>
      <c r="AF1904" s="11"/>
      <c r="AG1904" s="11"/>
      <c r="AH1904" s="11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425"/>
        <v/>
      </c>
      <c r="BQ1904" s="11" t="str">
        <f t="shared" si="434"/>
        <v/>
      </c>
    </row>
    <row r="1905" spans="2:69" x14ac:dyDescent="0.15">
      <c r="B1905" s="1" t="str">
        <f t="shared" si="426"/>
        <v>SkillDescBrief4102006</v>
      </c>
      <c r="C1905" s="1" t="str">
        <f t="shared" si="427"/>
        <v>SkillDescDetail410200603</v>
      </c>
      <c r="D1905" s="3">
        <v>410200603</v>
      </c>
      <c r="E1905" s="3">
        <v>4102006</v>
      </c>
      <c r="F1905" s="3">
        <v>3</v>
      </c>
      <c r="G1905" s="3" t="s">
        <v>377</v>
      </c>
      <c r="H1905" s="3"/>
      <c r="I1905" s="3" t="s">
        <v>378</v>
      </c>
      <c r="J1905" s="3"/>
      <c r="K1905" s="3" t="s">
        <v>379</v>
      </c>
      <c r="L1905" s="3"/>
      <c r="M1905" s="3"/>
      <c r="N1905" s="3"/>
      <c r="O1905" s="3"/>
      <c r="P1905" s="3"/>
      <c r="Q1905" s="3" t="s">
        <v>380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424"/>
        <v>{}</v>
      </c>
      <c r="Z1905" s="11" t="s">
        <v>381</v>
      </c>
      <c r="AA1905" s="11" t="str">
        <f t="shared" si="435"/>
        <v/>
      </c>
      <c r="AB1905" s="11"/>
      <c r="AC1905" s="11"/>
      <c r="AD1905" s="11"/>
      <c r="AE1905" s="11"/>
      <c r="AF1905" s="11"/>
      <c r="AG1905" s="11"/>
      <c r="AH1905" s="11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425"/>
        <v/>
      </c>
      <c r="BQ1905" s="11" t="str">
        <f t="shared" si="434"/>
        <v/>
      </c>
    </row>
    <row r="1906" spans="2:69" x14ac:dyDescent="0.15">
      <c r="B1906" s="1" t="str">
        <f t="shared" si="426"/>
        <v>SkillDescBrief4102006</v>
      </c>
      <c r="C1906" s="1" t="str">
        <f t="shared" si="427"/>
        <v>SkillDescDetail410200604</v>
      </c>
      <c r="D1906" s="3">
        <v>410200604</v>
      </c>
      <c r="E1906" s="3">
        <v>4102006</v>
      </c>
      <c r="F1906" s="3">
        <v>4</v>
      </c>
      <c r="G1906" s="3" t="s">
        <v>377</v>
      </c>
      <c r="H1906" s="3"/>
      <c r="I1906" s="3" t="s">
        <v>378</v>
      </c>
      <c r="J1906" s="3"/>
      <c r="K1906" s="3" t="s">
        <v>379</v>
      </c>
      <c r="L1906" s="3"/>
      <c r="M1906" s="3"/>
      <c r="N1906" s="3"/>
      <c r="O1906" s="3"/>
      <c r="P1906" s="3"/>
      <c r="Q1906" s="3" t="s">
        <v>380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424"/>
        <v>{}</v>
      </c>
      <c r="Z1906" s="11" t="s">
        <v>381</v>
      </c>
      <c r="AA1906" s="11" t="str">
        <f t="shared" si="435"/>
        <v/>
      </c>
      <c r="AB1906" s="11"/>
      <c r="AC1906" s="11"/>
      <c r="AD1906" s="11"/>
      <c r="AE1906" s="11"/>
      <c r="AF1906" s="11"/>
      <c r="AG1906" s="11"/>
      <c r="AH1906" s="11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425"/>
        <v/>
      </c>
      <c r="BQ1906" s="11" t="str">
        <f t="shared" si="434"/>
        <v/>
      </c>
    </row>
    <row r="1907" spans="2:69" x14ac:dyDescent="0.15">
      <c r="B1907" s="1" t="str">
        <f t="shared" si="426"/>
        <v>SkillDescBrief4102006</v>
      </c>
      <c r="C1907" s="1" t="str">
        <f t="shared" si="427"/>
        <v>SkillDescDetail410200605</v>
      </c>
      <c r="D1907" s="3">
        <v>410200605</v>
      </c>
      <c r="E1907" s="3">
        <v>4102006</v>
      </c>
      <c r="F1907" s="3">
        <v>5</v>
      </c>
      <c r="G1907" s="3" t="s">
        <v>377</v>
      </c>
      <c r="H1907" s="3"/>
      <c r="I1907" s="3" t="s">
        <v>378</v>
      </c>
      <c r="J1907" s="3"/>
      <c r="K1907" s="3" t="s">
        <v>379</v>
      </c>
      <c r="L1907" s="3"/>
      <c r="M1907" s="3"/>
      <c r="N1907" s="3"/>
      <c r="O1907" s="3"/>
      <c r="P1907" s="3"/>
      <c r="Q1907" s="3" t="s">
        <v>380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424"/>
        <v>{}</v>
      </c>
      <c r="Z1907" s="11" t="s">
        <v>381</v>
      </c>
      <c r="AA1907" s="11" t="str">
        <f t="shared" si="435"/>
        <v/>
      </c>
      <c r="AB1907" s="11"/>
      <c r="AC1907" s="11"/>
      <c r="AD1907" s="11"/>
      <c r="AE1907" s="11"/>
      <c r="AF1907" s="11"/>
      <c r="AG1907" s="11"/>
      <c r="AH1907" s="11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425"/>
        <v/>
      </c>
      <c r="BQ1907" s="11" t="str">
        <f t="shared" si="434"/>
        <v/>
      </c>
    </row>
    <row r="1908" spans="2:69" x14ac:dyDescent="0.15">
      <c r="B1908" s="1" t="str">
        <f t="shared" si="426"/>
        <v>SkillDescBrief// 战斗被动</v>
      </c>
      <c r="C1908" s="1" t="str">
        <f t="shared" si="427"/>
        <v>SkillDescDetail// 战斗被动4</v>
      </c>
      <c r="D1908" s="7" t="s">
        <v>49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424"/>
        <v/>
      </c>
      <c r="Z1908" s="10" t="s">
        <v>381</v>
      </c>
      <c r="AA1908" s="10" t="str">
        <f t="shared" si="435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425"/>
        <v/>
      </c>
      <c r="BQ1908" s="10" t="str">
        <f t="shared" si="434"/>
        <v/>
      </c>
    </row>
    <row r="1909" spans="2:69" x14ac:dyDescent="0.15">
      <c r="B1909" s="1" t="str">
        <f t="shared" si="426"/>
        <v>SkillDescBrief4102007</v>
      </c>
      <c r="C1909" s="1" t="str">
        <f t="shared" si="427"/>
        <v>SkillDescDetail410200701</v>
      </c>
      <c r="D1909" s="3">
        <v>410200701</v>
      </c>
      <c r="E1909" s="3">
        <v>4102007</v>
      </c>
      <c r="F1909" s="3">
        <v>1</v>
      </c>
      <c r="G1909" s="3" t="s">
        <v>377</v>
      </c>
      <c r="H1909" s="3"/>
      <c r="I1909" s="3" t="s">
        <v>378</v>
      </c>
      <c r="J1909" s="3"/>
      <c r="K1909" s="3" t="s">
        <v>379</v>
      </c>
      <c r="L1909" s="3"/>
      <c r="M1909" s="3"/>
      <c r="N1909" s="3"/>
      <c r="O1909" s="3"/>
      <c r="P1909" s="3"/>
      <c r="Q1909" s="3" t="s">
        <v>380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424"/>
        <v>{}</v>
      </c>
      <c r="Z1909" s="11" t="s">
        <v>827</v>
      </c>
      <c r="AA1909" s="11" t="str">
        <f t="shared" si="435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827</v>
      </c>
      <c r="AK1909" s="11" t="str">
        <f>$B$6</f>
        <v>&lt;c=A6EC41&gt;</v>
      </c>
      <c r="AL1909" s="12">
        <v>400</v>
      </c>
      <c r="AM1909" s="11" t="s">
        <v>349</v>
      </c>
      <c r="AN1909" s="11" t="s">
        <v>407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425"/>
        <v>战斗开始时，立即恢复自身能量</v>
      </c>
      <c r="BQ1909" s="11" t="str">
        <f t="shared" si="434"/>
        <v>战斗开始时，立即恢复自身能量&lt;c=A6EC41&gt;400&lt;/c&gt;能量</v>
      </c>
    </row>
    <row r="1910" spans="2:69" x14ac:dyDescent="0.15">
      <c r="B1910" s="1" t="str">
        <f t="shared" si="426"/>
        <v>SkillDescBrief4102007</v>
      </c>
      <c r="C1910" s="1" t="str">
        <f t="shared" si="427"/>
        <v>SkillDescDetail410200702</v>
      </c>
      <c r="D1910" s="3">
        <v>410200702</v>
      </c>
      <c r="E1910" s="3">
        <v>4102007</v>
      </c>
      <c r="F1910" s="3">
        <v>2</v>
      </c>
      <c r="G1910" s="3" t="s">
        <v>377</v>
      </c>
      <c r="H1910" s="3"/>
      <c r="I1910" s="3" t="s">
        <v>378</v>
      </c>
      <c r="J1910" s="3"/>
      <c r="K1910" s="3" t="s">
        <v>379</v>
      </c>
      <c r="L1910" s="3"/>
      <c r="M1910" s="3"/>
      <c r="N1910" s="3"/>
      <c r="O1910" s="3"/>
      <c r="P1910" s="3"/>
      <c r="Q1910" s="3" t="s">
        <v>380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424"/>
        <v>{}</v>
      </c>
      <c r="Z1910" s="11" t="s">
        <v>381</v>
      </c>
      <c r="AA1910" s="11" t="str">
        <f t="shared" si="435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425"/>
        <v/>
      </c>
      <c r="BQ1910" s="11" t="str">
        <f t="shared" si="434"/>
        <v/>
      </c>
    </row>
    <row r="1911" spans="2:69" x14ac:dyDescent="0.15">
      <c r="B1911" s="1" t="str">
        <f t="shared" si="426"/>
        <v>SkillDescBrief4102007</v>
      </c>
      <c r="C1911" s="1" t="str">
        <f t="shared" si="427"/>
        <v>SkillDescDetail410200703</v>
      </c>
      <c r="D1911" s="3">
        <v>410200703</v>
      </c>
      <c r="E1911" s="3">
        <v>4102007</v>
      </c>
      <c r="F1911" s="3">
        <v>3</v>
      </c>
      <c r="G1911" s="3" t="s">
        <v>377</v>
      </c>
      <c r="H1911" s="3"/>
      <c r="I1911" s="3" t="s">
        <v>378</v>
      </c>
      <c r="J1911" s="3"/>
      <c r="K1911" s="3" t="s">
        <v>379</v>
      </c>
      <c r="L1911" s="3"/>
      <c r="M1911" s="3"/>
      <c r="N1911" s="3"/>
      <c r="O1911" s="3"/>
      <c r="P1911" s="3"/>
      <c r="Q1911" s="3" t="s">
        <v>380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424"/>
        <v>{}</v>
      </c>
      <c r="Z1911" s="11" t="s">
        <v>381</v>
      </c>
      <c r="AA1911" s="11" t="str">
        <f t="shared" si="435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425"/>
        <v/>
      </c>
      <c r="BQ1911" s="11" t="str">
        <f t="shared" si="434"/>
        <v/>
      </c>
    </row>
    <row r="1912" spans="2:69" x14ac:dyDescent="0.15">
      <c r="B1912" s="1" t="str">
        <f t="shared" si="426"/>
        <v>SkillDescBrief4102007</v>
      </c>
      <c r="C1912" s="1" t="str">
        <f t="shared" si="427"/>
        <v>SkillDescDetail410200704</v>
      </c>
      <c r="D1912" s="3">
        <v>410200704</v>
      </c>
      <c r="E1912" s="3">
        <v>4102007</v>
      </c>
      <c r="F1912" s="3">
        <v>4</v>
      </c>
      <c r="G1912" s="3" t="s">
        <v>377</v>
      </c>
      <c r="H1912" s="3"/>
      <c r="I1912" s="3" t="s">
        <v>378</v>
      </c>
      <c r="J1912" s="3"/>
      <c r="K1912" s="3" t="s">
        <v>379</v>
      </c>
      <c r="L1912" s="3"/>
      <c r="M1912" s="3"/>
      <c r="N1912" s="3"/>
      <c r="O1912" s="3"/>
      <c r="P1912" s="3"/>
      <c r="Q1912" s="3" t="s">
        <v>380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424"/>
        <v>{}</v>
      </c>
      <c r="Z1912" s="11" t="s">
        <v>381</v>
      </c>
      <c r="AA1912" s="11" t="str">
        <f t="shared" si="435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425"/>
        <v/>
      </c>
      <c r="BQ1912" s="11" t="str">
        <f t="shared" si="434"/>
        <v/>
      </c>
    </row>
    <row r="1913" spans="2:69" x14ac:dyDescent="0.15">
      <c r="B1913" s="1" t="str">
        <f t="shared" si="426"/>
        <v>SkillDescBrief4102007</v>
      </c>
      <c r="C1913" s="1" t="str">
        <f t="shared" si="427"/>
        <v>SkillDescDetail410200705</v>
      </c>
      <c r="D1913" s="3">
        <v>410200705</v>
      </c>
      <c r="E1913" s="3">
        <v>4102007</v>
      </c>
      <c r="F1913" s="3">
        <v>5</v>
      </c>
      <c r="G1913" s="3" t="s">
        <v>377</v>
      </c>
      <c r="H1913" s="3"/>
      <c r="I1913" s="3" t="s">
        <v>378</v>
      </c>
      <c r="J1913" s="3"/>
      <c r="K1913" s="3" t="s">
        <v>379</v>
      </c>
      <c r="L1913" s="3"/>
      <c r="M1913" s="3"/>
      <c r="N1913" s="3"/>
      <c r="O1913" s="3"/>
      <c r="P1913" s="3"/>
      <c r="Q1913" s="3" t="s">
        <v>380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424"/>
        <v>{}</v>
      </c>
      <c r="Z1913" s="11" t="s">
        <v>381</v>
      </c>
      <c r="AA1913" s="11" t="str">
        <f t="shared" si="435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425"/>
        <v/>
      </c>
      <c r="BQ1913" s="11" t="str">
        <f t="shared" si="434"/>
        <v/>
      </c>
    </row>
    <row r="1914" spans="2:69" x14ac:dyDescent="0.15">
      <c r="B1914" s="1" t="str">
        <f t="shared" si="426"/>
        <v>SkillDescBrief// 普攻-普</v>
      </c>
      <c r="C1914" s="1" t="str">
        <f t="shared" si="427"/>
        <v>SkillDescDetail// 普攻-普攻</v>
      </c>
      <c r="D1914" s="7" t="s">
        <v>192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424"/>
        <v/>
      </c>
      <c r="Z1914" s="10" t="s">
        <v>381</v>
      </c>
      <c r="AA1914" s="10" t="str">
        <f t="shared" si="435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425"/>
        <v/>
      </c>
      <c r="BQ1914" s="10" t="str">
        <f t="shared" si="434"/>
        <v/>
      </c>
    </row>
    <row r="1915" spans="2:69" x14ac:dyDescent="0.15">
      <c r="B1915" s="1" t="str">
        <f t="shared" si="426"/>
        <v>SkillDescBrief4102008</v>
      </c>
      <c r="C1915" s="1" t="str">
        <f t="shared" si="427"/>
        <v>SkillDescDetail410200801</v>
      </c>
      <c r="D1915" s="3">
        <v>410200801</v>
      </c>
      <c r="E1915" s="3">
        <v>4102008</v>
      </c>
      <c r="F1915" s="3">
        <v>1</v>
      </c>
      <c r="G1915" s="3" t="s">
        <v>377</v>
      </c>
      <c r="H1915" s="3">
        <f ca="1">ROUND(_xlfn.XLOOKUP($F1915,$D$1:$D$5,$E$1:$E$5)*OFFSET(H1915,5-$F1915,0)/0.05,0)*0.05</f>
        <v>0.70000000000000007</v>
      </c>
      <c r="I1915" s="3" t="s">
        <v>378</v>
      </c>
      <c r="J1915" s="3"/>
      <c r="K1915" s="3" t="s">
        <v>379</v>
      </c>
      <c r="L1915" s="3"/>
      <c r="M1915" s="3"/>
      <c r="N1915" s="3"/>
      <c r="O1915" s="3"/>
      <c r="P1915" s="3"/>
      <c r="Q1915" s="3" t="s">
        <v>380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t="shared" ca="1" si="424"/>
        <v>{"AtkPower":0.7}</v>
      </c>
      <c r="Z1915" s="11" t="s">
        <v>381</v>
      </c>
      <c r="AA1915" s="11" t="str">
        <f t="shared" si="435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425"/>
        <v/>
      </c>
      <c r="BQ1915" s="11" t="str">
        <f t="shared" si="434"/>
        <v/>
      </c>
    </row>
    <row r="1916" spans="2:69" x14ac:dyDescent="0.15">
      <c r="B1916" s="1" t="str">
        <f t="shared" si="426"/>
        <v>SkillDescBrief4102008</v>
      </c>
      <c r="C1916" s="1" t="str">
        <f t="shared" si="427"/>
        <v>SkillDescDetail410200802</v>
      </c>
      <c r="D1916" s="3">
        <v>410200802</v>
      </c>
      <c r="E1916" s="3">
        <v>4102008</v>
      </c>
      <c r="F1916" s="3">
        <v>2</v>
      </c>
      <c r="G1916" s="3" t="s">
        <v>377</v>
      </c>
      <c r="H1916" s="3">
        <f ca="1">ROUND(_xlfn.XLOOKUP($F1916,$D$1:$D$5,$E$1:$E$5)*OFFSET(H1916,5-$F1916,0)/0.05,0)*0.05</f>
        <v>0.75</v>
      </c>
      <c r="I1916" s="3" t="s">
        <v>378</v>
      </c>
      <c r="J1916" s="3"/>
      <c r="K1916" s="3" t="s">
        <v>379</v>
      </c>
      <c r="L1916" s="3"/>
      <c r="M1916" s="3"/>
      <c r="N1916" s="3"/>
      <c r="O1916" s="3"/>
      <c r="P1916" s="3"/>
      <c r="Q1916" s="3" t="s">
        <v>380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t="shared" ca="1" si="424"/>
        <v>{"AtkPower":0.75}</v>
      </c>
      <c r="Z1916" s="11" t="s">
        <v>381</v>
      </c>
      <c r="AA1916" s="11" t="str">
        <f t="shared" si="435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425"/>
        <v/>
      </c>
      <c r="BQ1916" s="11" t="str">
        <f t="shared" si="434"/>
        <v/>
      </c>
    </row>
    <row r="1917" spans="2:69" x14ac:dyDescent="0.15">
      <c r="B1917" s="1" t="str">
        <f t="shared" si="426"/>
        <v>SkillDescBrief4102008</v>
      </c>
      <c r="C1917" s="1" t="str">
        <f t="shared" si="427"/>
        <v>SkillDescDetail410200803</v>
      </c>
      <c r="D1917" s="3">
        <v>410200803</v>
      </c>
      <c r="E1917" s="3">
        <v>4102008</v>
      </c>
      <c r="F1917" s="3">
        <v>3</v>
      </c>
      <c r="G1917" s="3" t="s">
        <v>377</v>
      </c>
      <c r="H1917" s="3">
        <f ca="1">ROUND(_xlfn.XLOOKUP($F1917,$D$1:$D$5,$E$1:$E$5)*OFFSET(H1917,5-$F1917,0)/0.05,0)*0.05</f>
        <v>0.8</v>
      </c>
      <c r="I1917" s="3" t="s">
        <v>378</v>
      </c>
      <c r="J1917" s="3"/>
      <c r="K1917" s="3" t="s">
        <v>379</v>
      </c>
      <c r="L1917" s="3"/>
      <c r="M1917" s="3"/>
      <c r="N1917" s="3"/>
      <c r="O1917" s="3"/>
      <c r="P1917" s="3"/>
      <c r="Q1917" s="3" t="s">
        <v>380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t="shared" ca="1" si="424"/>
        <v>{"AtkPower":0.8}</v>
      </c>
      <c r="Z1917" s="11" t="s">
        <v>381</v>
      </c>
      <c r="AA1917" s="11" t="str">
        <f t="shared" si="435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425"/>
        <v/>
      </c>
      <c r="BQ1917" s="11" t="str">
        <f t="shared" si="434"/>
        <v/>
      </c>
    </row>
    <row r="1918" spans="2:69" x14ac:dyDescent="0.15">
      <c r="B1918" s="1" t="str">
        <f t="shared" si="426"/>
        <v>SkillDescBrief4102008</v>
      </c>
      <c r="C1918" s="1" t="str">
        <f t="shared" si="427"/>
        <v>SkillDescDetail410200804</v>
      </c>
      <c r="D1918" s="3">
        <v>410200804</v>
      </c>
      <c r="E1918" s="3">
        <v>4102008</v>
      </c>
      <c r="F1918" s="3">
        <v>4</v>
      </c>
      <c r="G1918" s="3" t="s">
        <v>377</v>
      </c>
      <c r="H1918" s="3">
        <f ca="1">ROUND(_xlfn.XLOOKUP($F1918,$D$1:$D$5,$E$1:$E$5)*OFFSET(H1918,5-$F1918,0)/0.05,0)*0.05</f>
        <v>0.9</v>
      </c>
      <c r="I1918" s="3" t="s">
        <v>378</v>
      </c>
      <c r="J1918" s="3"/>
      <c r="K1918" s="3" t="s">
        <v>379</v>
      </c>
      <c r="L1918" s="3"/>
      <c r="M1918" s="3"/>
      <c r="N1918" s="3"/>
      <c r="O1918" s="3"/>
      <c r="P1918" s="3"/>
      <c r="Q1918" s="3" t="s">
        <v>380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t="shared" ca="1" si="424"/>
        <v>{"AtkPower":0.9}</v>
      </c>
      <c r="Z1918" s="11" t="s">
        <v>381</v>
      </c>
      <c r="AA1918" s="11" t="str">
        <f t="shared" si="435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425"/>
        <v/>
      </c>
      <c r="BQ1918" s="11" t="str">
        <f t="shared" si="434"/>
        <v/>
      </c>
    </row>
    <row r="1919" spans="2:69" x14ac:dyDescent="0.15">
      <c r="B1919" s="1" t="str">
        <f t="shared" si="426"/>
        <v>SkillDescBrief4102008</v>
      </c>
      <c r="C1919" s="1" t="str">
        <f t="shared" si="427"/>
        <v>SkillDescDetail410200805</v>
      </c>
      <c r="D1919" s="3">
        <v>410200805</v>
      </c>
      <c r="E1919" s="3">
        <v>4102008</v>
      </c>
      <c r="F1919" s="3">
        <v>5</v>
      </c>
      <c r="G1919" s="3" t="s">
        <v>377</v>
      </c>
      <c r="H1919" s="3">
        <v>1</v>
      </c>
      <c r="I1919" s="3" t="s">
        <v>378</v>
      </c>
      <c r="J1919" s="3"/>
      <c r="K1919" s="3" t="s">
        <v>379</v>
      </c>
      <c r="L1919" s="3"/>
      <c r="M1919" s="3"/>
      <c r="N1919" s="3"/>
      <c r="O1919" s="3"/>
      <c r="P1919" s="3"/>
      <c r="Q1919" s="3" t="s">
        <v>380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424"/>
        <v>{"AtkPower":1}</v>
      </c>
      <c r="Z1919" s="11" t="s">
        <v>381</v>
      </c>
      <c r="AA1919" s="11" t="str">
        <f t="shared" si="435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425"/>
        <v/>
      </c>
      <c r="BQ1919" s="11" t="str">
        <f t="shared" si="434"/>
        <v/>
      </c>
    </row>
    <row r="1920" spans="2:69" x14ac:dyDescent="0.15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workbookViewId="0">
      <pane xSplit="3" ySplit="4" topLeftCell="D5" activePane="bottomRight" state="frozen"/>
      <selection pane="topRight"/>
      <selection pane="bottomLeft"/>
      <selection pane="bottomRight" activeCell="L8" sqref="L8"/>
    </sheetView>
  </sheetViews>
  <sheetFormatPr defaultColWidth="9" defaultRowHeight="13.5" x14ac:dyDescent="0.1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12" x14ac:dyDescent="0.15">
      <c r="A1" s="1" t="s">
        <v>342</v>
      </c>
      <c r="B1" s="1" t="s">
        <v>343</v>
      </c>
      <c r="C1" s="1" t="s">
        <v>344</v>
      </c>
    </row>
    <row r="2" spans="1:12" x14ac:dyDescent="0.15">
      <c r="A2" s="1" t="s">
        <v>347</v>
      </c>
      <c r="B2" s="1" t="s">
        <v>348</v>
      </c>
    </row>
    <row r="3" spans="1:12" x14ac:dyDescent="0.15">
      <c r="A3" s="1" t="s">
        <v>350</v>
      </c>
    </row>
    <row r="4" spans="1:12" x14ac:dyDescent="0.15">
      <c r="A4" s="1" t="s">
        <v>352</v>
      </c>
    </row>
    <row r="5" spans="1:12" x14ac:dyDescent="0.15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1:12" x14ac:dyDescent="0.15">
      <c r="E6" s="2" t="s">
        <v>17</v>
      </c>
      <c r="F6" s="2" t="s">
        <v>828</v>
      </c>
      <c r="G6" s="2" t="s">
        <v>829</v>
      </c>
      <c r="H6" s="2" t="s">
        <v>830</v>
      </c>
      <c r="I6" s="2" t="s">
        <v>831</v>
      </c>
      <c r="J6" s="2" t="s">
        <v>832</v>
      </c>
      <c r="K6" s="2" t="s">
        <v>833</v>
      </c>
      <c r="L6" s="2" t="s">
        <v>834</v>
      </c>
    </row>
    <row r="7" spans="1:12" x14ac:dyDescent="0.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</row>
    <row r="8" spans="1:12" x14ac:dyDescent="0.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>G8+10</f>
        <v>51</v>
      </c>
    </row>
    <row r="9" spans="1:12" x14ac:dyDescent="0.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>G9+10</f>
        <v>91</v>
      </c>
    </row>
    <row r="10" spans="1:12" x14ac:dyDescent="0.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>G10+10</f>
        <v>151</v>
      </c>
    </row>
    <row r="11" spans="1:12" x14ac:dyDescent="0.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>G11+10</f>
        <v>211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E1404"/>
  <sheetViews>
    <sheetView topLeftCell="A3" workbookViewId="0">
      <pane xSplit="4" ySplit="2" topLeftCell="E5" activePane="bottomRight" state="frozen"/>
      <selection pane="topRight"/>
      <selection pane="bottomLeft"/>
      <selection pane="bottomRight" activeCell="D5" sqref="D5"/>
    </sheetView>
  </sheetViews>
  <sheetFormatPr defaultColWidth="9" defaultRowHeight="13.5" x14ac:dyDescent="0.15"/>
  <cols>
    <col min="4" max="4" width="10.375"/>
  </cols>
  <sheetData>
    <row r="4" spans="4:5" x14ac:dyDescent="0.15">
      <c r="D4" t="s">
        <v>10</v>
      </c>
    </row>
    <row r="5" spans="4:5" x14ac:dyDescent="0.15">
      <c r="D5">
        <v>400010101</v>
      </c>
      <c r="E5" t="str">
        <f>$D$4&amp;D5</f>
        <v>SkillDescDetail400010101</v>
      </c>
    </row>
    <row r="6" spans="4:5" x14ac:dyDescent="0.15">
      <c r="D6">
        <v>400010102</v>
      </c>
      <c r="E6" t="str">
        <f t="shared" ref="E6:E69" si="0">$D$4&amp;D6</f>
        <v>SkillDescDetail400010102</v>
      </c>
    </row>
    <row r="7" spans="4:5" x14ac:dyDescent="0.15">
      <c r="D7">
        <v>400010103</v>
      </c>
      <c r="E7" t="str">
        <f t="shared" si="0"/>
        <v>SkillDescDetail400010103</v>
      </c>
    </row>
    <row r="8" spans="4:5" x14ac:dyDescent="0.15">
      <c r="D8">
        <v>400010104</v>
      </c>
      <c r="E8" t="str">
        <f t="shared" si="0"/>
        <v>SkillDescDetail400010104</v>
      </c>
    </row>
    <row r="9" spans="4:5" x14ac:dyDescent="0.15">
      <c r="D9">
        <v>400010105</v>
      </c>
      <c r="E9" t="str">
        <f t="shared" si="0"/>
        <v>SkillDescDetail400010105</v>
      </c>
    </row>
    <row r="10" spans="4:5" x14ac:dyDescent="0.15">
      <c r="D10">
        <f>D5+100</f>
        <v>400010201</v>
      </c>
      <c r="E10" t="str">
        <f t="shared" si="0"/>
        <v>SkillDescDetail400010201</v>
      </c>
    </row>
    <row r="11" spans="4:5" x14ac:dyDescent="0.15">
      <c r="D11">
        <f t="shared" ref="D11:D17" si="1">D6+100</f>
        <v>400010202</v>
      </c>
      <c r="E11" t="str">
        <f t="shared" si="0"/>
        <v>SkillDescDetail400010202</v>
      </c>
    </row>
    <row r="12" spans="4:5" x14ac:dyDescent="0.15">
      <c r="D12">
        <f t="shared" si="1"/>
        <v>400010203</v>
      </c>
      <c r="E12" t="str">
        <f t="shared" si="0"/>
        <v>SkillDescDetail400010203</v>
      </c>
    </row>
    <row r="13" spans="4:5" x14ac:dyDescent="0.15">
      <c r="D13">
        <f t="shared" si="1"/>
        <v>400010204</v>
      </c>
      <c r="E13" t="str">
        <f t="shared" si="0"/>
        <v>SkillDescDetail400010204</v>
      </c>
    </row>
    <row r="14" spans="4:5" x14ac:dyDescent="0.15">
      <c r="D14">
        <f t="shared" si="1"/>
        <v>400010205</v>
      </c>
      <c r="E14" t="str">
        <f t="shared" si="0"/>
        <v>SkillDescDetail400010205</v>
      </c>
    </row>
    <row r="15" spans="4:5" x14ac:dyDescent="0.15">
      <c r="D15">
        <f t="shared" si="1"/>
        <v>400010301</v>
      </c>
      <c r="E15" t="str">
        <f t="shared" si="0"/>
        <v>SkillDescDetail400010301</v>
      </c>
    </row>
    <row r="16" spans="4:5" x14ac:dyDescent="0.15">
      <c r="D16">
        <f t="shared" si="1"/>
        <v>400010302</v>
      </c>
      <c r="E16" t="str">
        <f t="shared" si="0"/>
        <v>SkillDescDetail400010302</v>
      </c>
    </row>
    <row r="17" spans="4:5" x14ac:dyDescent="0.15">
      <c r="D17">
        <f t="shared" si="1"/>
        <v>400010303</v>
      </c>
      <c r="E17" t="str">
        <f t="shared" si="0"/>
        <v>SkillDescDetail400010303</v>
      </c>
    </row>
    <row r="18" spans="4:5" x14ac:dyDescent="0.15">
      <c r="D18">
        <f t="shared" ref="D18:D31" si="2">D13+100</f>
        <v>400010304</v>
      </c>
      <c r="E18" t="str">
        <f t="shared" si="0"/>
        <v>SkillDescDetail400010304</v>
      </c>
    </row>
    <row r="19" spans="4:5" x14ac:dyDescent="0.15">
      <c r="D19">
        <f t="shared" si="2"/>
        <v>400010305</v>
      </c>
      <c r="E19" t="str">
        <f t="shared" si="0"/>
        <v>SkillDescDetail400010305</v>
      </c>
    </row>
    <row r="20" spans="4:5" x14ac:dyDescent="0.15">
      <c r="D20">
        <f t="shared" si="2"/>
        <v>400010401</v>
      </c>
      <c r="E20" t="str">
        <f t="shared" si="0"/>
        <v>SkillDescDetail400010401</v>
      </c>
    </row>
    <row r="21" spans="4:5" x14ac:dyDescent="0.15">
      <c r="D21">
        <f t="shared" si="2"/>
        <v>400010402</v>
      </c>
      <c r="E21" t="str">
        <f t="shared" si="0"/>
        <v>SkillDescDetail400010402</v>
      </c>
    </row>
    <row r="22" spans="4:5" x14ac:dyDescent="0.15">
      <c r="D22">
        <f t="shared" si="2"/>
        <v>400010403</v>
      </c>
      <c r="E22" t="str">
        <f t="shared" si="0"/>
        <v>SkillDescDetail400010403</v>
      </c>
    </row>
    <row r="23" spans="4:5" x14ac:dyDescent="0.15">
      <c r="D23">
        <f t="shared" si="2"/>
        <v>400010404</v>
      </c>
      <c r="E23" t="str">
        <f t="shared" si="0"/>
        <v>SkillDescDetail400010404</v>
      </c>
    </row>
    <row r="24" spans="4:5" x14ac:dyDescent="0.15">
      <c r="D24">
        <f t="shared" si="2"/>
        <v>400010405</v>
      </c>
      <c r="E24" t="str">
        <f t="shared" si="0"/>
        <v>SkillDescDetail400010405</v>
      </c>
    </row>
    <row r="25" spans="4:5" x14ac:dyDescent="0.15">
      <c r="D25">
        <f t="shared" si="2"/>
        <v>400010501</v>
      </c>
      <c r="E25" t="str">
        <f t="shared" si="0"/>
        <v>SkillDescDetail400010501</v>
      </c>
    </row>
    <row r="26" spans="4:5" x14ac:dyDescent="0.15">
      <c r="D26">
        <f t="shared" si="2"/>
        <v>400010502</v>
      </c>
      <c r="E26" t="str">
        <f t="shared" si="0"/>
        <v>SkillDescDetail400010502</v>
      </c>
    </row>
    <row r="27" spans="4:5" x14ac:dyDescent="0.15">
      <c r="D27">
        <f t="shared" si="2"/>
        <v>400010503</v>
      </c>
      <c r="E27" t="str">
        <f t="shared" si="0"/>
        <v>SkillDescDetail400010503</v>
      </c>
    </row>
    <row r="28" spans="4:5" x14ac:dyDescent="0.15">
      <c r="D28">
        <f t="shared" si="2"/>
        <v>400010504</v>
      </c>
      <c r="E28" t="str">
        <f t="shared" si="0"/>
        <v>SkillDescDetail400010504</v>
      </c>
    </row>
    <row r="29" spans="4:5" x14ac:dyDescent="0.15">
      <c r="D29">
        <f t="shared" si="2"/>
        <v>400010505</v>
      </c>
      <c r="E29" t="str">
        <f t="shared" si="0"/>
        <v>SkillDescDetail400010505</v>
      </c>
    </row>
    <row r="30" spans="4:5" x14ac:dyDescent="0.15">
      <c r="D30">
        <f t="shared" si="2"/>
        <v>400010601</v>
      </c>
      <c r="E30" t="str">
        <f t="shared" si="0"/>
        <v>SkillDescDetail400010601</v>
      </c>
    </row>
    <row r="31" spans="4:5" x14ac:dyDescent="0.15">
      <c r="D31">
        <f t="shared" si="2"/>
        <v>400010602</v>
      </c>
      <c r="E31" t="str">
        <f t="shared" si="0"/>
        <v>SkillDescDetail400010602</v>
      </c>
    </row>
    <row r="32" spans="4:5" x14ac:dyDescent="0.15">
      <c r="D32">
        <f t="shared" ref="D32:D39" si="3">D27+100</f>
        <v>400010603</v>
      </c>
      <c r="E32" t="str">
        <f t="shared" si="0"/>
        <v>SkillDescDetail400010603</v>
      </c>
    </row>
    <row r="33" spans="4:5" x14ac:dyDescent="0.15">
      <c r="D33">
        <f t="shared" si="3"/>
        <v>400010604</v>
      </c>
      <c r="E33" t="str">
        <f t="shared" si="0"/>
        <v>SkillDescDetail400010604</v>
      </c>
    </row>
    <row r="34" spans="4:5" x14ac:dyDescent="0.15">
      <c r="D34">
        <f t="shared" si="3"/>
        <v>400010605</v>
      </c>
      <c r="E34" t="str">
        <f t="shared" si="0"/>
        <v>SkillDescDetail400010605</v>
      </c>
    </row>
    <row r="35" spans="4:5" x14ac:dyDescent="0.15">
      <c r="D35">
        <f t="shared" si="3"/>
        <v>400010701</v>
      </c>
      <c r="E35" t="str">
        <f t="shared" si="0"/>
        <v>SkillDescDetail400010701</v>
      </c>
    </row>
    <row r="36" spans="4:5" x14ac:dyDescent="0.15">
      <c r="D36">
        <f t="shared" si="3"/>
        <v>400010702</v>
      </c>
      <c r="E36" t="str">
        <f t="shared" si="0"/>
        <v>SkillDescDetail400010702</v>
      </c>
    </row>
    <row r="37" spans="4:5" x14ac:dyDescent="0.15">
      <c r="D37">
        <f t="shared" si="3"/>
        <v>400010703</v>
      </c>
      <c r="E37" t="str">
        <f t="shared" si="0"/>
        <v>SkillDescDetail400010703</v>
      </c>
    </row>
    <row r="38" spans="4:5" x14ac:dyDescent="0.15">
      <c r="D38">
        <f t="shared" si="3"/>
        <v>400010704</v>
      </c>
      <c r="E38" t="str">
        <f t="shared" si="0"/>
        <v>SkillDescDetail400010704</v>
      </c>
    </row>
    <row r="39" spans="4:5" x14ac:dyDescent="0.15">
      <c r="D39">
        <f t="shared" si="3"/>
        <v>400010705</v>
      </c>
      <c r="E39" t="str">
        <f t="shared" si="0"/>
        <v>SkillDescDetail400010705</v>
      </c>
    </row>
    <row r="40" spans="4:5" x14ac:dyDescent="0.15">
      <c r="D40">
        <f>D5+10000</f>
        <v>400020101</v>
      </c>
      <c r="E40" t="str">
        <f t="shared" si="0"/>
        <v>SkillDescDetail400020101</v>
      </c>
    </row>
    <row r="41" spans="4:5" x14ac:dyDescent="0.15">
      <c r="D41">
        <f t="shared" ref="D41:D82" si="4">D6+10000</f>
        <v>400020102</v>
      </c>
      <c r="E41" t="str">
        <f t="shared" si="0"/>
        <v>SkillDescDetail400020102</v>
      </c>
    </row>
    <row r="42" spans="4:5" x14ac:dyDescent="0.15">
      <c r="D42">
        <f t="shared" si="4"/>
        <v>400020103</v>
      </c>
      <c r="E42" t="str">
        <f t="shared" si="0"/>
        <v>SkillDescDetail400020103</v>
      </c>
    </row>
    <row r="43" spans="4:5" x14ac:dyDescent="0.15">
      <c r="D43">
        <f t="shared" si="4"/>
        <v>400020104</v>
      </c>
      <c r="E43" t="str">
        <f t="shared" si="0"/>
        <v>SkillDescDetail400020104</v>
      </c>
    </row>
    <row r="44" spans="4:5" x14ac:dyDescent="0.15">
      <c r="D44">
        <f t="shared" si="4"/>
        <v>400020105</v>
      </c>
      <c r="E44" t="str">
        <f t="shared" si="0"/>
        <v>SkillDescDetail400020105</v>
      </c>
    </row>
    <row r="45" spans="4:5" x14ac:dyDescent="0.15">
      <c r="D45">
        <f t="shared" si="4"/>
        <v>400020201</v>
      </c>
      <c r="E45" t="str">
        <f t="shared" si="0"/>
        <v>SkillDescDetail400020201</v>
      </c>
    </row>
    <row r="46" spans="4:5" x14ac:dyDescent="0.15">
      <c r="D46">
        <f t="shared" si="4"/>
        <v>400020202</v>
      </c>
      <c r="E46" t="str">
        <f t="shared" si="0"/>
        <v>SkillDescDetail400020202</v>
      </c>
    </row>
    <row r="47" spans="4:5" x14ac:dyDescent="0.15">
      <c r="D47">
        <f t="shared" si="4"/>
        <v>400020203</v>
      </c>
      <c r="E47" t="str">
        <f t="shared" si="0"/>
        <v>SkillDescDetail400020203</v>
      </c>
    </row>
    <row r="48" spans="4:5" x14ac:dyDescent="0.15">
      <c r="D48">
        <f t="shared" si="4"/>
        <v>400020204</v>
      </c>
      <c r="E48" t="str">
        <f t="shared" si="0"/>
        <v>SkillDescDetail400020204</v>
      </c>
    </row>
    <row r="49" spans="4:5" x14ac:dyDescent="0.15">
      <c r="D49">
        <f t="shared" si="4"/>
        <v>400020205</v>
      </c>
      <c r="E49" t="str">
        <f t="shared" si="0"/>
        <v>SkillDescDetail400020205</v>
      </c>
    </row>
    <row r="50" spans="4:5" x14ac:dyDescent="0.15">
      <c r="D50">
        <f t="shared" si="4"/>
        <v>400020301</v>
      </c>
      <c r="E50" t="str">
        <f t="shared" si="0"/>
        <v>SkillDescDetail400020301</v>
      </c>
    </row>
    <row r="51" spans="4:5" x14ac:dyDescent="0.15">
      <c r="D51">
        <f t="shared" si="4"/>
        <v>400020302</v>
      </c>
      <c r="E51" t="str">
        <f t="shared" si="0"/>
        <v>SkillDescDetail400020302</v>
      </c>
    </row>
    <row r="52" spans="4:5" x14ac:dyDescent="0.15">
      <c r="D52">
        <f t="shared" si="4"/>
        <v>400020303</v>
      </c>
      <c r="E52" t="str">
        <f t="shared" si="0"/>
        <v>SkillDescDetail400020303</v>
      </c>
    </row>
    <row r="53" spans="4:5" x14ac:dyDescent="0.15">
      <c r="D53">
        <f t="shared" si="4"/>
        <v>400020304</v>
      </c>
      <c r="E53" t="str">
        <f t="shared" si="0"/>
        <v>SkillDescDetail400020304</v>
      </c>
    </row>
    <row r="54" spans="4:5" x14ac:dyDescent="0.15">
      <c r="D54">
        <f t="shared" si="4"/>
        <v>400020305</v>
      </c>
      <c r="E54" t="str">
        <f t="shared" si="0"/>
        <v>SkillDescDetail400020305</v>
      </c>
    </row>
    <row r="55" spans="4:5" x14ac:dyDescent="0.15">
      <c r="D55">
        <f t="shared" si="4"/>
        <v>400020401</v>
      </c>
      <c r="E55" t="str">
        <f t="shared" si="0"/>
        <v>SkillDescDetail400020401</v>
      </c>
    </row>
    <row r="56" spans="4:5" x14ac:dyDescent="0.15">
      <c r="D56">
        <f t="shared" si="4"/>
        <v>400020402</v>
      </c>
      <c r="E56" t="str">
        <f t="shared" si="0"/>
        <v>SkillDescDetail400020402</v>
      </c>
    </row>
    <row r="57" spans="4:5" x14ac:dyDescent="0.15">
      <c r="D57">
        <f t="shared" si="4"/>
        <v>400020403</v>
      </c>
      <c r="E57" t="str">
        <f t="shared" si="0"/>
        <v>SkillDescDetail400020403</v>
      </c>
    </row>
    <row r="58" spans="4:5" x14ac:dyDescent="0.15">
      <c r="D58">
        <f t="shared" si="4"/>
        <v>400020404</v>
      </c>
      <c r="E58" t="str">
        <f t="shared" si="0"/>
        <v>SkillDescDetail400020404</v>
      </c>
    </row>
    <row r="59" spans="4:5" x14ac:dyDescent="0.15">
      <c r="D59">
        <f t="shared" si="4"/>
        <v>400020405</v>
      </c>
      <c r="E59" t="str">
        <f t="shared" si="0"/>
        <v>SkillDescDetail400020405</v>
      </c>
    </row>
    <row r="60" spans="4:5" x14ac:dyDescent="0.15">
      <c r="D60">
        <f t="shared" si="4"/>
        <v>400020501</v>
      </c>
      <c r="E60" t="str">
        <f t="shared" si="0"/>
        <v>SkillDescDetail400020501</v>
      </c>
    </row>
    <row r="61" spans="4:5" x14ac:dyDescent="0.15">
      <c r="D61">
        <f t="shared" si="4"/>
        <v>400020502</v>
      </c>
      <c r="E61" t="str">
        <f t="shared" si="0"/>
        <v>SkillDescDetail400020502</v>
      </c>
    </row>
    <row r="62" spans="4:5" x14ac:dyDescent="0.15">
      <c r="D62">
        <f t="shared" si="4"/>
        <v>400020503</v>
      </c>
      <c r="E62" t="str">
        <f t="shared" si="0"/>
        <v>SkillDescDetail400020503</v>
      </c>
    </row>
    <row r="63" spans="4:5" x14ac:dyDescent="0.15">
      <c r="D63">
        <f t="shared" si="4"/>
        <v>400020504</v>
      </c>
      <c r="E63" t="str">
        <f t="shared" si="0"/>
        <v>SkillDescDetail400020504</v>
      </c>
    </row>
    <row r="64" spans="4:5" x14ac:dyDescent="0.15">
      <c r="D64">
        <f t="shared" si="4"/>
        <v>400020505</v>
      </c>
      <c r="E64" t="str">
        <f t="shared" si="0"/>
        <v>SkillDescDetail400020505</v>
      </c>
    </row>
    <row r="65" spans="4:5" x14ac:dyDescent="0.15">
      <c r="D65">
        <f t="shared" si="4"/>
        <v>400020601</v>
      </c>
      <c r="E65" t="str">
        <f t="shared" si="0"/>
        <v>SkillDescDetail400020601</v>
      </c>
    </row>
    <row r="66" spans="4:5" x14ac:dyDescent="0.15">
      <c r="D66">
        <f t="shared" si="4"/>
        <v>400020602</v>
      </c>
      <c r="E66" t="str">
        <f t="shared" si="0"/>
        <v>SkillDescDetail400020602</v>
      </c>
    </row>
    <row r="67" spans="4:5" x14ac:dyDescent="0.15">
      <c r="D67">
        <f t="shared" si="4"/>
        <v>400020603</v>
      </c>
      <c r="E67" t="str">
        <f t="shared" si="0"/>
        <v>SkillDescDetail400020603</v>
      </c>
    </row>
    <row r="68" spans="4:5" x14ac:dyDescent="0.15">
      <c r="D68">
        <f t="shared" si="4"/>
        <v>400020604</v>
      </c>
      <c r="E68" t="str">
        <f t="shared" si="0"/>
        <v>SkillDescDetail400020604</v>
      </c>
    </row>
    <row r="69" spans="4:5" x14ac:dyDescent="0.15">
      <c r="D69">
        <f t="shared" si="4"/>
        <v>400020605</v>
      </c>
      <c r="E69" t="str">
        <f t="shared" si="0"/>
        <v>SkillDescDetail400020605</v>
      </c>
    </row>
    <row r="70" spans="4:5" x14ac:dyDescent="0.15">
      <c r="D70">
        <f t="shared" si="4"/>
        <v>400020701</v>
      </c>
      <c r="E70" t="str">
        <f t="shared" ref="E70:E133" si="5">$D$4&amp;D70</f>
        <v>SkillDescDetail400020701</v>
      </c>
    </row>
    <row r="71" spans="4:5" x14ac:dyDescent="0.15">
      <c r="D71">
        <f t="shared" si="4"/>
        <v>400020702</v>
      </c>
      <c r="E71" t="str">
        <f t="shared" si="5"/>
        <v>SkillDescDetail400020702</v>
      </c>
    </row>
    <row r="72" spans="4:5" x14ac:dyDescent="0.15">
      <c r="D72">
        <f t="shared" si="4"/>
        <v>400020703</v>
      </c>
      <c r="E72" t="str">
        <f t="shared" si="5"/>
        <v>SkillDescDetail400020703</v>
      </c>
    </row>
    <row r="73" spans="4:5" x14ac:dyDescent="0.15">
      <c r="D73">
        <f t="shared" si="4"/>
        <v>400020704</v>
      </c>
      <c r="E73" t="str">
        <f t="shared" si="5"/>
        <v>SkillDescDetail400020704</v>
      </c>
    </row>
    <row r="74" spans="4:5" x14ac:dyDescent="0.15">
      <c r="D74">
        <f t="shared" si="4"/>
        <v>400020705</v>
      </c>
      <c r="E74" t="str">
        <f t="shared" si="5"/>
        <v>SkillDescDetail400020705</v>
      </c>
    </row>
    <row r="75" spans="4:5" x14ac:dyDescent="0.15">
      <c r="D75">
        <f t="shared" si="4"/>
        <v>400030101</v>
      </c>
      <c r="E75" t="str">
        <f t="shared" si="5"/>
        <v>SkillDescDetail400030101</v>
      </c>
    </row>
    <row r="76" spans="4:5" x14ac:dyDescent="0.15">
      <c r="D76">
        <f t="shared" si="4"/>
        <v>400030102</v>
      </c>
      <c r="E76" t="str">
        <f t="shared" si="5"/>
        <v>SkillDescDetail400030102</v>
      </c>
    </row>
    <row r="77" spans="4:5" x14ac:dyDescent="0.15">
      <c r="D77">
        <f t="shared" si="4"/>
        <v>400030103</v>
      </c>
      <c r="E77" t="str">
        <f t="shared" si="5"/>
        <v>SkillDescDetail400030103</v>
      </c>
    </row>
    <row r="78" spans="4:5" x14ac:dyDescent="0.15">
      <c r="D78">
        <f t="shared" si="4"/>
        <v>400030104</v>
      </c>
      <c r="E78" t="str">
        <f t="shared" si="5"/>
        <v>SkillDescDetail400030104</v>
      </c>
    </row>
    <row r="79" spans="4:5" x14ac:dyDescent="0.15">
      <c r="D79">
        <f t="shared" si="4"/>
        <v>400030105</v>
      </c>
      <c r="E79" t="str">
        <f t="shared" si="5"/>
        <v>SkillDescDetail400030105</v>
      </c>
    </row>
    <row r="80" spans="4:5" x14ac:dyDescent="0.15">
      <c r="D80">
        <f t="shared" si="4"/>
        <v>400030201</v>
      </c>
      <c r="E80" t="str">
        <f t="shared" si="5"/>
        <v>SkillDescDetail400030201</v>
      </c>
    </row>
    <row r="81" spans="4:5" x14ac:dyDescent="0.15">
      <c r="D81">
        <f t="shared" si="4"/>
        <v>400030202</v>
      </c>
      <c r="E81" t="str">
        <f t="shared" si="5"/>
        <v>SkillDescDetail400030202</v>
      </c>
    </row>
    <row r="82" spans="4:5" x14ac:dyDescent="0.15">
      <c r="D82">
        <f t="shared" si="4"/>
        <v>400030203</v>
      </c>
      <c r="E82" t="str">
        <f t="shared" si="5"/>
        <v>SkillDescDetail400030203</v>
      </c>
    </row>
    <row r="83" spans="4:5" x14ac:dyDescent="0.15">
      <c r="D83">
        <f t="shared" ref="D83:D100" si="6">D48+10000</f>
        <v>400030204</v>
      </c>
      <c r="E83" t="str">
        <f t="shared" si="5"/>
        <v>SkillDescDetail400030204</v>
      </c>
    </row>
    <row r="84" spans="4:5" x14ac:dyDescent="0.15">
      <c r="D84">
        <f t="shared" si="6"/>
        <v>400030205</v>
      </c>
      <c r="E84" t="str">
        <f t="shared" si="5"/>
        <v>SkillDescDetail400030205</v>
      </c>
    </row>
    <row r="85" spans="4:5" x14ac:dyDescent="0.15">
      <c r="D85">
        <f t="shared" si="6"/>
        <v>400030301</v>
      </c>
      <c r="E85" t="str">
        <f t="shared" si="5"/>
        <v>SkillDescDetail400030301</v>
      </c>
    </row>
    <row r="86" spans="4:5" x14ac:dyDescent="0.15">
      <c r="D86">
        <f t="shared" si="6"/>
        <v>400030302</v>
      </c>
      <c r="E86" t="str">
        <f t="shared" si="5"/>
        <v>SkillDescDetail400030302</v>
      </c>
    </row>
    <row r="87" spans="4:5" x14ac:dyDescent="0.15">
      <c r="D87">
        <f t="shared" si="6"/>
        <v>400030303</v>
      </c>
      <c r="E87" t="str">
        <f t="shared" si="5"/>
        <v>SkillDescDetail400030303</v>
      </c>
    </row>
    <row r="88" spans="4:5" x14ac:dyDescent="0.15">
      <c r="D88">
        <f t="shared" si="6"/>
        <v>400030304</v>
      </c>
      <c r="E88" t="str">
        <f t="shared" si="5"/>
        <v>SkillDescDetail400030304</v>
      </c>
    </row>
    <row r="89" spans="4:5" x14ac:dyDescent="0.15">
      <c r="D89">
        <f t="shared" si="6"/>
        <v>400030305</v>
      </c>
      <c r="E89" t="str">
        <f t="shared" si="5"/>
        <v>SkillDescDetail400030305</v>
      </c>
    </row>
    <row r="90" spans="4:5" x14ac:dyDescent="0.15">
      <c r="D90">
        <f t="shared" si="6"/>
        <v>400030401</v>
      </c>
      <c r="E90" t="str">
        <f t="shared" si="5"/>
        <v>SkillDescDetail400030401</v>
      </c>
    </row>
    <row r="91" spans="4:5" x14ac:dyDescent="0.15">
      <c r="D91">
        <f t="shared" si="6"/>
        <v>400030402</v>
      </c>
      <c r="E91" t="str">
        <f t="shared" si="5"/>
        <v>SkillDescDetail400030402</v>
      </c>
    </row>
    <row r="92" spans="4:5" x14ac:dyDescent="0.15">
      <c r="D92">
        <f t="shared" si="6"/>
        <v>400030403</v>
      </c>
      <c r="E92" t="str">
        <f t="shared" si="5"/>
        <v>SkillDescDetail400030403</v>
      </c>
    </row>
    <row r="93" spans="4:5" x14ac:dyDescent="0.15">
      <c r="D93">
        <f t="shared" si="6"/>
        <v>400030404</v>
      </c>
      <c r="E93" t="str">
        <f t="shared" si="5"/>
        <v>SkillDescDetail400030404</v>
      </c>
    </row>
    <row r="94" spans="4:5" x14ac:dyDescent="0.15">
      <c r="D94">
        <f t="shared" si="6"/>
        <v>400030405</v>
      </c>
      <c r="E94" t="str">
        <f t="shared" si="5"/>
        <v>SkillDescDetail400030405</v>
      </c>
    </row>
    <row r="95" spans="4:5" x14ac:dyDescent="0.15">
      <c r="D95">
        <f t="shared" si="6"/>
        <v>400030501</v>
      </c>
      <c r="E95" t="str">
        <f t="shared" si="5"/>
        <v>SkillDescDetail400030501</v>
      </c>
    </row>
    <row r="96" spans="4:5" x14ac:dyDescent="0.15">
      <c r="D96">
        <f t="shared" si="6"/>
        <v>400030502</v>
      </c>
      <c r="E96" t="str">
        <f t="shared" si="5"/>
        <v>SkillDescDetail400030502</v>
      </c>
    </row>
    <row r="97" spans="4:5" x14ac:dyDescent="0.15">
      <c r="D97">
        <f t="shared" si="6"/>
        <v>400030503</v>
      </c>
      <c r="E97" t="str">
        <f t="shared" si="5"/>
        <v>SkillDescDetail400030503</v>
      </c>
    </row>
    <row r="98" spans="4:5" x14ac:dyDescent="0.15">
      <c r="D98">
        <f t="shared" si="6"/>
        <v>400030504</v>
      </c>
      <c r="E98" t="str">
        <f t="shared" si="5"/>
        <v>SkillDescDetail400030504</v>
      </c>
    </row>
    <row r="99" spans="4:5" x14ac:dyDescent="0.15">
      <c r="D99">
        <f t="shared" si="6"/>
        <v>400030505</v>
      </c>
      <c r="E99" t="str">
        <f t="shared" si="5"/>
        <v>SkillDescDetail400030505</v>
      </c>
    </row>
    <row r="100" spans="4:5" x14ac:dyDescent="0.15">
      <c r="D100">
        <f t="shared" si="6"/>
        <v>400030601</v>
      </c>
      <c r="E100" t="str">
        <f t="shared" si="5"/>
        <v>SkillDescDetail400030601</v>
      </c>
    </row>
    <row r="101" spans="4:5" x14ac:dyDescent="0.15">
      <c r="D101">
        <f t="shared" ref="D101:D119" si="7">D66+10000</f>
        <v>400030602</v>
      </c>
      <c r="E101" t="str">
        <f t="shared" si="5"/>
        <v>SkillDescDetail400030602</v>
      </c>
    </row>
    <row r="102" spans="4:5" x14ac:dyDescent="0.15">
      <c r="D102">
        <f t="shared" si="7"/>
        <v>400030603</v>
      </c>
      <c r="E102" t="str">
        <f t="shared" si="5"/>
        <v>SkillDescDetail400030603</v>
      </c>
    </row>
    <row r="103" spans="4:5" x14ac:dyDescent="0.15">
      <c r="D103">
        <f t="shared" si="7"/>
        <v>400030604</v>
      </c>
      <c r="E103" t="str">
        <f t="shared" si="5"/>
        <v>SkillDescDetail400030604</v>
      </c>
    </row>
    <row r="104" spans="4:5" x14ac:dyDescent="0.15">
      <c r="D104">
        <f t="shared" si="7"/>
        <v>400030605</v>
      </c>
      <c r="E104" t="str">
        <f t="shared" si="5"/>
        <v>SkillDescDetail400030605</v>
      </c>
    </row>
    <row r="105" spans="4:5" x14ac:dyDescent="0.15">
      <c r="D105">
        <f t="shared" si="7"/>
        <v>400030701</v>
      </c>
      <c r="E105" t="str">
        <f t="shared" si="5"/>
        <v>SkillDescDetail400030701</v>
      </c>
    </row>
    <row r="106" spans="4:5" x14ac:dyDescent="0.15">
      <c r="D106">
        <f t="shared" si="7"/>
        <v>400030702</v>
      </c>
      <c r="E106" t="str">
        <f t="shared" si="5"/>
        <v>SkillDescDetail400030702</v>
      </c>
    </row>
    <row r="107" spans="4:5" x14ac:dyDescent="0.15">
      <c r="D107">
        <f t="shared" si="7"/>
        <v>400030703</v>
      </c>
      <c r="E107" t="str">
        <f t="shared" si="5"/>
        <v>SkillDescDetail400030703</v>
      </c>
    </row>
    <row r="108" spans="4:5" x14ac:dyDescent="0.15">
      <c r="D108">
        <f t="shared" si="7"/>
        <v>400030704</v>
      </c>
      <c r="E108" t="str">
        <f t="shared" si="5"/>
        <v>SkillDescDetail400030704</v>
      </c>
    </row>
    <row r="109" spans="4:5" x14ac:dyDescent="0.15">
      <c r="D109">
        <f t="shared" si="7"/>
        <v>400030705</v>
      </c>
      <c r="E109" t="str">
        <f t="shared" si="5"/>
        <v>SkillDescDetail400030705</v>
      </c>
    </row>
    <row r="110" spans="4:5" x14ac:dyDescent="0.15">
      <c r="D110">
        <f t="shared" si="7"/>
        <v>400040101</v>
      </c>
      <c r="E110" t="str">
        <f t="shared" si="5"/>
        <v>SkillDescDetail400040101</v>
      </c>
    </row>
    <row r="111" spans="4:5" x14ac:dyDescent="0.15">
      <c r="D111">
        <f t="shared" si="7"/>
        <v>400040102</v>
      </c>
      <c r="E111" t="str">
        <f t="shared" si="5"/>
        <v>SkillDescDetail400040102</v>
      </c>
    </row>
    <row r="112" spans="4:5" x14ac:dyDescent="0.15">
      <c r="D112">
        <f t="shared" si="7"/>
        <v>400040103</v>
      </c>
      <c r="E112" t="str">
        <f t="shared" si="5"/>
        <v>SkillDescDetail400040103</v>
      </c>
    </row>
    <row r="113" spans="4:5" x14ac:dyDescent="0.15">
      <c r="D113">
        <f t="shared" si="7"/>
        <v>400040104</v>
      </c>
      <c r="E113" t="str">
        <f t="shared" si="5"/>
        <v>SkillDescDetail400040104</v>
      </c>
    </row>
    <row r="114" spans="4:5" x14ac:dyDescent="0.15">
      <c r="D114">
        <f t="shared" si="7"/>
        <v>400040105</v>
      </c>
      <c r="E114" t="str">
        <f t="shared" si="5"/>
        <v>SkillDescDetail400040105</v>
      </c>
    </row>
    <row r="115" spans="4:5" x14ac:dyDescent="0.15">
      <c r="D115">
        <f t="shared" si="7"/>
        <v>400040201</v>
      </c>
      <c r="E115" t="str">
        <f t="shared" si="5"/>
        <v>SkillDescDetail400040201</v>
      </c>
    </row>
    <row r="116" spans="4:5" x14ac:dyDescent="0.15">
      <c r="D116">
        <f t="shared" si="7"/>
        <v>400040202</v>
      </c>
      <c r="E116" t="str">
        <f t="shared" si="5"/>
        <v>SkillDescDetail400040202</v>
      </c>
    </row>
    <row r="117" spans="4:5" x14ac:dyDescent="0.15">
      <c r="D117">
        <f t="shared" si="7"/>
        <v>400040203</v>
      </c>
      <c r="E117" t="str">
        <f t="shared" si="5"/>
        <v>SkillDescDetail400040203</v>
      </c>
    </row>
    <row r="118" spans="4:5" x14ac:dyDescent="0.15">
      <c r="D118">
        <f t="shared" si="7"/>
        <v>400040204</v>
      </c>
      <c r="E118" t="str">
        <f t="shared" si="5"/>
        <v>SkillDescDetail400040204</v>
      </c>
    </row>
    <row r="119" spans="4:5" x14ac:dyDescent="0.15">
      <c r="D119">
        <f t="shared" si="7"/>
        <v>400040205</v>
      </c>
      <c r="E119" t="str">
        <f t="shared" si="5"/>
        <v>SkillDescDetail400040205</v>
      </c>
    </row>
    <row r="120" spans="4:5" x14ac:dyDescent="0.15">
      <c r="D120">
        <f t="shared" ref="D120:D144" si="8">D85+10000</f>
        <v>400040301</v>
      </c>
      <c r="E120" t="str">
        <f t="shared" si="5"/>
        <v>SkillDescDetail400040301</v>
      </c>
    </row>
    <row r="121" spans="4:5" x14ac:dyDescent="0.15">
      <c r="D121">
        <f t="shared" si="8"/>
        <v>400040302</v>
      </c>
      <c r="E121" t="str">
        <f t="shared" si="5"/>
        <v>SkillDescDetail400040302</v>
      </c>
    </row>
    <row r="122" spans="4:5" x14ac:dyDescent="0.15">
      <c r="D122">
        <f t="shared" si="8"/>
        <v>400040303</v>
      </c>
      <c r="E122" t="str">
        <f t="shared" si="5"/>
        <v>SkillDescDetail400040303</v>
      </c>
    </row>
    <row r="123" spans="4:5" x14ac:dyDescent="0.15">
      <c r="D123">
        <f t="shared" si="8"/>
        <v>400040304</v>
      </c>
      <c r="E123" t="str">
        <f t="shared" si="5"/>
        <v>SkillDescDetail400040304</v>
      </c>
    </row>
    <row r="124" spans="4:5" x14ac:dyDescent="0.15">
      <c r="D124">
        <f t="shared" si="8"/>
        <v>400040305</v>
      </c>
      <c r="E124" t="str">
        <f t="shared" si="5"/>
        <v>SkillDescDetail400040305</v>
      </c>
    </row>
    <row r="125" spans="4:5" x14ac:dyDescent="0.15">
      <c r="D125">
        <f t="shared" si="8"/>
        <v>400040401</v>
      </c>
      <c r="E125" t="str">
        <f t="shared" si="5"/>
        <v>SkillDescDetail400040401</v>
      </c>
    </row>
    <row r="126" spans="4:5" x14ac:dyDescent="0.15">
      <c r="D126">
        <f t="shared" si="8"/>
        <v>400040402</v>
      </c>
      <c r="E126" t="str">
        <f t="shared" si="5"/>
        <v>SkillDescDetail400040402</v>
      </c>
    </row>
    <row r="127" spans="4:5" x14ac:dyDescent="0.15">
      <c r="D127">
        <f t="shared" si="8"/>
        <v>400040403</v>
      </c>
      <c r="E127" t="str">
        <f t="shared" si="5"/>
        <v>SkillDescDetail400040403</v>
      </c>
    </row>
    <row r="128" spans="4:5" x14ac:dyDescent="0.15">
      <c r="D128">
        <f t="shared" si="8"/>
        <v>400040404</v>
      </c>
      <c r="E128" t="str">
        <f t="shared" si="5"/>
        <v>SkillDescDetail400040404</v>
      </c>
    </row>
    <row r="129" spans="4:5" x14ac:dyDescent="0.15">
      <c r="D129">
        <f t="shared" si="8"/>
        <v>400040405</v>
      </c>
      <c r="E129" t="str">
        <f t="shared" si="5"/>
        <v>SkillDescDetail400040405</v>
      </c>
    </row>
    <row r="130" spans="4:5" x14ac:dyDescent="0.15">
      <c r="D130">
        <f t="shared" si="8"/>
        <v>400040501</v>
      </c>
      <c r="E130" t="str">
        <f t="shared" si="5"/>
        <v>SkillDescDetail400040501</v>
      </c>
    </row>
    <row r="131" spans="4:5" x14ac:dyDescent="0.15">
      <c r="D131">
        <f t="shared" si="8"/>
        <v>400040502</v>
      </c>
      <c r="E131" t="str">
        <f t="shared" si="5"/>
        <v>SkillDescDetail400040502</v>
      </c>
    </row>
    <row r="132" spans="4:5" x14ac:dyDescent="0.15">
      <c r="D132">
        <f t="shared" si="8"/>
        <v>400040503</v>
      </c>
      <c r="E132" t="str">
        <f t="shared" si="5"/>
        <v>SkillDescDetail400040503</v>
      </c>
    </row>
    <row r="133" spans="4:5" x14ac:dyDescent="0.15">
      <c r="D133">
        <f t="shared" si="8"/>
        <v>400040504</v>
      </c>
      <c r="E133" t="str">
        <f t="shared" si="5"/>
        <v>SkillDescDetail400040504</v>
      </c>
    </row>
    <row r="134" spans="4:5" x14ac:dyDescent="0.15">
      <c r="D134">
        <f t="shared" si="8"/>
        <v>400040505</v>
      </c>
      <c r="E134" t="str">
        <f t="shared" ref="E134:E197" si="9">$D$4&amp;D134</f>
        <v>SkillDescDetail400040505</v>
      </c>
    </row>
    <row r="135" spans="4:5" x14ac:dyDescent="0.15">
      <c r="D135">
        <f t="shared" si="8"/>
        <v>400040601</v>
      </c>
      <c r="E135" t="str">
        <f t="shared" si="9"/>
        <v>SkillDescDetail400040601</v>
      </c>
    </row>
    <row r="136" spans="4:5" x14ac:dyDescent="0.15">
      <c r="D136">
        <f t="shared" si="8"/>
        <v>400040602</v>
      </c>
      <c r="E136" t="str">
        <f t="shared" si="9"/>
        <v>SkillDescDetail400040602</v>
      </c>
    </row>
    <row r="137" spans="4:5" x14ac:dyDescent="0.15">
      <c r="D137">
        <f t="shared" si="8"/>
        <v>400040603</v>
      </c>
      <c r="E137" t="str">
        <f t="shared" si="9"/>
        <v>SkillDescDetail400040603</v>
      </c>
    </row>
    <row r="138" spans="4:5" x14ac:dyDescent="0.15">
      <c r="D138">
        <f t="shared" si="8"/>
        <v>400040604</v>
      </c>
      <c r="E138" t="str">
        <f t="shared" si="9"/>
        <v>SkillDescDetail400040604</v>
      </c>
    </row>
    <row r="139" spans="4:5" x14ac:dyDescent="0.15">
      <c r="D139">
        <f t="shared" si="8"/>
        <v>400040605</v>
      </c>
      <c r="E139" t="str">
        <f t="shared" si="9"/>
        <v>SkillDescDetail400040605</v>
      </c>
    </row>
    <row r="140" spans="4:5" x14ac:dyDescent="0.15">
      <c r="D140">
        <f t="shared" si="8"/>
        <v>400040701</v>
      </c>
      <c r="E140" t="str">
        <f t="shared" si="9"/>
        <v>SkillDescDetail400040701</v>
      </c>
    </row>
    <row r="141" spans="4:5" x14ac:dyDescent="0.15">
      <c r="D141">
        <f t="shared" si="8"/>
        <v>400040702</v>
      </c>
      <c r="E141" t="str">
        <f t="shared" si="9"/>
        <v>SkillDescDetail400040702</v>
      </c>
    </row>
    <row r="142" spans="4:5" x14ac:dyDescent="0.15">
      <c r="D142">
        <f t="shared" si="8"/>
        <v>400040703</v>
      </c>
      <c r="E142" t="str">
        <f t="shared" si="9"/>
        <v>SkillDescDetail400040703</v>
      </c>
    </row>
    <row r="143" spans="4:5" x14ac:dyDescent="0.15">
      <c r="D143">
        <f t="shared" si="8"/>
        <v>400040704</v>
      </c>
      <c r="E143" t="str">
        <f t="shared" si="9"/>
        <v>SkillDescDetail400040704</v>
      </c>
    </row>
    <row r="144" spans="4:5" x14ac:dyDescent="0.15">
      <c r="D144">
        <f t="shared" si="8"/>
        <v>400040705</v>
      </c>
      <c r="E144" t="str">
        <f t="shared" si="9"/>
        <v>SkillDescDetail400040705</v>
      </c>
    </row>
    <row r="145" spans="4:5" x14ac:dyDescent="0.15">
      <c r="D145">
        <v>401010101</v>
      </c>
      <c r="E145" t="str">
        <f t="shared" si="9"/>
        <v>SkillDescDetail401010101</v>
      </c>
    </row>
    <row r="146" spans="4:5" x14ac:dyDescent="0.15">
      <c r="D146">
        <v>401010102</v>
      </c>
      <c r="E146" t="str">
        <f t="shared" si="9"/>
        <v>SkillDescDetail401010102</v>
      </c>
    </row>
    <row r="147" spans="4:5" x14ac:dyDescent="0.15">
      <c r="D147">
        <v>401010103</v>
      </c>
      <c r="E147" t="str">
        <f t="shared" si="9"/>
        <v>SkillDescDetail401010103</v>
      </c>
    </row>
    <row r="148" spans="4:5" x14ac:dyDescent="0.15">
      <c r="D148">
        <v>401010104</v>
      </c>
      <c r="E148" t="str">
        <f t="shared" si="9"/>
        <v>SkillDescDetail401010104</v>
      </c>
    </row>
    <row r="149" spans="4:5" x14ac:dyDescent="0.15">
      <c r="D149">
        <v>401010105</v>
      </c>
      <c r="E149" t="str">
        <f t="shared" si="9"/>
        <v>SkillDescDetail401010105</v>
      </c>
    </row>
    <row r="150" spans="4:5" x14ac:dyDescent="0.15">
      <c r="D150">
        <f t="shared" ref="D150:D179" si="10">D145+100</f>
        <v>401010201</v>
      </c>
      <c r="E150" t="str">
        <f t="shared" si="9"/>
        <v>SkillDescDetail401010201</v>
      </c>
    </row>
    <row r="151" spans="4:5" x14ac:dyDescent="0.15">
      <c r="D151">
        <f t="shared" si="10"/>
        <v>401010202</v>
      </c>
      <c r="E151" t="str">
        <f t="shared" si="9"/>
        <v>SkillDescDetail401010202</v>
      </c>
    </row>
    <row r="152" spans="4:5" x14ac:dyDescent="0.15">
      <c r="D152">
        <f t="shared" si="10"/>
        <v>401010203</v>
      </c>
      <c r="E152" t="str">
        <f t="shared" si="9"/>
        <v>SkillDescDetail401010203</v>
      </c>
    </row>
    <row r="153" spans="4:5" x14ac:dyDescent="0.15">
      <c r="D153">
        <f t="shared" si="10"/>
        <v>401010204</v>
      </c>
      <c r="E153" t="str">
        <f t="shared" si="9"/>
        <v>SkillDescDetail401010204</v>
      </c>
    </row>
    <row r="154" spans="4:5" x14ac:dyDescent="0.15">
      <c r="D154">
        <f t="shared" si="10"/>
        <v>401010205</v>
      </c>
      <c r="E154" t="str">
        <f t="shared" si="9"/>
        <v>SkillDescDetail401010205</v>
      </c>
    </row>
    <row r="155" spans="4:5" x14ac:dyDescent="0.15">
      <c r="D155">
        <f t="shared" si="10"/>
        <v>401010301</v>
      </c>
      <c r="E155" t="str">
        <f t="shared" si="9"/>
        <v>SkillDescDetail401010301</v>
      </c>
    </row>
    <row r="156" spans="4:5" x14ac:dyDescent="0.15">
      <c r="D156">
        <f t="shared" si="10"/>
        <v>401010302</v>
      </c>
      <c r="E156" t="str">
        <f t="shared" si="9"/>
        <v>SkillDescDetail401010302</v>
      </c>
    </row>
    <row r="157" spans="4:5" x14ac:dyDescent="0.15">
      <c r="D157">
        <f t="shared" si="10"/>
        <v>401010303</v>
      </c>
      <c r="E157" t="str">
        <f t="shared" si="9"/>
        <v>SkillDescDetail401010303</v>
      </c>
    </row>
    <row r="158" spans="4:5" x14ac:dyDescent="0.15">
      <c r="D158">
        <f t="shared" si="10"/>
        <v>401010304</v>
      </c>
      <c r="E158" t="str">
        <f t="shared" si="9"/>
        <v>SkillDescDetail401010304</v>
      </c>
    </row>
    <row r="159" spans="4:5" x14ac:dyDescent="0.15">
      <c r="D159">
        <f t="shared" si="10"/>
        <v>401010305</v>
      </c>
      <c r="E159" t="str">
        <f t="shared" si="9"/>
        <v>SkillDescDetail401010305</v>
      </c>
    </row>
    <row r="160" spans="4:5" x14ac:dyDescent="0.15">
      <c r="D160">
        <f t="shared" si="10"/>
        <v>401010401</v>
      </c>
      <c r="E160" t="str">
        <f t="shared" si="9"/>
        <v>SkillDescDetail401010401</v>
      </c>
    </row>
    <row r="161" spans="4:5" x14ac:dyDescent="0.15">
      <c r="D161">
        <f t="shared" si="10"/>
        <v>401010402</v>
      </c>
      <c r="E161" t="str">
        <f t="shared" si="9"/>
        <v>SkillDescDetail401010402</v>
      </c>
    </row>
    <row r="162" spans="4:5" x14ac:dyDescent="0.15">
      <c r="D162">
        <f t="shared" si="10"/>
        <v>401010403</v>
      </c>
      <c r="E162" t="str">
        <f t="shared" si="9"/>
        <v>SkillDescDetail401010403</v>
      </c>
    </row>
    <row r="163" spans="4:5" x14ac:dyDescent="0.15">
      <c r="D163">
        <f t="shared" si="10"/>
        <v>401010404</v>
      </c>
      <c r="E163" t="str">
        <f t="shared" si="9"/>
        <v>SkillDescDetail401010404</v>
      </c>
    </row>
    <row r="164" spans="4:5" x14ac:dyDescent="0.15">
      <c r="D164">
        <f t="shared" si="10"/>
        <v>401010405</v>
      </c>
      <c r="E164" t="str">
        <f t="shared" si="9"/>
        <v>SkillDescDetail401010405</v>
      </c>
    </row>
    <row r="165" spans="4:5" x14ac:dyDescent="0.15">
      <c r="D165">
        <f t="shared" si="10"/>
        <v>401010501</v>
      </c>
      <c r="E165" t="str">
        <f t="shared" si="9"/>
        <v>SkillDescDetail401010501</v>
      </c>
    </row>
    <row r="166" spans="4:5" x14ac:dyDescent="0.15">
      <c r="D166">
        <f t="shared" si="10"/>
        <v>401010502</v>
      </c>
      <c r="E166" t="str">
        <f t="shared" si="9"/>
        <v>SkillDescDetail401010502</v>
      </c>
    </row>
    <row r="167" spans="4:5" x14ac:dyDescent="0.15">
      <c r="D167">
        <f t="shared" si="10"/>
        <v>401010503</v>
      </c>
      <c r="E167" t="str">
        <f t="shared" si="9"/>
        <v>SkillDescDetail401010503</v>
      </c>
    </row>
    <row r="168" spans="4:5" x14ac:dyDescent="0.15">
      <c r="D168">
        <f t="shared" si="10"/>
        <v>401010504</v>
      </c>
      <c r="E168" t="str">
        <f t="shared" si="9"/>
        <v>SkillDescDetail401010504</v>
      </c>
    </row>
    <row r="169" spans="4:5" x14ac:dyDescent="0.15">
      <c r="D169">
        <f t="shared" si="10"/>
        <v>401010505</v>
      </c>
      <c r="E169" t="str">
        <f t="shared" si="9"/>
        <v>SkillDescDetail401010505</v>
      </c>
    </row>
    <row r="170" spans="4:5" x14ac:dyDescent="0.15">
      <c r="D170">
        <f t="shared" si="10"/>
        <v>401010601</v>
      </c>
      <c r="E170" t="str">
        <f t="shared" si="9"/>
        <v>SkillDescDetail401010601</v>
      </c>
    </row>
    <row r="171" spans="4:5" x14ac:dyDescent="0.15">
      <c r="D171">
        <f t="shared" si="10"/>
        <v>401010602</v>
      </c>
      <c r="E171" t="str">
        <f t="shared" si="9"/>
        <v>SkillDescDetail401010602</v>
      </c>
    </row>
    <row r="172" spans="4:5" x14ac:dyDescent="0.15">
      <c r="D172">
        <f t="shared" si="10"/>
        <v>401010603</v>
      </c>
      <c r="E172" t="str">
        <f t="shared" si="9"/>
        <v>SkillDescDetail401010603</v>
      </c>
    </row>
    <row r="173" spans="4:5" x14ac:dyDescent="0.15">
      <c r="D173">
        <f t="shared" si="10"/>
        <v>401010604</v>
      </c>
      <c r="E173" t="str">
        <f t="shared" si="9"/>
        <v>SkillDescDetail401010604</v>
      </c>
    </row>
    <row r="174" spans="4:5" x14ac:dyDescent="0.15">
      <c r="D174">
        <f t="shared" si="10"/>
        <v>401010605</v>
      </c>
      <c r="E174" t="str">
        <f t="shared" si="9"/>
        <v>SkillDescDetail401010605</v>
      </c>
    </row>
    <row r="175" spans="4:5" x14ac:dyDescent="0.15">
      <c r="D175">
        <f t="shared" si="10"/>
        <v>401010701</v>
      </c>
      <c r="E175" t="str">
        <f t="shared" si="9"/>
        <v>SkillDescDetail401010701</v>
      </c>
    </row>
    <row r="176" spans="4:5" x14ac:dyDescent="0.15">
      <c r="D176">
        <f t="shared" si="10"/>
        <v>401010702</v>
      </c>
      <c r="E176" t="str">
        <f t="shared" si="9"/>
        <v>SkillDescDetail401010702</v>
      </c>
    </row>
    <row r="177" spans="4:5" x14ac:dyDescent="0.15">
      <c r="D177">
        <f t="shared" si="10"/>
        <v>401010703</v>
      </c>
      <c r="E177" t="str">
        <f t="shared" si="9"/>
        <v>SkillDescDetail401010703</v>
      </c>
    </row>
    <row r="178" spans="4:5" x14ac:dyDescent="0.15">
      <c r="D178">
        <f t="shared" si="10"/>
        <v>401010704</v>
      </c>
      <c r="E178" t="str">
        <f t="shared" si="9"/>
        <v>SkillDescDetail401010704</v>
      </c>
    </row>
    <row r="179" spans="4:5" x14ac:dyDescent="0.15">
      <c r="D179">
        <f t="shared" si="10"/>
        <v>401010705</v>
      </c>
      <c r="E179" t="str">
        <f t="shared" si="9"/>
        <v>SkillDescDetail401010705</v>
      </c>
    </row>
    <row r="180" spans="4:5" x14ac:dyDescent="0.15">
      <c r="D180">
        <f t="shared" ref="D180:D214" si="11">D145+10000</f>
        <v>401020101</v>
      </c>
      <c r="E180" t="str">
        <f t="shared" si="9"/>
        <v>SkillDescDetail401020101</v>
      </c>
    </row>
    <row r="181" spans="4:5" x14ac:dyDescent="0.15">
      <c r="D181">
        <f t="shared" si="11"/>
        <v>401020102</v>
      </c>
      <c r="E181" t="str">
        <f t="shared" si="9"/>
        <v>SkillDescDetail401020102</v>
      </c>
    </row>
    <row r="182" spans="4:5" x14ac:dyDescent="0.15">
      <c r="D182">
        <f t="shared" si="11"/>
        <v>401020103</v>
      </c>
      <c r="E182" t="str">
        <f t="shared" si="9"/>
        <v>SkillDescDetail401020103</v>
      </c>
    </row>
    <row r="183" spans="4:5" x14ac:dyDescent="0.15">
      <c r="D183">
        <f t="shared" si="11"/>
        <v>401020104</v>
      </c>
      <c r="E183" t="str">
        <f t="shared" si="9"/>
        <v>SkillDescDetail401020104</v>
      </c>
    </row>
    <row r="184" spans="4:5" x14ac:dyDescent="0.15">
      <c r="D184">
        <f t="shared" si="11"/>
        <v>401020105</v>
      </c>
      <c r="E184" t="str">
        <f t="shared" si="9"/>
        <v>SkillDescDetail401020105</v>
      </c>
    </row>
    <row r="185" spans="4:5" x14ac:dyDescent="0.15">
      <c r="D185">
        <f t="shared" si="11"/>
        <v>401020201</v>
      </c>
      <c r="E185" t="str">
        <f t="shared" si="9"/>
        <v>SkillDescDetail401020201</v>
      </c>
    </row>
    <row r="186" spans="4:5" x14ac:dyDescent="0.15">
      <c r="D186">
        <f t="shared" si="11"/>
        <v>401020202</v>
      </c>
      <c r="E186" t="str">
        <f t="shared" si="9"/>
        <v>SkillDescDetail401020202</v>
      </c>
    </row>
    <row r="187" spans="4:5" x14ac:dyDescent="0.15">
      <c r="D187">
        <f t="shared" si="11"/>
        <v>401020203</v>
      </c>
      <c r="E187" t="str">
        <f t="shared" si="9"/>
        <v>SkillDescDetail401020203</v>
      </c>
    </row>
    <row r="188" spans="4:5" x14ac:dyDescent="0.15">
      <c r="D188">
        <f t="shared" si="11"/>
        <v>401020204</v>
      </c>
      <c r="E188" t="str">
        <f t="shared" si="9"/>
        <v>SkillDescDetail401020204</v>
      </c>
    </row>
    <row r="189" spans="4:5" x14ac:dyDescent="0.15">
      <c r="D189">
        <f t="shared" si="11"/>
        <v>401020205</v>
      </c>
      <c r="E189" t="str">
        <f t="shared" si="9"/>
        <v>SkillDescDetail401020205</v>
      </c>
    </row>
    <row r="190" spans="4:5" x14ac:dyDescent="0.15">
      <c r="D190">
        <f t="shared" si="11"/>
        <v>401020301</v>
      </c>
      <c r="E190" t="str">
        <f t="shared" si="9"/>
        <v>SkillDescDetail401020301</v>
      </c>
    </row>
    <row r="191" spans="4:5" x14ac:dyDescent="0.15">
      <c r="D191">
        <f t="shared" si="11"/>
        <v>401020302</v>
      </c>
      <c r="E191" t="str">
        <f t="shared" si="9"/>
        <v>SkillDescDetail401020302</v>
      </c>
    </row>
    <row r="192" spans="4:5" x14ac:dyDescent="0.15">
      <c r="D192">
        <f t="shared" si="11"/>
        <v>401020303</v>
      </c>
      <c r="E192" t="str">
        <f t="shared" si="9"/>
        <v>SkillDescDetail401020303</v>
      </c>
    </row>
    <row r="193" spans="4:5" x14ac:dyDescent="0.15">
      <c r="D193">
        <f t="shared" si="11"/>
        <v>401020304</v>
      </c>
      <c r="E193" t="str">
        <f t="shared" si="9"/>
        <v>SkillDescDetail401020304</v>
      </c>
    </row>
    <row r="194" spans="4:5" x14ac:dyDescent="0.15">
      <c r="D194">
        <f t="shared" si="11"/>
        <v>401020305</v>
      </c>
      <c r="E194" t="str">
        <f t="shared" si="9"/>
        <v>SkillDescDetail401020305</v>
      </c>
    </row>
    <row r="195" spans="4:5" x14ac:dyDescent="0.15">
      <c r="D195">
        <f t="shared" si="11"/>
        <v>401020401</v>
      </c>
      <c r="E195" t="str">
        <f t="shared" si="9"/>
        <v>SkillDescDetail401020401</v>
      </c>
    </row>
    <row r="196" spans="4:5" x14ac:dyDescent="0.15">
      <c r="D196">
        <f t="shared" si="11"/>
        <v>401020402</v>
      </c>
      <c r="E196" t="str">
        <f t="shared" si="9"/>
        <v>SkillDescDetail401020402</v>
      </c>
    </row>
    <row r="197" spans="4:5" x14ac:dyDescent="0.15">
      <c r="D197">
        <f t="shared" si="11"/>
        <v>401020403</v>
      </c>
      <c r="E197" t="str">
        <f t="shared" si="9"/>
        <v>SkillDescDetail401020403</v>
      </c>
    </row>
    <row r="198" spans="4:5" x14ac:dyDescent="0.15">
      <c r="D198">
        <f t="shared" si="11"/>
        <v>401020404</v>
      </c>
      <c r="E198" t="str">
        <f t="shared" ref="E198:E261" si="12">$D$4&amp;D198</f>
        <v>SkillDescDetail401020404</v>
      </c>
    </row>
    <row r="199" spans="4:5" x14ac:dyDescent="0.15">
      <c r="D199">
        <f t="shared" si="11"/>
        <v>401020405</v>
      </c>
      <c r="E199" t="str">
        <f t="shared" si="12"/>
        <v>SkillDescDetail401020405</v>
      </c>
    </row>
    <row r="200" spans="4:5" x14ac:dyDescent="0.15">
      <c r="D200">
        <f t="shared" si="11"/>
        <v>401020501</v>
      </c>
      <c r="E200" t="str">
        <f t="shared" si="12"/>
        <v>SkillDescDetail401020501</v>
      </c>
    </row>
    <row r="201" spans="4:5" x14ac:dyDescent="0.15">
      <c r="D201">
        <f t="shared" si="11"/>
        <v>401020502</v>
      </c>
      <c r="E201" t="str">
        <f t="shared" si="12"/>
        <v>SkillDescDetail401020502</v>
      </c>
    </row>
    <row r="202" spans="4:5" x14ac:dyDescent="0.15">
      <c r="D202">
        <f t="shared" si="11"/>
        <v>401020503</v>
      </c>
      <c r="E202" t="str">
        <f t="shared" si="12"/>
        <v>SkillDescDetail401020503</v>
      </c>
    </row>
    <row r="203" spans="4:5" x14ac:dyDescent="0.15">
      <c r="D203">
        <f t="shared" si="11"/>
        <v>401020504</v>
      </c>
      <c r="E203" t="str">
        <f t="shared" si="12"/>
        <v>SkillDescDetail401020504</v>
      </c>
    </row>
    <row r="204" spans="4:5" x14ac:dyDescent="0.15">
      <c r="D204">
        <f t="shared" si="11"/>
        <v>401020505</v>
      </c>
      <c r="E204" t="str">
        <f t="shared" si="12"/>
        <v>SkillDescDetail401020505</v>
      </c>
    </row>
    <row r="205" spans="4:5" x14ac:dyDescent="0.15">
      <c r="D205">
        <f t="shared" si="11"/>
        <v>401020601</v>
      </c>
      <c r="E205" t="str">
        <f t="shared" si="12"/>
        <v>SkillDescDetail401020601</v>
      </c>
    </row>
    <row r="206" spans="4:5" x14ac:dyDescent="0.15">
      <c r="D206">
        <f t="shared" si="11"/>
        <v>401020602</v>
      </c>
      <c r="E206" t="str">
        <f t="shared" si="12"/>
        <v>SkillDescDetail401020602</v>
      </c>
    </row>
    <row r="207" spans="4:5" x14ac:dyDescent="0.15">
      <c r="D207">
        <f t="shared" si="11"/>
        <v>401020603</v>
      </c>
      <c r="E207" t="str">
        <f t="shared" si="12"/>
        <v>SkillDescDetail401020603</v>
      </c>
    </row>
    <row r="208" spans="4:5" x14ac:dyDescent="0.15">
      <c r="D208">
        <f t="shared" si="11"/>
        <v>401020604</v>
      </c>
      <c r="E208" t="str">
        <f t="shared" si="12"/>
        <v>SkillDescDetail401020604</v>
      </c>
    </row>
    <row r="209" spans="4:5" x14ac:dyDescent="0.15">
      <c r="D209">
        <f t="shared" si="11"/>
        <v>401020605</v>
      </c>
      <c r="E209" t="str">
        <f t="shared" si="12"/>
        <v>SkillDescDetail401020605</v>
      </c>
    </row>
    <row r="210" spans="4:5" x14ac:dyDescent="0.15">
      <c r="D210">
        <f t="shared" si="11"/>
        <v>401020701</v>
      </c>
      <c r="E210" t="str">
        <f t="shared" si="12"/>
        <v>SkillDescDetail401020701</v>
      </c>
    </row>
    <row r="211" spans="4:5" x14ac:dyDescent="0.15">
      <c r="D211">
        <f t="shared" si="11"/>
        <v>401020702</v>
      </c>
      <c r="E211" t="str">
        <f t="shared" si="12"/>
        <v>SkillDescDetail401020702</v>
      </c>
    </row>
    <row r="212" spans="4:5" x14ac:dyDescent="0.15">
      <c r="D212">
        <f t="shared" si="11"/>
        <v>401020703</v>
      </c>
      <c r="E212" t="str">
        <f t="shared" si="12"/>
        <v>SkillDescDetail401020703</v>
      </c>
    </row>
    <row r="213" spans="4:5" x14ac:dyDescent="0.15">
      <c r="D213">
        <f t="shared" si="11"/>
        <v>401020704</v>
      </c>
      <c r="E213" t="str">
        <f t="shared" si="12"/>
        <v>SkillDescDetail401020704</v>
      </c>
    </row>
    <row r="214" spans="4:5" x14ac:dyDescent="0.15">
      <c r="D214">
        <f t="shared" si="11"/>
        <v>401020705</v>
      </c>
      <c r="E214" t="str">
        <f t="shared" si="12"/>
        <v>SkillDescDetail401020705</v>
      </c>
    </row>
    <row r="215" spans="4:5" x14ac:dyDescent="0.15">
      <c r="D215">
        <f t="shared" ref="D215:D246" si="13">D180+10000</f>
        <v>401030101</v>
      </c>
      <c r="E215" t="str">
        <f t="shared" si="12"/>
        <v>SkillDescDetail401030101</v>
      </c>
    </row>
    <row r="216" spans="4:5" x14ac:dyDescent="0.15">
      <c r="D216">
        <f t="shared" si="13"/>
        <v>401030102</v>
      </c>
      <c r="E216" t="str">
        <f t="shared" si="12"/>
        <v>SkillDescDetail401030102</v>
      </c>
    </row>
    <row r="217" spans="4:5" x14ac:dyDescent="0.15">
      <c r="D217">
        <f t="shared" si="13"/>
        <v>401030103</v>
      </c>
      <c r="E217" t="str">
        <f t="shared" si="12"/>
        <v>SkillDescDetail401030103</v>
      </c>
    </row>
    <row r="218" spans="4:5" x14ac:dyDescent="0.15">
      <c r="D218">
        <f t="shared" si="13"/>
        <v>401030104</v>
      </c>
      <c r="E218" t="str">
        <f t="shared" si="12"/>
        <v>SkillDescDetail401030104</v>
      </c>
    </row>
    <row r="219" spans="4:5" x14ac:dyDescent="0.15">
      <c r="D219">
        <f t="shared" si="13"/>
        <v>401030105</v>
      </c>
      <c r="E219" t="str">
        <f t="shared" si="12"/>
        <v>SkillDescDetail401030105</v>
      </c>
    </row>
    <row r="220" spans="4:5" x14ac:dyDescent="0.15">
      <c r="D220">
        <f t="shared" si="13"/>
        <v>401030201</v>
      </c>
      <c r="E220" t="str">
        <f t="shared" si="12"/>
        <v>SkillDescDetail401030201</v>
      </c>
    </row>
    <row r="221" spans="4:5" x14ac:dyDescent="0.15">
      <c r="D221">
        <f t="shared" si="13"/>
        <v>401030202</v>
      </c>
      <c r="E221" t="str">
        <f t="shared" si="12"/>
        <v>SkillDescDetail401030202</v>
      </c>
    </row>
    <row r="222" spans="4:5" x14ac:dyDescent="0.15">
      <c r="D222">
        <f t="shared" si="13"/>
        <v>401030203</v>
      </c>
      <c r="E222" t="str">
        <f t="shared" si="12"/>
        <v>SkillDescDetail401030203</v>
      </c>
    </row>
    <row r="223" spans="4:5" x14ac:dyDescent="0.15">
      <c r="D223">
        <f t="shared" si="13"/>
        <v>401030204</v>
      </c>
      <c r="E223" t="str">
        <f t="shared" si="12"/>
        <v>SkillDescDetail401030204</v>
      </c>
    </row>
    <row r="224" spans="4:5" x14ac:dyDescent="0.15">
      <c r="D224">
        <f t="shared" si="13"/>
        <v>401030205</v>
      </c>
      <c r="E224" t="str">
        <f t="shared" si="12"/>
        <v>SkillDescDetail401030205</v>
      </c>
    </row>
    <row r="225" spans="4:5" x14ac:dyDescent="0.15">
      <c r="D225">
        <f t="shared" si="13"/>
        <v>401030301</v>
      </c>
      <c r="E225" t="str">
        <f t="shared" si="12"/>
        <v>SkillDescDetail401030301</v>
      </c>
    </row>
    <row r="226" spans="4:5" x14ac:dyDescent="0.15">
      <c r="D226">
        <f t="shared" si="13"/>
        <v>401030302</v>
      </c>
      <c r="E226" t="str">
        <f t="shared" si="12"/>
        <v>SkillDescDetail401030302</v>
      </c>
    </row>
    <row r="227" spans="4:5" x14ac:dyDescent="0.15">
      <c r="D227">
        <f t="shared" si="13"/>
        <v>401030303</v>
      </c>
      <c r="E227" t="str">
        <f t="shared" si="12"/>
        <v>SkillDescDetail401030303</v>
      </c>
    </row>
    <row r="228" spans="4:5" x14ac:dyDescent="0.15">
      <c r="D228">
        <f t="shared" si="13"/>
        <v>401030304</v>
      </c>
      <c r="E228" t="str">
        <f t="shared" si="12"/>
        <v>SkillDescDetail401030304</v>
      </c>
    </row>
    <row r="229" spans="4:5" x14ac:dyDescent="0.15">
      <c r="D229">
        <f t="shared" si="13"/>
        <v>401030305</v>
      </c>
      <c r="E229" t="str">
        <f t="shared" si="12"/>
        <v>SkillDescDetail401030305</v>
      </c>
    </row>
    <row r="230" spans="4:5" x14ac:dyDescent="0.15">
      <c r="D230">
        <f t="shared" si="13"/>
        <v>401030401</v>
      </c>
      <c r="E230" t="str">
        <f t="shared" si="12"/>
        <v>SkillDescDetail401030401</v>
      </c>
    </row>
    <row r="231" spans="4:5" x14ac:dyDescent="0.15">
      <c r="D231">
        <f t="shared" si="13"/>
        <v>401030402</v>
      </c>
      <c r="E231" t="str">
        <f t="shared" si="12"/>
        <v>SkillDescDetail401030402</v>
      </c>
    </row>
    <row r="232" spans="4:5" x14ac:dyDescent="0.15">
      <c r="D232">
        <f t="shared" si="13"/>
        <v>401030403</v>
      </c>
      <c r="E232" t="str">
        <f t="shared" si="12"/>
        <v>SkillDescDetail401030403</v>
      </c>
    </row>
    <row r="233" spans="4:5" x14ac:dyDescent="0.15">
      <c r="D233">
        <f t="shared" si="13"/>
        <v>401030404</v>
      </c>
      <c r="E233" t="str">
        <f t="shared" si="12"/>
        <v>SkillDescDetail401030404</v>
      </c>
    </row>
    <row r="234" spans="4:5" x14ac:dyDescent="0.15">
      <c r="D234">
        <f t="shared" si="13"/>
        <v>401030405</v>
      </c>
      <c r="E234" t="str">
        <f t="shared" si="12"/>
        <v>SkillDescDetail401030405</v>
      </c>
    </row>
    <row r="235" spans="4:5" x14ac:dyDescent="0.15">
      <c r="D235">
        <f t="shared" si="13"/>
        <v>401030501</v>
      </c>
      <c r="E235" t="str">
        <f t="shared" si="12"/>
        <v>SkillDescDetail401030501</v>
      </c>
    </row>
    <row r="236" spans="4:5" x14ac:dyDescent="0.15">
      <c r="D236">
        <f t="shared" si="13"/>
        <v>401030502</v>
      </c>
      <c r="E236" t="str">
        <f t="shared" si="12"/>
        <v>SkillDescDetail401030502</v>
      </c>
    </row>
    <row r="237" spans="4:5" x14ac:dyDescent="0.15">
      <c r="D237">
        <f t="shared" si="13"/>
        <v>401030503</v>
      </c>
      <c r="E237" t="str">
        <f t="shared" si="12"/>
        <v>SkillDescDetail401030503</v>
      </c>
    </row>
    <row r="238" spans="4:5" x14ac:dyDescent="0.15">
      <c r="D238">
        <f t="shared" si="13"/>
        <v>401030504</v>
      </c>
      <c r="E238" t="str">
        <f t="shared" si="12"/>
        <v>SkillDescDetail401030504</v>
      </c>
    </row>
    <row r="239" spans="4:5" x14ac:dyDescent="0.15">
      <c r="D239">
        <f t="shared" si="13"/>
        <v>401030505</v>
      </c>
      <c r="E239" t="str">
        <f t="shared" si="12"/>
        <v>SkillDescDetail401030505</v>
      </c>
    </row>
    <row r="240" spans="4:5" x14ac:dyDescent="0.15">
      <c r="D240">
        <f t="shared" si="13"/>
        <v>401030601</v>
      </c>
      <c r="E240" t="str">
        <f t="shared" si="12"/>
        <v>SkillDescDetail401030601</v>
      </c>
    </row>
    <row r="241" spans="4:5" x14ac:dyDescent="0.15">
      <c r="D241">
        <f t="shared" si="13"/>
        <v>401030602</v>
      </c>
      <c r="E241" t="str">
        <f t="shared" si="12"/>
        <v>SkillDescDetail401030602</v>
      </c>
    </row>
    <row r="242" spans="4:5" x14ac:dyDescent="0.15">
      <c r="D242">
        <f t="shared" si="13"/>
        <v>401030603</v>
      </c>
      <c r="E242" t="str">
        <f t="shared" si="12"/>
        <v>SkillDescDetail401030603</v>
      </c>
    </row>
    <row r="243" spans="4:5" x14ac:dyDescent="0.15">
      <c r="D243">
        <f t="shared" si="13"/>
        <v>401030604</v>
      </c>
      <c r="E243" t="str">
        <f t="shared" si="12"/>
        <v>SkillDescDetail401030604</v>
      </c>
    </row>
    <row r="244" spans="4:5" x14ac:dyDescent="0.15">
      <c r="D244">
        <f t="shared" si="13"/>
        <v>401030605</v>
      </c>
      <c r="E244" t="str">
        <f t="shared" si="12"/>
        <v>SkillDescDetail401030605</v>
      </c>
    </row>
    <row r="245" spans="4:5" x14ac:dyDescent="0.15">
      <c r="D245">
        <f t="shared" si="13"/>
        <v>401030701</v>
      </c>
      <c r="E245" t="str">
        <f t="shared" si="12"/>
        <v>SkillDescDetail401030701</v>
      </c>
    </row>
    <row r="246" spans="4:5" x14ac:dyDescent="0.15">
      <c r="D246">
        <f t="shared" si="13"/>
        <v>401030702</v>
      </c>
      <c r="E246" t="str">
        <f t="shared" si="12"/>
        <v>SkillDescDetail401030702</v>
      </c>
    </row>
    <row r="247" spans="4:5" x14ac:dyDescent="0.15">
      <c r="D247">
        <f t="shared" ref="D247:D278" si="14">D212+10000</f>
        <v>401030703</v>
      </c>
      <c r="E247" t="str">
        <f t="shared" si="12"/>
        <v>SkillDescDetail401030703</v>
      </c>
    </row>
    <row r="248" spans="4:5" x14ac:dyDescent="0.15">
      <c r="D248">
        <f t="shared" si="14"/>
        <v>401030704</v>
      </c>
      <c r="E248" t="str">
        <f t="shared" si="12"/>
        <v>SkillDescDetail401030704</v>
      </c>
    </row>
    <row r="249" spans="4:5" x14ac:dyDescent="0.15">
      <c r="D249">
        <f t="shared" si="14"/>
        <v>401030705</v>
      </c>
      <c r="E249" t="str">
        <f t="shared" si="12"/>
        <v>SkillDescDetail401030705</v>
      </c>
    </row>
    <row r="250" spans="4:5" x14ac:dyDescent="0.15">
      <c r="D250">
        <f t="shared" si="14"/>
        <v>401040101</v>
      </c>
      <c r="E250" t="str">
        <f t="shared" si="12"/>
        <v>SkillDescDetail401040101</v>
      </c>
    </row>
    <row r="251" spans="4:5" x14ac:dyDescent="0.15">
      <c r="D251">
        <f t="shared" si="14"/>
        <v>401040102</v>
      </c>
      <c r="E251" t="str">
        <f t="shared" si="12"/>
        <v>SkillDescDetail401040102</v>
      </c>
    </row>
    <row r="252" spans="4:5" x14ac:dyDescent="0.15">
      <c r="D252">
        <f t="shared" si="14"/>
        <v>401040103</v>
      </c>
      <c r="E252" t="str">
        <f t="shared" si="12"/>
        <v>SkillDescDetail401040103</v>
      </c>
    </row>
    <row r="253" spans="4:5" x14ac:dyDescent="0.15">
      <c r="D253">
        <f t="shared" si="14"/>
        <v>401040104</v>
      </c>
      <c r="E253" t="str">
        <f t="shared" si="12"/>
        <v>SkillDescDetail401040104</v>
      </c>
    </row>
    <row r="254" spans="4:5" x14ac:dyDescent="0.15">
      <c r="D254">
        <f t="shared" si="14"/>
        <v>401040105</v>
      </c>
      <c r="E254" t="str">
        <f t="shared" si="12"/>
        <v>SkillDescDetail401040105</v>
      </c>
    </row>
    <row r="255" spans="4:5" x14ac:dyDescent="0.15">
      <c r="D255">
        <f t="shared" si="14"/>
        <v>401040201</v>
      </c>
      <c r="E255" t="str">
        <f t="shared" si="12"/>
        <v>SkillDescDetail401040201</v>
      </c>
    </row>
    <row r="256" spans="4:5" x14ac:dyDescent="0.15">
      <c r="D256">
        <f t="shared" si="14"/>
        <v>401040202</v>
      </c>
      <c r="E256" t="str">
        <f t="shared" si="12"/>
        <v>SkillDescDetail401040202</v>
      </c>
    </row>
    <row r="257" spans="4:5" x14ac:dyDescent="0.15">
      <c r="D257">
        <f t="shared" si="14"/>
        <v>401040203</v>
      </c>
      <c r="E257" t="str">
        <f t="shared" si="12"/>
        <v>SkillDescDetail401040203</v>
      </c>
    </row>
    <row r="258" spans="4:5" x14ac:dyDescent="0.15">
      <c r="D258">
        <f t="shared" si="14"/>
        <v>401040204</v>
      </c>
      <c r="E258" t="str">
        <f t="shared" si="12"/>
        <v>SkillDescDetail401040204</v>
      </c>
    </row>
    <row r="259" spans="4:5" x14ac:dyDescent="0.15">
      <c r="D259">
        <f t="shared" si="14"/>
        <v>401040205</v>
      </c>
      <c r="E259" t="str">
        <f t="shared" si="12"/>
        <v>SkillDescDetail401040205</v>
      </c>
    </row>
    <row r="260" spans="4:5" x14ac:dyDescent="0.15">
      <c r="D260">
        <f t="shared" si="14"/>
        <v>401040301</v>
      </c>
      <c r="E260" t="str">
        <f t="shared" si="12"/>
        <v>SkillDescDetail401040301</v>
      </c>
    </row>
    <row r="261" spans="4:5" x14ac:dyDescent="0.15">
      <c r="D261">
        <f t="shared" si="14"/>
        <v>401040302</v>
      </c>
      <c r="E261" t="str">
        <f t="shared" si="12"/>
        <v>SkillDescDetail401040302</v>
      </c>
    </row>
    <row r="262" spans="4:5" x14ac:dyDescent="0.15">
      <c r="D262">
        <f t="shared" si="14"/>
        <v>401040303</v>
      </c>
      <c r="E262" t="str">
        <f t="shared" ref="E262:E325" si="15">$D$4&amp;D262</f>
        <v>SkillDescDetail401040303</v>
      </c>
    </row>
    <row r="263" spans="4:5" x14ac:dyDescent="0.15">
      <c r="D263">
        <f t="shared" si="14"/>
        <v>401040304</v>
      </c>
      <c r="E263" t="str">
        <f t="shared" si="15"/>
        <v>SkillDescDetail401040304</v>
      </c>
    </row>
    <row r="264" spans="4:5" x14ac:dyDescent="0.15">
      <c r="D264">
        <f t="shared" si="14"/>
        <v>401040305</v>
      </c>
      <c r="E264" t="str">
        <f t="shared" si="15"/>
        <v>SkillDescDetail401040305</v>
      </c>
    </row>
    <row r="265" spans="4:5" x14ac:dyDescent="0.15">
      <c r="D265">
        <f t="shared" si="14"/>
        <v>401040401</v>
      </c>
      <c r="E265" t="str">
        <f t="shared" si="15"/>
        <v>SkillDescDetail401040401</v>
      </c>
    </row>
    <row r="266" spans="4:5" x14ac:dyDescent="0.15">
      <c r="D266">
        <f t="shared" si="14"/>
        <v>401040402</v>
      </c>
      <c r="E266" t="str">
        <f t="shared" si="15"/>
        <v>SkillDescDetail401040402</v>
      </c>
    </row>
    <row r="267" spans="4:5" x14ac:dyDescent="0.15">
      <c r="D267">
        <f t="shared" si="14"/>
        <v>401040403</v>
      </c>
      <c r="E267" t="str">
        <f t="shared" si="15"/>
        <v>SkillDescDetail401040403</v>
      </c>
    </row>
    <row r="268" spans="4:5" x14ac:dyDescent="0.15">
      <c r="D268">
        <f t="shared" si="14"/>
        <v>401040404</v>
      </c>
      <c r="E268" t="str">
        <f t="shared" si="15"/>
        <v>SkillDescDetail401040404</v>
      </c>
    </row>
    <row r="269" spans="4:5" x14ac:dyDescent="0.15">
      <c r="D269">
        <f t="shared" si="14"/>
        <v>401040405</v>
      </c>
      <c r="E269" t="str">
        <f t="shared" si="15"/>
        <v>SkillDescDetail401040405</v>
      </c>
    </row>
    <row r="270" spans="4:5" x14ac:dyDescent="0.15">
      <c r="D270">
        <f t="shared" si="14"/>
        <v>401040501</v>
      </c>
      <c r="E270" t="str">
        <f t="shared" si="15"/>
        <v>SkillDescDetail401040501</v>
      </c>
    </row>
    <row r="271" spans="4:5" x14ac:dyDescent="0.15">
      <c r="D271">
        <f t="shared" si="14"/>
        <v>401040502</v>
      </c>
      <c r="E271" t="str">
        <f t="shared" si="15"/>
        <v>SkillDescDetail401040502</v>
      </c>
    </row>
    <row r="272" spans="4:5" x14ac:dyDescent="0.15">
      <c r="D272">
        <f t="shared" si="14"/>
        <v>401040503</v>
      </c>
      <c r="E272" t="str">
        <f t="shared" si="15"/>
        <v>SkillDescDetail401040503</v>
      </c>
    </row>
    <row r="273" spans="4:5" x14ac:dyDescent="0.15">
      <c r="D273">
        <f t="shared" si="14"/>
        <v>401040504</v>
      </c>
      <c r="E273" t="str">
        <f t="shared" si="15"/>
        <v>SkillDescDetail401040504</v>
      </c>
    </row>
    <row r="274" spans="4:5" x14ac:dyDescent="0.15">
      <c r="D274">
        <f t="shared" si="14"/>
        <v>401040505</v>
      </c>
      <c r="E274" t="str">
        <f t="shared" si="15"/>
        <v>SkillDescDetail401040505</v>
      </c>
    </row>
    <row r="275" spans="4:5" x14ac:dyDescent="0.15">
      <c r="D275">
        <f t="shared" si="14"/>
        <v>401040601</v>
      </c>
      <c r="E275" t="str">
        <f t="shared" si="15"/>
        <v>SkillDescDetail401040601</v>
      </c>
    </row>
    <row r="276" spans="4:5" x14ac:dyDescent="0.15">
      <c r="D276">
        <f t="shared" si="14"/>
        <v>401040602</v>
      </c>
      <c r="E276" t="str">
        <f t="shared" si="15"/>
        <v>SkillDescDetail401040602</v>
      </c>
    </row>
    <row r="277" spans="4:5" x14ac:dyDescent="0.15">
      <c r="D277">
        <f t="shared" si="14"/>
        <v>401040603</v>
      </c>
      <c r="E277" t="str">
        <f t="shared" si="15"/>
        <v>SkillDescDetail401040603</v>
      </c>
    </row>
    <row r="278" spans="4:5" x14ac:dyDescent="0.15">
      <c r="D278">
        <f t="shared" si="14"/>
        <v>401040604</v>
      </c>
      <c r="E278" t="str">
        <f t="shared" si="15"/>
        <v>SkillDescDetail401040604</v>
      </c>
    </row>
    <row r="279" spans="4:5" x14ac:dyDescent="0.15">
      <c r="D279">
        <f t="shared" ref="D279:D310" si="16">D244+10000</f>
        <v>401040605</v>
      </c>
      <c r="E279" t="str">
        <f t="shared" si="15"/>
        <v>SkillDescDetail401040605</v>
      </c>
    </row>
    <row r="280" spans="4:5" x14ac:dyDescent="0.15">
      <c r="D280">
        <f t="shared" si="16"/>
        <v>401040701</v>
      </c>
      <c r="E280" t="str">
        <f t="shared" si="15"/>
        <v>SkillDescDetail401040701</v>
      </c>
    </row>
    <row r="281" spans="4:5" x14ac:dyDescent="0.15">
      <c r="D281">
        <f t="shared" si="16"/>
        <v>401040702</v>
      </c>
      <c r="E281" t="str">
        <f t="shared" si="15"/>
        <v>SkillDescDetail401040702</v>
      </c>
    </row>
    <row r="282" spans="4:5" x14ac:dyDescent="0.15">
      <c r="D282">
        <f t="shared" si="16"/>
        <v>401040703</v>
      </c>
      <c r="E282" t="str">
        <f t="shared" si="15"/>
        <v>SkillDescDetail401040703</v>
      </c>
    </row>
    <row r="283" spans="4:5" x14ac:dyDescent="0.15">
      <c r="D283">
        <f t="shared" si="16"/>
        <v>401040704</v>
      </c>
      <c r="E283" t="str">
        <f t="shared" si="15"/>
        <v>SkillDescDetail401040704</v>
      </c>
    </row>
    <row r="284" spans="4:5" x14ac:dyDescent="0.15">
      <c r="D284">
        <f t="shared" si="16"/>
        <v>401040705</v>
      </c>
      <c r="E284" t="str">
        <f t="shared" si="15"/>
        <v>SkillDescDetail401040705</v>
      </c>
    </row>
    <row r="285" spans="4:5" x14ac:dyDescent="0.15">
      <c r="D285">
        <f t="shared" si="16"/>
        <v>401050101</v>
      </c>
      <c r="E285" t="str">
        <f t="shared" si="15"/>
        <v>SkillDescDetail401050101</v>
      </c>
    </row>
    <row r="286" spans="4:5" x14ac:dyDescent="0.15">
      <c r="D286">
        <f t="shared" si="16"/>
        <v>401050102</v>
      </c>
      <c r="E286" t="str">
        <f t="shared" si="15"/>
        <v>SkillDescDetail401050102</v>
      </c>
    </row>
    <row r="287" spans="4:5" x14ac:dyDescent="0.15">
      <c r="D287">
        <f t="shared" si="16"/>
        <v>401050103</v>
      </c>
      <c r="E287" t="str">
        <f t="shared" si="15"/>
        <v>SkillDescDetail401050103</v>
      </c>
    </row>
    <row r="288" spans="4:5" x14ac:dyDescent="0.15">
      <c r="D288">
        <f t="shared" si="16"/>
        <v>401050104</v>
      </c>
      <c r="E288" t="str">
        <f t="shared" si="15"/>
        <v>SkillDescDetail401050104</v>
      </c>
    </row>
    <row r="289" spans="4:5" x14ac:dyDescent="0.15">
      <c r="D289">
        <f t="shared" si="16"/>
        <v>401050105</v>
      </c>
      <c r="E289" t="str">
        <f t="shared" si="15"/>
        <v>SkillDescDetail401050105</v>
      </c>
    </row>
    <row r="290" spans="4:5" x14ac:dyDescent="0.15">
      <c r="D290">
        <f t="shared" si="16"/>
        <v>401050201</v>
      </c>
      <c r="E290" t="str">
        <f t="shared" si="15"/>
        <v>SkillDescDetail401050201</v>
      </c>
    </row>
    <row r="291" spans="4:5" x14ac:dyDescent="0.15">
      <c r="D291">
        <f t="shared" si="16"/>
        <v>401050202</v>
      </c>
      <c r="E291" t="str">
        <f t="shared" si="15"/>
        <v>SkillDescDetail401050202</v>
      </c>
    </row>
    <row r="292" spans="4:5" x14ac:dyDescent="0.15">
      <c r="D292">
        <f t="shared" si="16"/>
        <v>401050203</v>
      </c>
      <c r="E292" t="str">
        <f t="shared" si="15"/>
        <v>SkillDescDetail401050203</v>
      </c>
    </row>
    <row r="293" spans="4:5" x14ac:dyDescent="0.15">
      <c r="D293">
        <f t="shared" si="16"/>
        <v>401050204</v>
      </c>
      <c r="E293" t="str">
        <f t="shared" si="15"/>
        <v>SkillDescDetail401050204</v>
      </c>
    </row>
    <row r="294" spans="4:5" x14ac:dyDescent="0.15">
      <c r="D294">
        <f t="shared" si="16"/>
        <v>401050205</v>
      </c>
      <c r="E294" t="str">
        <f t="shared" si="15"/>
        <v>SkillDescDetail401050205</v>
      </c>
    </row>
    <row r="295" spans="4:5" x14ac:dyDescent="0.15">
      <c r="D295">
        <f t="shared" si="16"/>
        <v>401050301</v>
      </c>
      <c r="E295" t="str">
        <f t="shared" si="15"/>
        <v>SkillDescDetail401050301</v>
      </c>
    </row>
    <row r="296" spans="4:5" x14ac:dyDescent="0.15">
      <c r="D296">
        <f t="shared" si="16"/>
        <v>401050302</v>
      </c>
      <c r="E296" t="str">
        <f t="shared" si="15"/>
        <v>SkillDescDetail401050302</v>
      </c>
    </row>
    <row r="297" spans="4:5" x14ac:dyDescent="0.15">
      <c r="D297">
        <f t="shared" si="16"/>
        <v>401050303</v>
      </c>
      <c r="E297" t="str">
        <f t="shared" si="15"/>
        <v>SkillDescDetail401050303</v>
      </c>
    </row>
    <row r="298" spans="4:5" x14ac:dyDescent="0.15">
      <c r="D298">
        <f t="shared" si="16"/>
        <v>401050304</v>
      </c>
      <c r="E298" t="str">
        <f t="shared" si="15"/>
        <v>SkillDescDetail401050304</v>
      </c>
    </row>
    <row r="299" spans="4:5" x14ac:dyDescent="0.15">
      <c r="D299">
        <f t="shared" si="16"/>
        <v>401050305</v>
      </c>
      <c r="E299" t="str">
        <f t="shared" si="15"/>
        <v>SkillDescDetail401050305</v>
      </c>
    </row>
    <row r="300" spans="4:5" x14ac:dyDescent="0.15">
      <c r="D300">
        <f t="shared" si="16"/>
        <v>401050401</v>
      </c>
      <c r="E300" t="str">
        <f t="shared" si="15"/>
        <v>SkillDescDetail401050401</v>
      </c>
    </row>
    <row r="301" spans="4:5" x14ac:dyDescent="0.15">
      <c r="D301">
        <f t="shared" si="16"/>
        <v>401050402</v>
      </c>
      <c r="E301" t="str">
        <f t="shared" si="15"/>
        <v>SkillDescDetail401050402</v>
      </c>
    </row>
    <row r="302" spans="4:5" x14ac:dyDescent="0.15">
      <c r="D302">
        <f t="shared" si="16"/>
        <v>401050403</v>
      </c>
      <c r="E302" t="str">
        <f t="shared" si="15"/>
        <v>SkillDescDetail401050403</v>
      </c>
    </row>
    <row r="303" spans="4:5" x14ac:dyDescent="0.15">
      <c r="D303">
        <f t="shared" si="16"/>
        <v>401050404</v>
      </c>
      <c r="E303" t="str">
        <f t="shared" si="15"/>
        <v>SkillDescDetail401050404</v>
      </c>
    </row>
    <row r="304" spans="4:5" x14ac:dyDescent="0.15">
      <c r="D304">
        <f t="shared" si="16"/>
        <v>401050405</v>
      </c>
      <c r="E304" t="str">
        <f t="shared" si="15"/>
        <v>SkillDescDetail401050405</v>
      </c>
    </row>
    <row r="305" spans="4:5" x14ac:dyDescent="0.15">
      <c r="D305">
        <f t="shared" si="16"/>
        <v>401050501</v>
      </c>
      <c r="E305" t="str">
        <f t="shared" si="15"/>
        <v>SkillDescDetail401050501</v>
      </c>
    </row>
    <row r="306" spans="4:5" x14ac:dyDescent="0.15">
      <c r="D306">
        <f t="shared" si="16"/>
        <v>401050502</v>
      </c>
      <c r="E306" t="str">
        <f t="shared" si="15"/>
        <v>SkillDescDetail401050502</v>
      </c>
    </row>
    <row r="307" spans="4:5" x14ac:dyDescent="0.15">
      <c r="D307">
        <f t="shared" si="16"/>
        <v>401050503</v>
      </c>
      <c r="E307" t="str">
        <f t="shared" si="15"/>
        <v>SkillDescDetail401050503</v>
      </c>
    </row>
    <row r="308" spans="4:5" x14ac:dyDescent="0.15">
      <c r="D308">
        <f t="shared" si="16"/>
        <v>401050504</v>
      </c>
      <c r="E308" t="str">
        <f t="shared" si="15"/>
        <v>SkillDescDetail401050504</v>
      </c>
    </row>
    <row r="309" spans="4:5" x14ac:dyDescent="0.15">
      <c r="D309">
        <f t="shared" si="16"/>
        <v>401050505</v>
      </c>
      <c r="E309" t="str">
        <f t="shared" si="15"/>
        <v>SkillDescDetail401050505</v>
      </c>
    </row>
    <row r="310" spans="4:5" x14ac:dyDescent="0.15">
      <c r="D310">
        <f t="shared" si="16"/>
        <v>401050601</v>
      </c>
      <c r="E310" t="str">
        <f t="shared" si="15"/>
        <v>SkillDescDetail401050601</v>
      </c>
    </row>
    <row r="311" spans="4:5" x14ac:dyDescent="0.15">
      <c r="D311">
        <f t="shared" ref="D311:D353" si="17">D276+10000</f>
        <v>401050602</v>
      </c>
      <c r="E311" t="str">
        <f t="shared" si="15"/>
        <v>SkillDescDetail401050602</v>
      </c>
    </row>
    <row r="312" spans="4:5" x14ac:dyDescent="0.15">
      <c r="D312">
        <f t="shared" si="17"/>
        <v>401050603</v>
      </c>
      <c r="E312" t="str">
        <f t="shared" si="15"/>
        <v>SkillDescDetail401050603</v>
      </c>
    </row>
    <row r="313" spans="4:5" x14ac:dyDescent="0.15">
      <c r="D313">
        <f t="shared" si="17"/>
        <v>401050604</v>
      </c>
      <c r="E313" t="str">
        <f t="shared" si="15"/>
        <v>SkillDescDetail401050604</v>
      </c>
    </row>
    <row r="314" spans="4:5" x14ac:dyDescent="0.15">
      <c r="D314">
        <f t="shared" si="17"/>
        <v>401050605</v>
      </c>
      <c r="E314" t="str">
        <f t="shared" si="15"/>
        <v>SkillDescDetail401050605</v>
      </c>
    </row>
    <row r="315" spans="4:5" x14ac:dyDescent="0.15">
      <c r="D315">
        <f t="shared" si="17"/>
        <v>401050701</v>
      </c>
      <c r="E315" t="str">
        <f t="shared" si="15"/>
        <v>SkillDescDetail401050701</v>
      </c>
    </row>
    <row r="316" spans="4:5" x14ac:dyDescent="0.15">
      <c r="D316">
        <f t="shared" si="17"/>
        <v>401050702</v>
      </c>
      <c r="E316" t="str">
        <f t="shared" si="15"/>
        <v>SkillDescDetail401050702</v>
      </c>
    </row>
    <row r="317" spans="4:5" x14ac:dyDescent="0.15">
      <c r="D317">
        <f t="shared" si="17"/>
        <v>401050703</v>
      </c>
      <c r="E317" t="str">
        <f t="shared" si="15"/>
        <v>SkillDescDetail401050703</v>
      </c>
    </row>
    <row r="318" spans="4:5" x14ac:dyDescent="0.15">
      <c r="D318">
        <f t="shared" si="17"/>
        <v>401050704</v>
      </c>
      <c r="E318" t="str">
        <f t="shared" si="15"/>
        <v>SkillDescDetail401050704</v>
      </c>
    </row>
    <row r="319" spans="4:5" x14ac:dyDescent="0.15">
      <c r="D319">
        <f t="shared" si="17"/>
        <v>401050705</v>
      </c>
      <c r="E319" t="str">
        <f t="shared" si="15"/>
        <v>SkillDescDetail401050705</v>
      </c>
    </row>
    <row r="320" spans="4:5" x14ac:dyDescent="0.15">
      <c r="D320">
        <f t="shared" si="17"/>
        <v>401060101</v>
      </c>
      <c r="E320" t="str">
        <f t="shared" si="15"/>
        <v>SkillDescDetail401060101</v>
      </c>
    </row>
    <row r="321" spans="4:5" x14ac:dyDescent="0.15">
      <c r="D321">
        <f t="shared" si="17"/>
        <v>401060102</v>
      </c>
      <c r="E321" t="str">
        <f t="shared" si="15"/>
        <v>SkillDescDetail401060102</v>
      </c>
    </row>
    <row r="322" spans="4:5" x14ac:dyDescent="0.15">
      <c r="D322">
        <f t="shared" si="17"/>
        <v>401060103</v>
      </c>
      <c r="E322" t="str">
        <f t="shared" si="15"/>
        <v>SkillDescDetail401060103</v>
      </c>
    </row>
    <row r="323" spans="4:5" x14ac:dyDescent="0.15">
      <c r="D323">
        <f t="shared" si="17"/>
        <v>401060104</v>
      </c>
      <c r="E323" t="str">
        <f t="shared" si="15"/>
        <v>SkillDescDetail401060104</v>
      </c>
    </row>
    <row r="324" spans="4:5" x14ac:dyDescent="0.15">
      <c r="D324">
        <f t="shared" si="17"/>
        <v>401060105</v>
      </c>
      <c r="E324" t="str">
        <f t="shared" si="15"/>
        <v>SkillDescDetail401060105</v>
      </c>
    </row>
    <row r="325" spans="4:5" x14ac:dyDescent="0.15">
      <c r="D325">
        <f t="shared" si="17"/>
        <v>401060201</v>
      </c>
      <c r="E325" t="str">
        <f t="shared" si="15"/>
        <v>SkillDescDetail401060201</v>
      </c>
    </row>
    <row r="326" spans="4:5" x14ac:dyDescent="0.15">
      <c r="D326">
        <f t="shared" si="17"/>
        <v>401060202</v>
      </c>
      <c r="E326" t="str">
        <f t="shared" ref="E326:E389" si="18">$D$4&amp;D326</f>
        <v>SkillDescDetail401060202</v>
      </c>
    </row>
    <row r="327" spans="4:5" x14ac:dyDescent="0.15">
      <c r="D327">
        <f t="shared" si="17"/>
        <v>401060203</v>
      </c>
      <c r="E327" t="str">
        <f t="shared" si="18"/>
        <v>SkillDescDetail401060203</v>
      </c>
    </row>
    <row r="328" spans="4:5" x14ac:dyDescent="0.15">
      <c r="D328">
        <f t="shared" si="17"/>
        <v>401060204</v>
      </c>
      <c r="E328" t="str">
        <f t="shared" si="18"/>
        <v>SkillDescDetail401060204</v>
      </c>
    </row>
    <row r="329" spans="4:5" x14ac:dyDescent="0.15">
      <c r="D329">
        <f t="shared" si="17"/>
        <v>401060205</v>
      </c>
      <c r="E329" t="str">
        <f t="shared" si="18"/>
        <v>SkillDescDetail401060205</v>
      </c>
    </row>
    <row r="330" spans="4:5" x14ac:dyDescent="0.15">
      <c r="D330">
        <f t="shared" si="17"/>
        <v>401060301</v>
      </c>
      <c r="E330" t="str">
        <f t="shared" si="18"/>
        <v>SkillDescDetail401060301</v>
      </c>
    </row>
    <row r="331" spans="4:5" x14ac:dyDescent="0.15">
      <c r="D331">
        <f t="shared" si="17"/>
        <v>401060302</v>
      </c>
      <c r="E331" t="str">
        <f t="shared" si="18"/>
        <v>SkillDescDetail401060302</v>
      </c>
    </row>
    <row r="332" spans="4:5" x14ac:dyDescent="0.15">
      <c r="D332">
        <f t="shared" si="17"/>
        <v>401060303</v>
      </c>
      <c r="E332" t="str">
        <f t="shared" si="18"/>
        <v>SkillDescDetail401060303</v>
      </c>
    </row>
    <row r="333" spans="4:5" x14ac:dyDescent="0.15">
      <c r="D333">
        <f t="shared" si="17"/>
        <v>401060304</v>
      </c>
      <c r="E333" t="str">
        <f t="shared" si="18"/>
        <v>SkillDescDetail401060304</v>
      </c>
    </row>
    <row r="334" spans="4:5" x14ac:dyDescent="0.15">
      <c r="D334">
        <f t="shared" si="17"/>
        <v>401060305</v>
      </c>
      <c r="E334" t="str">
        <f t="shared" si="18"/>
        <v>SkillDescDetail401060305</v>
      </c>
    </row>
    <row r="335" spans="4:5" x14ac:dyDescent="0.15">
      <c r="D335">
        <f t="shared" si="17"/>
        <v>401060401</v>
      </c>
      <c r="E335" t="str">
        <f t="shared" si="18"/>
        <v>SkillDescDetail401060401</v>
      </c>
    </row>
    <row r="336" spans="4:5" x14ac:dyDescent="0.15">
      <c r="D336">
        <f t="shared" si="17"/>
        <v>401060402</v>
      </c>
      <c r="E336" t="str">
        <f t="shared" si="18"/>
        <v>SkillDescDetail401060402</v>
      </c>
    </row>
    <row r="337" spans="4:5" x14ac:dyDescent="0.15">
      <c r="D337">
        <f t="shared" si="17"/>
        <v>401060403</v>
      </c>
      <c r="E337" t="str">
        <f t="shared" si="18"/>
        <v>SkillDescDetail401060403</v>
      </c>
    </row>
    <row r="338" spans="4:5" x14ac:dyDescent="0.15">
      <c r="D338">
        <f t="shared" si="17"/>
        <v>401060404</v>
      </c>
      <c r="E338" t="str">
        <f t="shared" si="18"/>
        <v>SkillDescDetail401060404</v>
      </c>
    </row>
    <row r="339" spans="4:5" x14ac:dyDescent="0.15">
      <c r="D339">
        <f t="shared" si="17"/>
        <v>401060405</v>
      </c>
      <c r="E339" t="str">
        <f t="shared" si="18"/>
        <v>SkillDescDetail401060405</v>
      </c>
    </row>
    <row r="340" spans="4:5" x14ac:dyDescent="0.15">
      <c r="D340">
        <f t="shared" si="17"/>
        <v>401060501</v>
      </c>
      <c r="E340" t="str">
        <f t="shared" si="18"/>
        <v>SkillDescDetail401060501</v>
      </c>
    </row>
    <row r="341" spans="4:5" x14ac:dyDescent="0.15">
      <c r="D341">
        <f t="shared" si="17"/>
        <v>401060502</v>
      </c>
      <c r="E341" t="str">
        <f t="shared" si="18"/>
        <v>SkillDescDetail401060502</v>
      </c>
    </row>
    <row r="342" spans="4:5" x14ac:dyDescent="0.15">
      <c r="D342">
        <f t="shared" si="17"/>
        <v>401060503</v>
      </c>
      <c r="E342" t="str">
        <f t="shared" si="18"/>
        <v>SkillDescDetail401060503</v>
      </c>
    </row>
    <row r="343" spans="4:5" x14ac:dyDescent="0.15">
      <c r="D343">
        <f t="shared" si="17"/>
        <v>401060504</v>
      </c>
      <c r="E343" t="str">
        <f t="shared" si="18"/>
        <v>SkillDescDetail401060504</v>
      </c>
    </row>
    <row r="344" spans="4:5" x14ac:dyDescent="0.15">
      <c r="D344">
        <f t="shared" si="17"/>
        <v>401060505</v>
      </c>
      <c r="E344" t="str">
        <f t="shared" si="18"/>
        <v>SkillDescDetail401060505</v>
      </c>
    </row>
    <row r="345" spans="4:5" x14ac:dyDescent="0.15">
      <c r="D345">
        <f t="shared" si="17"/>
        <v>401060601</v>
      </c>
      <c r="E345" t="str">
        <f t="shared" si="18"/>
        <v>SkillDescDetail401060601</v>
      </c>
    </row>
    <row r="346" spans="4:5" x14ac:dyDescent="0.15">
      <c r="D346">
        <f t="shared" si="17"/>
        <v>401060602</v>
      </c>
      <c r="E346" t="str">
        <f t="shared" si="18"/>
        <v>SkillDescDetail401060602</v>
      </c>
    </row>
    <row r="347" spans="4:5" x14ac:dyDescent="0.15">
      <c r="D347">
        <f t="shared" si="17"/>
        <v>401060603</v>
      </c>
      <c r="E347" t="str">
        <f t="shared" si="18"/>
        <v>SkillDescDetail401060603</v>
      </c>
    </row>
    <row r="348" spans="4:5" x14ac:dyDescent="0.15">
      <c r="D348">
        <f t="shared" si="17"/>
        <v>401060604</v>
      </c>
      <c r="E348" t="str">
        <f t="shared" si="18"/>
        <v>SkillDescDetail401060604</v>
      </c>
    </row>
    <row r="349" spans="4:5" x14ac:dyDescent="0.15">
      <c r="D349">
        <f t="shared" si="17"/>
        <v>401060605</v>
      </c>
      <c r="E349" t="str">
        <f t="shared" si="18"/>
        <v>SkillDescDetail401060605</v>
      </c>
    </row>
    <row r="350" spans="4:5" x14ac:dyDescent="0.15">
      <c r="D350">
        <f t="shared" si="17"/>
        <v>401060701</v>
      </c>
      <c r="E350" t="str">
        <f t="shared" si="18"/>
        <v>SkillDescDetail401060701</v>
      </c>
    </row>
    <row r="351" spans="4:5" x14ac:dyDescent="0.15">
      <c r="D351">
        <f t="shared" si="17"/>
        <v>401060702</v>
      </c>
      <c r="E351" t="str">
        <f t="shared" si="18"/>
        <v>SkillDescDetail401060702</v>
      </c>
    </row>
    <row r="352" spans="4:5" x14ac:dyDescent="0.15">
      <c r="D352">
        <f t="shared" si="17"/>
        <v>401060703</v>
      </c>
      <c r="E352" t="str">
        <f t="shared" si="18"/>
        <v>SkillDescDetail401060703</v>
      </c>
    </row>
    <row r="353" spans="4:5" x14ac:dyDescent="0.15">
      <c r="D353">
        <f t="shared" si="17"/>
        <v>401060704</v>
      </c>
      <c r="E353" t="str">
        <f t="shared" si="18"/>
        <v>SkillDescDetail401060704</v>
      </c>
    </row>
    <row r="354" spans="4:5" x14ac:dyDescent="0.15">
      <c r="D354">
        <f t="shared" ref="D354:D385" si="19">D319+10000</f>
        <v>401060705</v>
      </c>
      <c r="E354" t="str">
        <f t="shared" si="18"/>
        <v>SkillDescDetail401060705</v>
      </c>
    </row>
    <row r="355" spans="4:5" x14ac:dyDescent="0.15">
      <c r="D355">
        <f t="shared" si="19"/>
        <v>401070101</v>
      </c>
      <c r="E355" t="str">
        <f t="shared" si="18"/>
        <v>SkillDescDetail401070101</v>
      </c>
    </row>
    <row r="356" spans="4:5" x14ac:dyDescent="0.15">
      <c r="D356">
        <f t="shared" si="19"/>
        <v>401070102</v>
      </c>
      <c r="E356" t="str">
        <f t="shared" si="18"/>
        <v>SkillDescDetail401070102</v>
      </c>
    </row>
    <row r="357" spans="4:5" x14ac:dyDescent="0.15">
      <c r="D357">
        <f t="shared" si="19"/>
        <v>401070103</v>
      </c>
      <c r="E357" t="str">
        <f t="shared" si="18"/>
        <v>SkillDescDetail401070103</v>
      </c>
    </row>
    <row r="358" spans="4:5" x14ac:dyDescent="0.15">
      <c r="D358">
        <f t="shared" si="19"/>
        <v>401070104</v>
      </c>
      <c r="E358" t="str">
        <f t="shared" si="18"/>
        <v>SkillDescDetail401070104</v>
      </c>
    </row>
    <row r="359" spans="4:5" x14ac:dyDescent="0.15">
      <c r="D359">
        <f t="shared" si="19"/>
        <v>401070105</v>
      </c>
      <c r="E359" t="str">
        <f t="shared" si="18"/>
        <v>SkillDescDetail401070105</v>
      </c>
    </row>
    <row r="360" spans="4:5" x14ac:dyDescent="0.15">
      <c r="D360">
        <f t="shared" si="19"/>
        <v>401070201</v>
      </c>
      <c r="E360" t="str">
        <f t="shared" si="18"/>
        <v>SkillDescDetail401070201</v>
      </c>
    </row>
    <row r="361" spans="4:5" x14ac:dyDescent="0.15">
      <c r="D361">
        <f t="shared" si="19"/>
        <v>401070202</v>
      </c>
      <c r="E361" t="str">
        <f t="shared" si="18"/>
        <v>SkillDescDetail401070202</v>
      </c>
    </row>
    <row r="362" spans="4:5" x14ac:dyDescent="0.15">
      <c r="D362">
        <f t="shared" si="19"/>
        <v>401070203</v>
      </c>
      <c r="E362" t="str">
        <f t="shared" si="18"/>
        <v>SkillDescDetail401070203</v>
      </c>
    </row>
    <row r="363" spans="4:5" x14ac:dyDescent="0.15">
      <c r="D363">
        <f t="shared" si="19"/>
        <v>401070204</v>
      </c>
      <c r="E363" t="str">
        <f t="shared" si="18"/>
        <v>SkillDescDetail401070204</v>
      </c>
    </row>
    <row r="364" spans="4:5" x14ac:dyDescent="0.15">
      <c r="D364">
        <f t="shared" si="19"/>
        <v>401070205</v>
      </c>
      <c r="E364" t="str">
        <f t="shared" si="18"/>
        <v>SkillDescDetail401070205</v>
      </c>
    </row>
    <row r="365" spans="4:5" x14ac:dyDescent="0.15">
      <c r="D365">
        <f t="shared" si="19"/>
        <v>401070301</v>
      </c>
      <c r="E365" t="str">
        <f t="shared" si="18"/>
        <v>SkillDescDetail401070301</v>
      </c>
    </row>
    <row r="366" spans="4:5" x14ac:dyDescent="0.15">
      <c r="D366">
        <f t="shared" si="19"/>
        <v>401070302</v>
      </c>
      <c r="E366" t="str">
        <f t="shared" si="18"/>
        <v>SkillDescDetail401070302</v>
      </c>
    </row>
    <row r="367" spans="4:5" x14ac:dyDescent="0.15">
      <c r="D367">
        <f t="shared" si="19"/>
        <v>401070303</v>
      </c>
      <c r="E367" t="str">
        <f t="shared" si="18"/>
        <v>SkillDescDetail401070303</v>
      </c>
    </row>
    <row r="368" spans="4:5" x14ac:dyDescent="0.15">
      <c r="D368">
        <f t="shared" si="19"/>
        <v>401070304</v>
      </c>
      <c r="E368" t="str">
        <f t="shared" si="18"/>
        <v>SkillDescDetail401070304</v>
      </c>
    </row>
    <row r="369" spans="4:5" x14ac:dyDescent="0.15">
      <c r="D369">
        <f t="shared" si="19"/>
        <v>401070305</v>
      </c>
      <c r="E369" t="str">
        <f t="shared" si="18"/>
        <v>SkillDescDetail401070305</v>
      </c>
    </row>
    <row r="370" spans="4:5" x14ac:dyDescent="0.15">
      <c r="D370">
        <f t="shared" si="19"/>
        <v>401070401</v>
      </c>
      <c r="E370" t="str">
        <f t="shared" si="18"/>
        <v>SkillDescDetail401070401</v>
      </c>
    </row>
    <row r="371" spans="4:5" x14ac:dyDescent="0.15">
      <c r="D371">
        <f t="shared" si="19"/>
        <v>401070402</v>
      </c>
      <c r="E371" t="str">
        <f t="shared" si="18"/>
        <v>SkillDescDetail401070402</v>
      </c>
    </row>
    <row r="372" spans="4:5" x14ac:dyDescent="0.15">
      <c r="D372">
        <f t="shared" si="19"/>
        <v>401070403</v>
      </c>
      <c r="E372" t="str">
        <f t="shared" si="18"/>
        <v>SkillDescDetail401070403</v>
      </c>
    </row>
    <row r="373" spans="4:5" x14ac:dyDescent="0.15">
      <c r="D373">
        <f t="shared" si="19"/>
        <v>401070404</v>
      </c>
      <c r="E373" t="str">
        <f t="shared" si="18"/>
        <v>SkillDescDetail401070404</v>
      </c>
    </row>
    <row r="374" spans="4:5" x14ac:dyDescent="0.15">
      <c r="D374">
        <f t="shared" si="19"/>
        <v>401070405</v>
      </c>
      <c r="E374" t="str">
        <f t="shared" si="18"/>
        <v>SkillDescDetail401070405</v>
      </c>
    </row>
    <row r="375" spans="4:5" x14ac:dyDescent="0.15">
      <c r="D375">
        <f t="shared" si="19"/>
        <v>401070501</v>
      </c>
      <c r="E375" t="str">
        <f t="shared" si="18"/>
        <v>SkillDescDetail401070501</v>
      </c>
    </row>
    <row r="376" spans="4:5" x14ac:dyDescent="0.15">
      <c r="D376">
        <f t="shared" si="19"/>
        <v>401070502</v>
      </c>
      <c r="E376" t="str">
        <f t="shared" si="18"/>
        <v>SkillDescDetail401070502</v>
      </c>
    </row>
    <row r="377" spans="4:5" x14ac:dyDescent="0.15">
      <c r="D377">
        <f t="shared" si="19"/>
        <v>401070503</v>
      </c>
      <c r="E377" t="str">
        <f t="shared" si="18"/>
        <v>SkillDescDetail401070503</v>
      </c>
    </row>
    <row r="378" spans="4:5" x14ac:dyDescent="0.15">
      <c r="D378">
        <f t="shared" si="19"/>
        <v>401070504</v>
      </c>
      <c r="E378" t="str">
        <f t="shared" si="18"/>
        <v>SkillDescDetail401070504</v>
      </c>
    </row>
    <row r="379" spans="4:5" x14ac:dyDescent="0.15">
      <c r="D379">
        <f t="shared" si="19"/>
        <v>401070505</v>
      </c>
      <c r="E379" t="str">
        <f t="shared" si="18"/>
        <v>SkillDescDetail401070505</v>
      </c>
    </row>
    <row r="380" spans="4:5" x14ac:dyDescent="0.15">
      <c r="D380">
        <f t="shared" si="19"/>
        <v>401070601</v>
      </c>
      <c r="E380" t="str">
        <f t="shared" si="18"/>
        <v>SkillDescDetail401070601</v>
      </c>
    </row>
    <row r="381" spans="4:5" x14ac:dyDescent="0.15">
      <c r="D381">
        <f t="shared" si="19"/>
        <v>401070602</v>
      </c>
      <c r="E381" t="str">
        <f t="shared" si="18"/>
        <v>SkillDescDetail401070602</v>
      </c>
    </row>
    <row r="382" spans="4:5" x14ac:dyDescent="0.15">
      <c r="D382">
        <f t="shared" si="19"/>
        <v>401070603</v>
      </c>
      <c r="E382" t="str">
        <f t="shared" si="18"/>
        <v>SkillDescDetail401070603</v>
      </c>
    </row>
    <row r="383" spans="4:5" x14ac:dyDescent="0.15">
      <c r="D383">
        <f t="shared" si="19"/>
        <v>401070604</v>
      </c>
      <c r="E383" t="str">
        <f t="shared" si="18"/>
        <v>SkillDescDetail401070604</v>
      </c>
    </row>
    <row r="384" spans="4:5" x14ac:dyDescent="0.15">
      <c r="D384">
        <f t="shared" si="19"/>
        <v>401070605</v>
      </c>
      <c r="E384" t="str">
        <f t="shared" si="18"/>
        <v>SkillDescDetail401070605</v>
      </c>
    </row>
    <row r="385" spans="4:5" x14ac:dyDescent="0.15">
      <c r="D385">
        <f t="shared" si="19"/>
        <v>401070701</v>
      </c>
      <c r="E385" t="str">
        <f t="shared" si="18"/>
        <v>SkillDescDetail401070701</v>
      </c>
    </row>
    <row r="386" spans="4:5" x14ac:dyDescent="0.15">
      <c r="D386">
        <f t="shared" ref="D386:D417" si="20">D351+10000</f>
        <v>401070702</v>
      </c>
      <c r="E386" t="str">
        <f t="shared" si="18"/>
        <v>SkillDescDetail401070702</v>
      </c>
    </row>
    <row r="387" spans="4:5" x14ac:dyDescent="0.15">
      <c r="D387">
        <f t="shared" si="20"/>
        <v>401070703</v>
      </c>
      <c r="E387" t="str">
        <f t="shared" si="18"/>
        <v>SkillDescDetail401070703</v>
      </c>
    </row>
    <row r="388" spans="4:5" x14ac:dyDescent="0.15">
      <c r="D388">
        <f t="shared" si="20"/>
        <v>401070704</v>
      </c>
      <c r="E388" t="str">
        <f t="shared" si="18"/>
        <v>SkillDescDetail401070704</v>
      </c>
    </row>
    <row r="389" spans="4:5" x14ac:dyDescent="0.15">
      <c r="D389">
        <f t="shared" si="20"/>
        <v>401070705</v>
      </c>
      <c r="E389" t="str">
        <f t="shared" si="18"/>
        <v>SkillDescDetail401070705</v>
      </c>
    </row>
    <row r="390" spans="4:5" x14ac:dyDescent="0.15">
      <c r="D390">
        <f t="shared" si="20"/>
        <v>401080101</v>
      </c>
      <c r="E390" t="str">
        <f t="shared" ref="E390:E453" si="21">$D$4&amp;D390</f>
        <v>SkillDescDetail401080101</v>
      </c>
    </row>
    <row r="391" spans="4:5" x14ac:dyDescent="0.15">
      <c r="D391">
        <f t="shared" si="20"/>
        <v>401080102</v>
      </c>
      <c r="E391" t="str">
        <f t="shared" si="21"/>
        <v>SkillDescDetail401080102</v>
      </c>
    </row>
    <row r="392" spans="4:5" x14ac:dyDescent="0.15">
      <c r="D392">
        <f t="shared" si="20"/>
        <v>401080103</v>
      </c>
      <c r="E392" t="str">
        <f t="shared" si="21"/>
        <v>SkillDescDetail401080103</v>
      </c>
    </row>
    <row r="393" spans="4:5" x14ac:dyDescent="0.15">
      <c r="D393">
        <f t="shared" si="20"/>
        <v>401080104</v>
      </c>
      <c r="E393" t="str">
        <f t="shared" si="21"/>
        <v>SkillDescDetail401080104</v>
      </c>
    </row>
    <row r="394" spans="4:5" x14ac:dyDescent="0.15">
      <c r="D394">
        <f t="shared" si="20"/>
        <v>401080105</v>
      </c>
      <c r="E394" t="str">
        <f t="shared" si="21"/>
        <v>SkillDescDetail401080105</v>
      </c>
    </row>
    <row r="395" spans="4:5" x14ac:dyDescent="0.15">
      <c r="D395">
        <f t="shared" si="20"/>
        <v>401080201</v>
      </c>
      <c r="E395" t="str">
        <f t="shared" si="21"/>
        <v>SkillDescDetail401080201</v>
      </c>
    </row>
    <row r="396" spans="4:5" x14ac:dyDescent="0.15">
      <c r="D396">
        <f t="shared" si="20"/>
        <v>401080202</v>
      </c>
      <c r="E396" t="str">
        <f t="shared" si="21"/>
        <v>SkillDescDetail401080202</v>
      </c>
    </row>
    <row r="397" spans="4:5" x14ac:dyDescent="0.15">
      <c r="D397">
        <f t="shared" si="20"/>
        <v>401080203</v>
      </c>
      <c r="E397" t="str">
        <f t="shared" si="21"/>
        <v>SkillDescDetail401080203</v>
      </c>
    </row>
    <row r="398" spans="4:5" x14ac:dyDescent="0.15">
      <c r="D398">
        <f t="shared" si="20"/>
        <v>401080204</v>
      </c>
      <c r="E398" t="str">
        <f t="shared" si="21"/>
        <v>SkillDescDetail401080204</v>
      </c>
    </row>
    <row r="399" spans="4:5" x14ac:dyDescent="0.15">
      <c r="D399">
        <f t="shared" si="20"/>
        <v>401080205</v>
      </c>
      <c r="E399" t="str">
        <f t="shared" si="21"/>
        <v>SkillDescDetail401080205</v>
      </c>
    </row>
    <row r="400" spans="4:5" x14ac:dyDescent="0.15">
      <c r="D400">
        <f t="shared" si="20"/>
        <v>401080301</v>
      </c>
      <c r="E400" t="str">
        <f t="shared" si="21"/>
        <v>SkillDescDetail401080301</v>
      </c>
    </row>
    <row r="401" spans="4:5" x14ac:dyDescent="0.15">
      <c r="D401">
        <f t="shared" si="20"/>
        <v>401080302</v>
      </c>
      <c r="E401" t="str">
        <f t="shared" si="21"/>
        <v>SkillDescDetail401080302</v>
      </c>
    </row>
    <row r="402" spans="4:5" x14ac:dyDescent="0.15">
      <c r="D402">
        <f t="shared" si="20"/>
        <v>401080303</v>
      </c>
      <c r="E402" t="str">
        <f t="shared" si="21"/>
        <v>SkillDescDetail401080303</v>
      </c>
    </row>
    <row r="403" spans="4:5" x14ac:dyDescent="0.15">
      <c r="D403">
        <f t="shared" si="20"/>
        <v>401080304</v>
      </c>
      <c r="E403" t="str">
        <f t="shared" si="21"/>
        <v>SkillDescDetail401080304</v>
      </c>
    </row>
    <row r="404" spans="4:5" x14ac:dyDescent="0.15">
      <c r="D404">
        <f t="shared" si="20"/>
        <v>401080305</v>
      </c>
      <c r="E404" t="str">
        <f t="shared" si="21"/>
        <v>SkillDescDetail401080305</v>
      </c>
    </row>
    <row r="405" spans="4:5" x14ac:dyDescent="0.15">
      <c r="D405">
        <f t="shared" si="20"/>
        <v>401080401</v>
      </c>
      <c r="E405" t="str">
        <f t="shared" si="21"/>
        <v>SkillDescDetail401080401</v>
      </c>
    </row>
    <row r="406" spans="4:5" x14ac:dyDescent="0.15">
      <c r="D406">
        <f t="shared" si="20"/>
        <v>401080402</v>
      </c>
      <c r="E406" t="str">
        <f t="shared" si="21"/>
        <v>SkillDescDetail401080402</v>
      </c>
    </row>
    <row r="407" spans="4:5" x14ac:dyDescent="0.15">
      <c r="D407">
        <f t="shared" si="20"/>
        <v>401080403</v>
      </c>
      <c r="E407" t="str">
        <f t="shared" si="21"/>
        <v>SkillDescDetail401080403</v>
      </c>
    </row>
    <row r="408" spans="4:5" x14ac:dyDescent="0.15">
      <c r="D408">
        <f t="shared" si="20"/>
        <v>401080404</v>
      </c>
      <c r="E408" t="str">
        <f t="shared" si="21"/>
        <v>SkillDescDetail401080404</v>
      </c>
    </row>
    <row r="409" spans="4:5" x14ac:dyDescent="0.15">
      <c r="D409">
        <f t="shared" si="20"/>
        <v>401080405</v>
      </c>
      <c r="E409" t="str">
        <f t="shared" si="21"/>
        <v>SkillDescDetail401080405</v>
      </c>
    </row>
    <row r="410" spans="4:5" x14ac:dyDescent="0.15">
      <c r="D410">
        <f t="shared" si="20"/>
        <v>401080501</v>
      </c>
      <c r="E410" t="str">
        <f t="shared" si="21"/>
        <v>SkillDescDetail401080501</v>
      </c>
    </row>
    <row r="411" spans="4:5" x14ac:dyDescent="0.15">
      <c r="D411">
        <f t="shared" si="20"/>
        <v>401080502</v>
      </c>
      <c r="E411" t="str">
        <f t="shared" si="21"/>
        <v>SkillDescDetail401080502</v>
      </c>
    </row>
    <row r="412" spans="4:5" x14ac:dyDescent="0.15">
      <c r="D412">
        <f t="shared" si="20"/>
        <v>401080503</v>
      </c>
      <c r="E412" t="str">
        <f t="shared" si="21"/>
        <v>SkillDescDetail401080503</v>
      </c>
    </row>
    <row r="413" spans="4:5" x14ac:dyDescent="0.15">
      <c r="D413">
        <f t="shared" si="20"/>
        <v>401080504</v>
      </c>
      <c r="E413" t="str">
        <f t="shared" si="21"/>
        <v>SkillDescDetail401080504</v>
      </c>
    </row>
    <row r="414" spans="4:5" x14ac:dyDescent="0.15">
      <c r="D414">
        <f t="shared" si="20"/>
        <v>401080505</v>
      </c>
      <c r="E414" t="str">
        <f t="shared" si="21"/>
        <v>SkillDescDetail401080505</v>
      </c>
    </row>
    <row r="415" spans="4:5" x14ac:dyDescent="0.15">
      <c r="D415">
        <f t="shared" si="20"/>
        <v>401080601</v>
      </c>
      <c r="E415" t="str">
        <f t="shared" si="21"/>
        <v>SkillDescDetail401080601</v>
      </c>
    </row>
    <row r="416" spans="4:5" x14ac:dyDescent="0.15">
      <c r="D416">
        <f t="shared" si="20"/>
        <v>401080602</v>
      </c>
      <c r="E416" t="str">
        <f t="shared" si="21"/>
        <v>SkillDescDetail401080602</v>
      </c>
    </row>
    <row r="417" spans="4:5" x14ac:dyDescent="0.15">
      <c r="D417">
        <f t="shared" si="20"/>
        <v>401080603</v>
      </c>
      <c r="E417" t="str">
        <f t="shared" si="21"/>
        <v>SkillDescDetail401080603</v>
      </c>
    </row>
    <row r="418" spans="4:5" x14ac:dyDescent="0.15">
      <c r="D418">
        <f t="shared" ref="D418:D449" si="22">D383+10000</f>
        <v>401080604</v>
      </c>
      <c r="E418" t="str">
        <f t="shared" si="21"/>
        <v>SkillDescDetail401080604</v>
      </c>
    </row>
    <row r="419" spans="4:5" x14ac:dyDescent="0.15">
      <c r="D419">
        <f t="shared" si="22"/>
        <v>401080605</v>
      </c>
      <c r="E419" t="str">
        <f t="shared" si="21"/>
        <v>SkillDescDetail401080605</v>
      </c>
    </row>
    <row r="420" spans="4:5" x14ac:dyDescent="0.15">
      <c r="D420">
        <f t="shared" si="22"/>
        <v>401080701</v>
      </c>
      <c r="E420" t="str">
        <f t="shared" si="21"/>
        <v>SkillDescDetail401080701</v>
      </c>
    </row>
    <row r="421" spans="4:5" x14ac:dyDescent="0.15">
      <c r="D421">
        <f t="shared" si="22"/>
        <v>401080702</v>
      </c>
      <c r="E421" t="str">
        <f t="shared" si="21"/>
        <v>SkillDescDetail401080702</v>
      </c>
    </row>
    <row r="422" spans="4:5" x14ac:dyDescent="0.15">
      <c r="D422">
        <f t="shared" si="22"/>
        <v>401080703</v>
      </c>
      <c r="E422" t="str">
        <f t="shared" si="21"/>
        <v>SkillDescDetail401080703</v>
      </c>
    </row>
    <row r="423" spans="4:5" x14ac:dyDescent="0.15">
      <c r="D423">
        <f t="shared" si="22"/>
        <v>401080704</v>
      </c>
      <c r="E423" t="str">
        <f t="shared" si="21"/>
        <v>SkillDescDetail401080704</v>
      </c>
    </row>
    <row r="424" spans="4:5" x14ac:dyDescent="0.15">
      <c r="D424">
        <f t="shared" si="22"/>
        <v>401080705</v>
      </c>
      <c r="E424" t="str">
        <f t="shared" si="21"/>
        <v>SkillDescDetail401080705</v>
      </c>
    </row>
    <row r="425" spans="4:5" x14ac:dyDescent="0.15">
      <c r="D425">
        <f t="shared" si="22"/>
        <v>401090101</v>
      </c>
      <c r="E425" t="str">
        <f t="shared" si="21"/>
        <v>SkillDescDetail401090101</v>
      </c>
    </row>
    <row r="426" spans="4:5" x14ac:dyDescent="0.15">
      <c r="D426">
        <f t="shared" si="22"/>
        <v>401090102</v>
      </c>
      <c r="E426" t="str">
        <f t="shared" si="21"/>
        <v>SkillDescDetail401090102</v>
      </c>
    </row>
    <row r="427" spans="4:5" x14ac:dyDescent="0.15">
      <c r="D427">
        <f t="shared" si="22"/>
        <v>401090103</v>
      </c>
      <c r="E427" t="str">
        <f t="shared" si="21"/>
        <v>SkillDescDetail401090103</v>
      </c>
    </row>
    <row r="428" spans="4:5" x14ac:dyDescent="0.15">
      <c r="D428">
        <f t="shared" si="22"/>
        <v>401090104</v>
      </c>
      <c r="E428" t="str">
        <f t="shared" si="21"/>
        <v>SkillDescDetail401090104</v>
      </c>
    </row>
    <row r="429" spans="4:5" x14ac:dyDescent="0.15">
      <c r="D429">
        <f t="shared" si="22"/>
        <v>401090105</v>
      </c>
      <c r="E429" t="str">
        <f t="shared" si="21"/>
        <v>SkillDescDetail401090105</v>
      </c>
    </row>
    <row r="430" spans="4:5" x14ac:dyDescent="0.15">
      <c r="D430">
        <f t="shared" si="22"/>
        <v>401090201</v>
      </c>
      <c r="E430" t="str">
        <f t="shared" si="21"/>
        <v>SkillDescDetail401090201</v>
      </c>
    </row>
    <row r="431" spans="4:5" x14ac:dyDescent="0.15">
      <c r="D431">
        <f t="shared" si="22"/>
        <v>401090202</v>
      </c>
      <c r="E431" t="str">
        <f t="shared" si="21"/>
        <v>SkillDescDetail401090202</v>
      </c>
    </row>
    <row r="432" spans="4:5" x14ac:dyDescent="0.15">
      <c r="D432">
        <f t="shared" si="22"/>
        <v>401090203</v>
      </c>
      <c r="E432" t="str">
        <f t="shared" si="21"/>
        <v>SkillDescDetail401090203</v>
      </c>
    </row>
    <row r="433" spans="4:5" x14ac:dyDescent="0.15">
      <c r="D433">
        <f t="shared" si="22"/>
        <v>401090204</v>
      </c>
      <c r="E433" t="str">
        <f t="shared" si="21"/>
        <v>SkillDescDetail401090204</v>
      </c>
    </row>
    <row r="434" spans="4:5" x14ac:dyDescent="0.15">
      <c r="D434">
        <f t="shared" si="22"/>
        <v>401090205</v>
      </c>
      <c r="E434" t="str">
        <f t="shared" si="21"/>
        <v>SkillDescDetail401090205</v>
      </c>
    </row>
    <row r="435" spans="4:5" x14ac:dyDescent="0.15">
      <c r="D435">
        <f t="shared" si="22"/>
        <v>401090301</v>
      </c>
      <c r="E435" t="str">
        <f t="shared" si="21"/>
        <v>SkillDescDetail401090301</v>
      </c>
    </row>
    <row r="436" spans="4:5" x14ac:dyDescent="0.15">
      <c r="D436">
        <f t="shared" si="22"/>
        <v>401090302</v>
      </c>
      <c r="E436" t="str">
        <f t="shared" si="21"/>
        <v>SkillDescDetail401090302</v>
      </c>
    </row>
    <row r="437" spans="4:5" x14ac:dyDescent="0.15">
      <c r="D437">
        <f t="shared" si="22"/>
        <v>401090303</v>
      </c>
      <c r="E437" t="str">
        <f t="shared" si="21"/>
        <v>SkillDescDetail401090303</v>
      </c>
    </row>
    <row r="438" spans="4:5" x14ac:dyDescent="0.15">
      <c r="D438">
        <f t="shared" si="22"/>
        <v>401090304</v>
      </c>
      <c r="E438" t="str">
        <f t="shared" si="21"/>
        <v>SkillDescDetail401090304</v>
      </c>
    </row>
    <row r="439" spans="4:5" x14ac:dyDescent="0.15">
      <c r="D439">
        <f t="shared" si="22"/>
        <v>401090305</v>
      </c>
      <c r="E439" t="str">
        <f t="shared" si="21"/>
        <v>SkillDescDetail401090305</v>
      </c>
    </row>
    <row r="440" spans="4:5" x14ac:dyDescent="0.15">
      <c r="D440">
        <f t="shared" si="22"/>
        <v>401090401</v>
      </c>
      <c r="E440" t="str">
        <f t="shared" si="21"/>
        <v>SkillDescDetail401090401</v>
      </c>
    </row>
    <row r="441" spans="4:5" x14ac:dyDescent="0.15">
      <c r="D441">
        <f t="shared" si="22"/>
        <v>401090402</v>
      </c>
      <c r="E441" t="str">
        <f t="shared" si="21"/>
        <v>SkillDescDetail401090402</v>
      </c>
    </row>
    <row r="442" spans="4:5" x14ac:dyDescent="0.15">
      <c r="D442">
        <f t="shared" si="22"/>
        <v>401090403</v>
      </c>
      <c r="E442" t="str">
        <f t="shared" si="21"/>
        <v>SkillDescDetail401090403</v>
      </c>
    </row>
    <row r="443" spans="4:5" x14ac:dyDescent="0.15">
      <c r="D443">
        <f t="shared" si="22"/>
        <v>401090404</v>
      </c>
      <c r="E443" t="str">
        <f t="shared" si="21"/>
        <v>SkillDescDetail401090404</v>
      </c>
    </row>
    <row r="444" spans="4:5" x14ac:dyDescent="0.15">
      <c r="D444">
        <f t="shared" si="22"/>
        <v>401090405</v>
      </c>
      <c r="E444" t="str">
        <f t="shared" si="21"/>
        <v>SkillDescDetail401090405</v>
      </c>
    </row>
    <row r="445" spans="4:5" x14ac:dyDescent="0.15">
      <c r="D445">
        <f t="shared" si="22"/>
        <v>401090501</v>
      </c>
      <c r="E445" t="str">
        <f t="shared" si="21"/>
        <v>SkillDescDetail401090501</v>
      </c>
    </row>
    <row r="446" spans="4:5" x14ac:dyDescent="0.15">
      <c r="D446">
        <f t="shared" si="22"/>
        <v>401090502</v>
      </c>
      <c r="E446" t="str">
        <f t="shared" si="21"/>
        <v>SkillDescDetail401090502</v>
      </c>
    </row>
    <row r="447" spans="4:5" x14ac:dyDescent="0.15">
      <c r="D447">
        <f t="shared" si="22"/>
        <v>401090503</v>
      </c>
      <c r="E447" t="str">
        <f t="shared" si="21"/>
        <v>SkillDescDetail401090503</v>
      </c>
    </row>
    <row r="448" spans="4:5" x14ac:dyDescent="0.15">
      <c r="D448">
        <f t="shared" si="22"/>
        <v>401090504</v>
      </c>
      <c r="E448" t="str">
        <f t="shared" si="21"/>
        <v>SkillDescDetail401090504</v>
      </c>
    </row>
    <row r="449" spans="4:5" x14ac:dyDescent="0.15">
      <c r="D449">
        <f t="shared" si="22"/>
        <v>401090505</v>
      </c>
      <c r="E449" t="str">
        <f t="shared" si="21"/>
        <v>SkillDescDetail401090505</v>
      </c>
    </row>
    <row r="450" spans="4:5" x14ac:dyDescent="0.15">
      <c r="D450">
        <f t="shared" ref="D450:D488" si="23">D415+10000</f>
        <v>401090601</v>
      </c>
      <c r="E450" t="str">
        <f t="shared" si="21"/>
        <v>SkillDescDetail401090601</v>
      </c>
    </row>
    <row r="451" spans="4:5" x14ac:dyDescent="0.15">
      <c r="D451">
        <f t="shared" si="23"/>
        <v>401090602</v>
      </c>
      <c r="E451" t="str">
        <f t="shared" si="21"/>
        <v>SkillDescDetail401090602</v>
      </c>
    </row>
    <row r="452" spans="4:5" x14ac:dyDescent="0.15">
      <c r="D452">
        <f t="shared" si="23"/>
        <v>401090603</v>
      </c>
      <c r="E452" t="str">
        <f t="shared" si="21"/>
        <v>SkillDescDetail401090603</v>
      </c>
    </row>
    <row r="453" spans="4:5" x14ac:dyDescent="0.15">
      <c r="D453">
        <f t="shared" si="23"/>
        <v>401090604</v>
      </c>
      <c r="E453" t="str">
        <f t="shared" si="21"/>
        <v>SkillDescDetail401090604</v>
      </c>
    </row>
    <row r="454" spans="4:5" x14ac:dyDescent="0.15">
      <c r="D454">
        <f t="shared" si="23"/>
        <v>401090605</v>
      </c>
      <c r="E454" t="str">
        <f t="shared" ref="E454:E517" si="24">$D$4&amp;D454</f>
        <v>SkillDescDetail401090605</v>
      </c>
    </row>
    <row r="455" spans="4:5" x14ac:dyDescent="0.15">
      <c r="D455">
        <f t="shared" si="23"/>
        <v>401090701</v>
      </c>
      <c r="E455" t="str">
        <f t="shared" si="24"/>
        <v>SkillDescDetail401090701</v>
      </c>
    </row>
    <row r="456" spans="4:5" x14ac:dyDescent="0.15">
      <c r="D456">
        <f t="shared" si="23"/>
        <v>401090702</v>
      </c>
      <c r="E456" t="str">
        <f t="shared" si="24"/>
        <v>SkillDescDetail401090702</v>
      </c>
    </row>
    <row r="457" spans="4:5" x14ac:dyDescent="0.15">
      <c r="D457">
        <f t="shared" si="23"/>
        <v>401090703</v>
      </c>
      <c r="E457" t="str">
        <f t="shared" si="24"/>
        <v>SkillDescDetail401090703</v>
      </c>
    </row>
    <row r="458" spans="4:5" x14ac:dyDescent="0.15">
      <c r="D458">
        <f t="shared" si="23"/>
        <v>401090704</v>
      </c>
      <c r="E458" t="str">
        <f t="shared" si="24"/>
        <v>SkillDescDetail401090704</v>
      </c>
    </row>
    <row r="459" spans="4:5" x14ac:dyDescent="0.15">
      <c r="D459">
        <f t="shared" si="23"/>
        <v>401090705</v>
      </c>
      <c r="E459" t="str">
        <f t="shared" si="24"/>
        <v>SkillDescDetail401090705</v>
      </c>
    </row>
    <row r="460" spans="4:5" x14ac:dyDescent="0.15">
      <c r="D460">
        <f t="shared" si="23"/>
        <v>401100101</v>
      </c>
      <c r="E460" t="str">
        <f t="shared" si="24"/>
        <v>SkillDescDetail401100101</v>
      </c>
    </row>
    <row r="461" spans="4:5" x14ac:dyDescent="0.15">
      <c r="D461">
        <f t="shared" si="23"/>
        <v>401100102</v>
      </c>
      <c r="E461" t="str">
        <f t="shared" si="24"/>
        <v>SkillDescDetail401100102</v>
      </c>
    </row>
    <row r="462" spans="4:5" x14ac:dyDescent="0.15">
      <c r="D462">
        <f t="shared" si="23"/>
        <v>401100103</v>
      </c>
      <c r="E462" t="str">
        <f t="shared" si="24"/>
        <v>SkillDescDetail401100103</v>
      </c>
    </row>
    <row r="463" spans="4:5" x14ac:dyDescent="0.15">
      <c r="D463">
        <f t="shared" si="23"/>
        <v>401100104</v>
      </c>
      <c r="E463" t="str">
        <f t="shared" si="24"/>
        <v>SkillDescDetail401100104</v>
      </c>
    </row>
    <row r="464" spans="4:5" x14ac:dyDescent="0.15">
      <c r="D464">
        <f t="shared" si="23"/>
        <v>401100105</v>
      </c>
      <c r="E464" t="str">
        <f t="shared" si="24"/>
        <v>SkillDescDetail401100105</v>
      </c>
    </row>
    <row r="465" spans="4:5" x14ac:dyDescent="0.15">
      <c r="D465">
        <f t="shared" si="23"/>
        <v>401100201</v>
      </c>
      <c r="E465" t="str">
        <f t="shared" si="24"/>
        <v>SkillDescDetail401100201</v>
      </c>
    </row>
    <row r="466" spans="4:5" x14ac:dyDescent="0.15">
      <c r="D466">
        <f t="shared" si="23"/>
        <v>401100202</v>
      </c>
      <c r="E466" t="str">
        <f t="shared" si="24"/>
        <v>SkillDescDetail401100202</v>
      </c>
    </row>
    <row r="467" spans="4:5" x14ac:dyDescent="0.15">
      <c r="D467">
        <f t="shared" si="23"/>
        <v>401100203</v>
      </c>
      <c r="E467" t="str">
        <f t="shared" si="24"/>
        <v>SkillDescDetail401100203</v>
      </c>
    </row>
    <row r="468" spans="4:5" x14ac:dyDescent="0.15">
      <c r="D468">
        <f t="shared" si="23"/>
        <v>401100204</v>
      </c>
      <c r="E468" t="str">
        <f t="shared" si="24"/>
        <v>SkillDescDetail401100204</v>
      </c>
    </row>
    <row r="469" spans="4:5" x14ac:dyDescent="0.15">
      <c r="D469">
        <f t="shared" si="23"/>
        <v>401100205</v>
      </c>
      <c r="E469" t="str">
        <f t="shared" si="24"/>
        <v>SkillDescDetail401100205</v>
      </c>
    </row>
    <row r="470" spans="4:5" x14ac:dyDescent="0.15">
      <c r="D470">
        <f t="shared" si="23"/>
        <v>401100301</v>
      </c>
      <c r="E470" t="str">
        <f t="shared" si="24"/>
        <v>SkillDescDetail401100301</v>
      </c>
    </row>
    <row r="471" spans="4:5" x14ac:dyDescent="0.15">
      <c r="D471">
        <f t="shared" si="23"/>
        <v>401100302</v>
      </c>
      <c r="E471" t="str">
        <f t="shared" si="24"/>
        <v>SkillDescDetail401100302</v>
      </c>
    </row>
    <row r="472" spans="4:5" x14ac:dyDescent="0.15">
      <c r="D472">
        <f t="shared" si="23"/>
        <v>401100303</v>
      </c>
      <c r="E472" t="str">
        <f t="shared" si="24"/>
        <v>SkillDescDetail401100303</v>
      </c>
    </row>
    <row r="473" spans="4:5" x14ac:dyDescent="0.15">
      <c r="D473">
        <f t="shared" si="23"/>
        <v>401100304</v>
      </c>
      <c r="E473" t="str">
        <f t="shared" si="24"/>
        <v>SkillDescDetail401100304</v>
      </c>
    </row>
    <row r="474" spans="4:5" x14ac:dyDescent="0.15">
      <c r="D474">
        <f t="shared" si="23"/>
        <v>401100305</v>
      </c>
      <c r="E474" t="str">
        <f t="shared" si="24"/>
        <v>SkillDescDetail401100305</v>
      </c>
    </row>
    <row r="475" spans="4:5" x14ac:dyDescent="0.15">
      <c r="D475">
        <f t="shared" si="23"/>
        <v>401100401</v>
      </c>
      <c r="E475" t="str">
        <f t="shared" si="24"/>
        <v>SkillDescDetail401100401</v>
      </c>
    </row>
    <row r="476" spans="4:5" x14ac:dyDescent="0.15">
      <c r="D476">
        <f t="shared" si="23"/>
        <v>401100402</v>
      </c>
      <c r="E476" t="str">
        <f t="shared" si="24"/>
        <v>SkillDescDetail401100402</v>
      </c>
    </row>
    <row r="477" spans="4:5" x14ac:dyDescent="0.15">
      <c r="D477">
        <f t="shared" si="23"/>
        <v>401100403</v>
      </c>
      <c r="E477" t="str">
        <f t="shared" si="24"/>
        <v>SkillDescDetail401100403</v>
      </c>
    </row>
    <row r="478" spans="4:5" x14ac:dyDescent="0.15">
      <c r="D478">
        <f t="shared" si="23"/>
        <v>401100404</v>
      </c>
      <c r="E478" t="str">
        <f t="shared" si="24"/>
        <v>SkillDescDetail401100404</v>
      </c>
    </row>
    <row r="479" spans="4:5" x14ac:dyDescent="0.15">
      <c r="D479">
        <f t="shared" si="23"/>
        <v>401100405</v>
      </c>
      <c r="E479" t="str">
        <f t="shared" si="24"/>
        <v>SkillDescDetail401100405</v>
      </c>
    </row>
    <row r="480" spans="4:5" x14ac:dyDescent="0.15">
      <c r="D480">
        <f t="shared" si="23"/>
        <v>401100501</v>
      </c>
      <c r="E480" t="str">
        <f t="shared" si="24"/>
        <v>SkillDescDetail401100501</v>
      </c>
    </row>
    <row r="481" spans="4:5" x14ac:dyDescent="0.15">
      <c r="D481">
        <f t="shared" si="23"/>
        <v>401100502</v>
      </c>
      <c r="E481" t="str">
        <f t="shared" si="24"/>
        <v>SkillDescDetail401100502</v>
      </c>
    </row>
    <row r="482" spans="4:5" x14ac:dyDescent="0.15">
      <c r="D482">
        <f t="shared" si="23"/>
        <v>401100503</v>
      </c>
      <c r="E482" t="str">
        <f t="shared" si="24"/>
        <v>SkillDescDetail401100503</v>
      </c>
    </row>
    <row r="483" spans="4:5" x14ac:dyDescent="0.15">
      <c r="D483">
        <f t="shared" si="23"/>
        <v>401100504</v>
      </c>
      <c r="E483" t="str">
        <f t="shared" si="24"/>
        <v>SkillDescDetail401100504</v>
      </c>
    </row>
    <row r="484" spans="4:5" x14ac:dyDescent="0.15">
      <c r="D484">
        <f t="shared" si="23"/>
        <v>401100505</v>
      </c>
      <c r="E484" t="str">
        <f t="shared" si="24"/>
        <v>SkillDescDetail401100505</v>
      </c>
    </row>
    <row r="485" spans="4:5" x14ac:dyDescent="0.15">
      <c r="D485">
        <f t="shared" si="23"/>
        <v>401100601</v>
      </c>
      <c r="E485" t="str">
        <f t="shared" si="24"/>
        <v>SkillDescDetail401100601</v>
      </c>
    </row>
    <row r="486" spans="4:5" x14ac:dyDescent="0.15">
      <c r="D486">
        <f t="shared" si="23"/>
        <v>401100602</v>
      </c>
      <c r="E486" t="str">
        <f t="shared" si="24"/>
        <v>SkillDescDetail401100602</v>
      </c>
    </row>
    <row r="487" spans="4:5" x14ac:dyDescent="0.15">
      <c r="D487">
        <f t="shared" si="23"/>
        <v>401100603</v>
      </c>
      <c r="E487" t="str">
        <f t="shared" si="24"/>
        <v>SkillDescDetail401100603</v>
      </c>
    </row>
    <row r="488" spans="4:5" x14ac:dyDescent="0.15">
      <c r="D488">
        <f t="shared" si="23"/>
        <v>401100604</v>
      </c>
      <c r="E488" t="str">
        <f t="shared" si="24"/>
        <v>SkillDescDetail401100604</v>
      </c>
    </row>
    <row r="489" spans="4:5" x14ac:dyDescent="0.15">
      <c r="D489">
        <f t="shared" ref="D489:D520" si="25">D454+10000</f>
        <v>401100605</v>
      </c>
      <c r="E489" t="str">
        <f t="shared" si="24"/>
        <v>SkillDescDetail401100605</v>
      </c>
    </row>
    <row r="490" spans="4:5" x14ac:dyDescent="0.15">
      <c r="D490">
        <f t="shared" si="25"/>
        <v>401100701</v>
      </c>
      <c r="E490" t="str">
        <f t="shared" si="24"/>
        <v>SkillDescDetail401100701</v>
      </c>
    </row>
    <row r="491" spans="4:5" x14ac:dyDescent="0.15">
      <c r="D491">
        <f t="shared" si="25"/>
        <v>401100702</v>
      </c>
      <c r="E491" t="str">
        <f t="shared" si="24"/>
        <v>SkillDescDetail401100702</v>
      </c>
    </row>
    <row r="492" spans="4:5" x14ac:dyDescent="0.15">
      <c r="D492">
        <f t="shared" si="25"/>
        <v>401100703</v>
      </c>
      <c r="E492" t="str">
        <f t="shared" si="24"/>
        <v>SkillDescDetail401100703</v>
      </c>
    </row>
    <row r="493" spans="4:5" x14ac:dyDescent="0.15">
      <c r="D493">
        <f t="shared" si="25"/>
        <v>401100704</v>
      </c>
      <c r="E493" t="str">
        <f t="shared" si="24"/>
        <v>SkillDescDetail401100704</v>
      </c>
    </row>
    <row r="494" spans="4:5" x14ac:dyDescent="0.15">
      <c r="D494">
        <f t="shared" si="25"/>
        <v>401100705</v>
      </c>
      <c r="E494" t="str">
        <f t="shared" si="24"/>
        <v>SkillDescDetail401100705</v>
      </c>
    </row>
    <row r="495" spans="4:5" x14ac:dyDescent="0.15">
      <c r="D495">
        <f t="shared" si="25"/>
        <v>401110101</v>
      </c>
      <c r="E495" t="str">
        <f t="shared" si="24"/>
        <v>SkillDescDetail401110101</v>
      </c>
    </row>
    <row r="496" spans="4:5" x14ac:dyDescent="0.15">
      <c r="D496">
        <f t="shared" si="25"/>
        <v>401110102</v>
      </c>
      <c r="E496" t="str">
        <f t="shared" si="24"/>
        <v>SkillDescDetail401110102</v>
      </c>
    </row>
    <row r="497" spans="4:5" x14ac:dyDescent="0.15">
      <c r="D497">
        <f t="shared" si="25"/>
        <v>401110103</v>
      </c>
      <c r="E497" t="str">
        <f t="shared" si="24"/>
        <v>SkillDescDetail401110103</v>
      </c>
    </row>
    <row r="498" spans="4:5" x14ac:dyDescent="0.15">
      <c r="D498">
        <f t="shared" si="25"/>
        <v>401110104</v>
      </c>
      <c r="E498" t="str">
        <f t="shared" si="24"/>
        <v>SkillDescDetail401110104</v>
      </c>
    </row>
    <row r="499" spans="4:5" x14ac:dyDescent="0.15">
      <c r="D499">
        <f t="shared" si="25"/>
        <v>401110105</v>
      </c>
      <c r="E499" t="str">
        <f t="shared" si="24"/>
        <v>SkillDescDetail401110105</v>
      </c>
    </row>
    <row r="500" spans="4:5" x14ac:dyDescent="0.15">
      <c r="D500">
        <f t="shared" si="25"/>
        <v>401110201</v>
      </c>
      <c r="E500" t="str">
        <f t="shared" si="24"/>
        <v>SkillDescDetail401110201</v>
      </c>
    </row>
    <row r="501" spans="4:5" x14ac:dyDescent="0.15">
      <c r="D501">
        <f t="shared" si="25"/>
        <v>401110202</v>
      </c>
      <c r="E501" t="str">
        <f t="shared" si="24"/>
        <v>SkillDescDetail401110202</v>
      </c>
    </row>
    <row r="502" spans="4:5" x14ac:dyDescent="0.15">
      <c r="D502">
        <f t="shared" si="25"/>
        <v>401110203</v>
      </c>
      <c r="E502" t="str">
        <f t="shared" si="24"/>
        <v>SkillDescDetail401110203</v>
      </c>
    </row>
    <row r="503" spans="4:5" x14ac:dyDescent="0.15">
      <c r="D503">
        <f t="shared" si="25"/>
        <v>401110204</v>
      </c>
      <c r="E503" t="str">
        <f t="shared" si="24"/>
        <v>SkillDescDetail401110204</v>
      </c>
    </row>
    <row r="504" spans="4:5" x14ac:dyDescent="0.15">
      <c r="D504">
        <f t="shared" si="25"/>
        <v>401110205</v>
      </c>
      <c r="E504" t="str">
        <f t="shared" si="24"/>
        <v>SkillDescDetail401110205</v>
      </c>
    </row>
    <row r="505" spans="4:5" x14ac:dyDescent="0.15">
      <c r="D505">
        <f t="shared" si="25"/>
        <v>401110301</v>
      </c>
      <c r="E505" t="str">
        <f t="shared" si="24"/>
        <v>SkillDescDetail401110301</v>
      </c>
    </row>
    <row r="506" spans="4:5" x14ac:dyDescent="0.15">
      <c r="D506">
        <f t="shared" si="25"/>
        <v>401110302</v>
      </c>
      <c r="E506" t="str">
        <f t="shared" si="24"/>
        <v>SkillDescDetail401110302</v>
      </c>
    </row>
    <row r="507" spans="4:5" x14ac:dyDescent="0.15">
      <c r="D507">
        <f t="shared" si="25"/>
        <v>401110303</v>
      </c>
      <c r="E507" t="str">
        <f t="shared" si="24"/>
        <v>SkillDescDetail401110303</v>
      </c>
    </row>
    <row r="508" spans="4:5" x14ac:dyDescent="0.15">
      <c r="D508">
        <f t="shared" si="25"/>
        <v>401110304</v>
      </c>
      <c r="E508" t="str">
        <f t="shared" si="24"/>
        <v>SkillDescDetail401110304</v>
      </c>
    </row>
    <row r="509" spans="4:5" x14ac:dyDescent="0.15">
      <c r="D509">
        <f t="shared" si="25"/>
        <v>401110305</v>
      </c>
      <c r="E509" t="str">
        <f t="shared" si="24"/>
        <v>SkillDescDetail401110305</v>
      </c>
    </row>
    <row r="510" spans="4:5" x14ac:dyDescent="0.15">
      <c r="D510">
        <f t="shared" si="25"/>
        <v>401110401</v>
      </c>
      <c r="E510" t="str">
        <f t="shared" si="24"/>
        <v>SkillDescDetail401110401</v>
      </c>
    </row>
    <row r="511" spans="4:5" x14ac:dyDescent="0.15">
      <c r="D511">
        <f t="shared" si="25"/>
        <v>401110402</v>
      </c>
      <c r="E511" t="str">
        <f t="shared" si="24"/>
        <v>SkillDescDetail401110402</v>
      </c>
    </row>
    <row r="512" spans="4:5" x14ac:dyDescent="0.15">
      <c r="D512">
        <f t="shared" si="25"/>
        <v>401110403</v>
      </c>
      <c r="E512" t="str">
        <f t="shared" si="24"/>
        <v>SkillDescDetail401110403</v>
      </c>
    </row>
    <row r="513" spans="4:5" x14ac:dyDescent="0.15">
      <c r="D513">
        <f t="shared" si="25"/>
        <v>401110404</v>
      </c>
      <c r="E513" t="str">
        <f t="shared" si="24"/>
        <v>SkillDescDetail401110404</v>
      </c>
    </row>
    <row r="514" spans="4:5" x14ac:dyDescent="0.15">
      <c r="D514">
        <f t="shared" si="25"/>
        <v>401110405</v>
      </c>
      <c r="E514" t="str">
        <f t="shared" si="24"/>
        <v>SkillDescDetail401110405</v>
      </c>
    </row>
    <row r="515" spans="4:5" x14ac:dyDescent="0.15">
      <c r="D515">
        <f t="shared" si="25"/>
        <v>401110501</v>
      </c>
      <c r="E515" t="str">
        <f t="shared" si="24"/>
        <v>SkillDescDetail401110501</v>
      </c>
    </row>
    <row r="516" spans="4:5" x14ac:dyDescent="0.15">
      <c r="D516">
        <f t="shared" si="25"/>
        <v>401110502</v>
      </c>
      <c r="E516" t="str">
        <f t="shared" si="24"/>
        <v>SkillDescDetail401110502</v>
      </c>
    </row>
    <row r="517" spans="4:5" x14ac:dyDescent="0.15">
      <c r="D517">
        <f t="shared" si="25"/>
        <v>401110503</v>
      </c>
      <c r="E517" t="str">
        <f t="shared" si="24"/>
        <v>SkillDescDetail401110503</v>
      </c>
    </row>
    <row r="518" spans="4:5" x14ac:dyDescent="0.15">
      <c r="D518">
        <f t="shared" si="25"/>
        <v>401110504</v>
      </c>
      <c r="E518" t="str">
        <f t="shared" ref="E518:E581" si="26">$D$4&amp;D518</f>
        <v>SkillDescDetail401110504</v>
      </c>
    </row>
    <row r="519" spans="4:5" x14ac:dyDescent="0.15">
      <c r="D519">
        <f t="shared" si="25"/>
        <v>401110505</v>
      </c>
      <c r="E519" t="str">
        <f t="shared" si="26"/>
        <v>SkillDescDetail401110505</v>
      </c>
    </row>
    <row r="520" spans="4:5" x14ac:dyDescent="0.15">
      <c r="D520">
        <f t="shared" si="25"/>
        <v>401110601</v>
      </c>
      <c r="E520" t="str">
        <f t="shared" si="26"/>
        <v>SkillDescDetail401110601</v>
      </c>
    </row>
    <row r="521" spans="4:5" x14ac:dyDescent="0.15">
      <c r="D521">
        <f t="shared" ref="D521:D555" si="27">D486+10000</f>
        <v>401110602</v>
      </c>
      <c r="E521" t="str">
        <f t="shared" si="26"/>
        <v>SkillDescDetail401110602</v>
      </c>
    </row>
    <row r="522" spans="4:5" x14ac:dyDescent="0.15">
      <c r="D522">
        <f t="shared" si="27"/>
        <v>401110603</v>
      </c>
      <c r="E522" t="str">
        <f t="shared" si="26"/>
        <v>SkillDescDetail401110603</v>
      </c>
    </row>
    <row r="523" spans="4:5" x14ac:dyDescent="0.15">
      <c r="D523">
        <f t="shared" si="27"/>
        <v>401110604</v>
      </c>
      <c r="E523" t="str">
        <f t="shared" si="26"/>
        <v>SkillDescDetail401110604</v>
      </c>
    </row>
    <row r="524" spans="4:5" x14ac:dyDescent="0.15">
      <c r="D524">
        <f t="shared" si="27"/>
        <v>401110605</v>
      </c>
      <c r="E524" t="str">
        <f t="shared" si="26"/>
        <v>SkillDescDetail401110605</v>
      </c>
    </row>
    <row r="525" spans="4:5" x14ac:dyDescent="0.15">
      <c r="D525">
        <f t="shared" si="27"/>
        <v>401110701</v>
      </c>
      <c r="E525" t="str">
        <f t="shared" si="26"/>
        <v>SkillDescDetail401110701</v>
      </c>
    </row>
    <row r="526" spans="4:5" x14ac:dyDescent="0.15">
      <c r="D526">
        <f t="shared" si="27"/>
        <v>401110702</v>
      </c>
      <c r="E526" t="str">
        <f t="shared" si="26"/>
        <v>SkillDescDetail401110702</v>
      </c>
    </row>
    <row r="527" spans="4:5" x14ac:dyDescent="0.15">
      <c r="D527">
        <f t="shared" si="27"/>
        <v>401110703</v>
      </c>
      <c r="E527" t="str">
        <f t="shared" si="26"/>
        <v>SkillDescDetail401110703</v>
      </c>
    </row>
    <row r="528" spans="4:5" x14ac:dyDescent="0.15">
      <c r="D528">
        <f t="shared" si="27"/>
        <v>401110704</v>
      </c>
      <c r="E528" t="str">
        <f t="shared" si="26"/>
        <v>SkillDescDetail401110704</v>
      </c>
    </row>
    <row r="529" spans="4:5" x14ac:dyDescent="0.15">
      <c r="D529">
        <f t="shared" si="27"/>
        <v>401110705</v>
      </c>
      <c r="E529" t="str">
        <f t="shared" si="26"/>
        <v>SkillDescDetail401110705</v>
      </c>
    </row>
    <row r="530" spans="4:5" x14ac:dyDescent="0.15">
      <c r="D530">
        <f t="shared" si="27"/>
        <v>401120101</v>
      </c>
      <c r="E530" t="str">
        <f t="shared" si="26"/>
        <v>SkillDescDetail401120101</v>
      </c>
    </row>
    <row r="531" spans="4:5" x14ac:dyDescent="0.15">
      <c r="D531">
        <f t="shared" si="27"/>
        <v>401120102</v>
      </c>
      <c r="E531" t="str">
        <f t="shared" si="26"/>
        <v>SkillDescDetail401120102</v>
      </c>
    </row>
    <row r="532" spans="4:5" x14ac:dyDescent="0.15">
      <c r="D532">
        <f t="shared" si="27"/>
        <v>401120103</v>
      </c>
      <c r="E532" t="str">
        <f t="shared" si="26"/>
        <v>SkillDescDetail401120103</v>
      </c>
    </row>
    <row r="533" spans="4:5" x14ac:dyDescent="0.15">
      <c r="D533">
        <f t="shared" si="27"/>
        <v>401120104</v>
      </c>
      <c r="E533" t="str">
        <f t="shared" si="26"/>
        <v>SkillDescDetail401120104</v>
      </c>
    </row>
    <row r="534" spans="4:5" x14ac:dyDescent="0.15">
      <c r="D534">
        <f t="shared" si="27"/>
        <v>401120105</v>
      </c>
      <c r="E534" t="str">
        <f t="shared" si="26"/>
        <v>SkillDescDetail401120105</v>
      </c>
    </row>
    <row r="535" spans="4:5" x14ac:dyDescent="0.15">
      <c r="D535">
        <f t="shared" si="27"/>
        <v>401120201</v>
      </c>
      <c r="E535" t="str">
        <f t="shared" si="26"/>
        <v>SkillDescDetail401120201</v>
      </c>
    </row>
    <row r="536" spans="4:5" x14ac:dyDescent="0.15">
      <c r="D536">
        <f t="shared" si="27"/>
        <v>401120202</v>
      </c>
      <c r="E536" t="str">
        <f t="shared" si="26"/>
        <v>SkillDescDetail401120202</v>
      </c>
    </row>
    <row r="537" spans="4:5" x14ac:dyDescent="0.15">
      <c r="D537">
        <f t="shared" si="27"/>
        <v>401120203</v>
      </c>
      <c r="E537" t="str">
        <f t="shared" si="26"/>
        <v>SkillDescDetail401120203</v>
      </c>
    </row>
    <row r="538" spans="4:5" x14ac:dyDescent="0.15">
      <c r="D538">
        <f t="shared" si="27"/>
        <v>401120204</v>
      </c>
      <c r="E538" t="str">
        <f t="shared" si="26"/>
        <v>SkillDescDetail401120204</v>
      </c>
    </row>
    <row r="539" spans="4:5" x14ac:dyDescent="0.15">
      <c r="D539">
        <f t="shared" si="27"/>
        <v>401120205</v>
      </c>
      <c r="E539" t="str">
        <f t="shared" si="26"/>
        <v>SkillDescDetail401120205</v>
      </c>
    </row>
    <row r="540" spans="4:5" x14ac:dyDescent="0.15">
      <c r="D540">
        <f t="shared" si="27"/>
        <v>401120301</v>
      </c>
      <c r="E540" t="str">
        <f t="shared" si="26"/>
        <v>SkillDescDetail401120301</v>
      </c>
    </row>
    <row r="541" spans="4:5" x14ac:dyDescent="0.15">
      <c r="D541">
        <f t="shared" si="27"/>
        <v>401120302</v>
      </c>
      <c r="E541" t="str">
        <f t="shared" si="26"/>
        <v>SkillDescDetail401120302</v>
      </c>
    </row>
    <row r="542" spans="4:5" x14ac:dyDescent="0.15">
      <c r="D542">
        <f t="shared" si="27"/>
        <v>401120303</v>
      </c>
      <c r="E542" t="str">
        <f t="shared" si="26"/>
        <v>SkillDescDetail401120303</v>
      </c>
    </row>
    <row r="543" spans="4:5" x14ac:dyDescent="0.15">
      <c r="D543">
        <f t="shared" si="27"/>
        <v>401120304</v>
      </c>
      <c r="E543" t="str">
        <f t="shared" si="26"/>
        <v>SkillDescDetail401120304</v>
      </c>
    </row>
    <row r="544" spans="4:5" x14ac:dyDescent="0.15">
      <c r="D544">
        <f t="shared" si="27"/>
        <v>401120305</v>
      </c>
      <c r="E544" t="str">
        <f t="shared" si="26"/>
        <v>SkillDescDetail401120305</v>
      </c>
    </row>
    <row r="545" spans="4:5" x14ac:dyDescent="0.15">
      <c r="D545">
        <f t="shared" si="27"/>
        <v>401120401</v>
      </c>
      <c r="E545" t="str">
        <f t="shared" si="26"/>
        <v>SkillDescDetail401120401</v>
      </c>
    </row>
    <row r="546" spans="4:5" x14ac:dyDescent="0.15">
      <c r="D546">
        <f t="shared" si="27"/>
        <v>401120402</v>
      </c>
      <c r="E546" t="str">
        <f t="shared" si="26"/>
        <v>SkillDescDetail401120402</v>
      </c>
    </row>
    <row r="547" spans="4:5" x14ac:dyDescent="0.15">
      <c r="D547">
        <f t="shared" si="27"/>
        <v>401120403</v>
      </c>
      <c r="E547" t="str">
        <f t="shared" si="26"/>
        <v>SkillDescDetail401120403</v>
      </c>
    </row>
    <row r="548" spans="4:5" x14ac:dyDescent="0.15">
      <c r="D548">
        <f t="shared" si="27"/>
        <v>401120404</v>
      </c>
      <c r="E548" t="str">
        <f t="shared" si="26"/>
        <v>SkillDescDetail401120404</v>
      </c>
    </row>
    <row r="549" spans="4:5" x14ac:dyDescent="0.15">
      <c r="D549">
        <f t="shared" si="27"/>
        <v>401120405</v>
      </c>
      <c r="E549" t="str">
        <f t="shared" si="26"/>
        <v>SkillDescDetail401120405</v>
      </c>
    </row>
    <row r="550" spans="4:5" x14ac:dyDescent="0.15">
      <c r="D550">
        <f t="shared" si="27"/>
        <v>401120501</v>
      </c>
      <c r="E550" t="str">
        <f t="shared" si="26"/>
        <v>SkillDescDetail401120501</v>
      </c>
    </row>
    <row r="551" spans="4:5" x14ac:dyDescent="0.15">
      <c r="D551">
        <f t="shared" si="27"/>
        <v>401120502</v>
      </c>
      <c r="E551" t="str">
        <f t="shared" si="26"/>
        <v>SkillDescDetail401120502</v>
      </c>
    </row>
    <row r="552" spans="4:5" x14ac:dyDescent="0.15">
      <c r="D552">
        <f t="shared" si="27"/>
        <v>401120503</v>
      </c>
      <c r="E552" t="str">
        <f t="shared" si="26"/>
        <v>SkillDescDetail401120503</v>
      </c>
    </row>
    <row r="553" spans="4:5" x14ac:dyDescent="0.15">
      <c r="D553">
        <f t="shared" si="27"/>
        <v>401120504</v>
      </c>
      <c r="E553" t="str">
        <f t="shared" si="26"/>
        <v>SkillDescDetail401120504</v>
      </c>
    </row>
    <row r="554" spans="4:5" x14ac:dyDescent="0.15">
      <c r="D554">
        <f t="shared" si="27"/>
        <v>401120505</v>
      </c>
      <c r="E554" t="str">
        <f t="shared" si="26"/>
        <v>SkillDescDetail401120505</v>
      </c>
    </row>
    <row r="555" spans="4:5" x14ac:dyDescent="0.15">
      <c r="D555">
        <f t="shared" si="27"/>
        <v>401120601</v>
      </c>
      <c r="E555" t="str">
        <f t="shared" si="26"/>
        <v>SkillDescDetail401120601</v>
      </c>
    </row>
    <row r="556" spans="4:5" x14ac:dyDescent="0.15">
      <c r="D556">
        <f t="shared" ref="D556:D587" si="28">D521+10000</f>
        <v>401120602</v>
      </c>
      <c r="E556" t="str">
        <f t="shared" si="26"/>
        <v>SkillDescDetail401120602</v>
      </c>
    </row>
    <row r="557" spans="4:5" x14ac:dyDescent="0.15">
      <c r="D557">
        <f t="shared" si="28"/>
        <v>401120603</v>
      </c>
      <c r="E557" t="str">
        <f t="shared" si="26"/>
        <v>SkillDescDetail401120603</v>
      </c>
    </row>
    <row r="558" spans="4:5" x14ac:dyDescent="0.15">
      <c r="D558">
        <f t="shared" si="28"/>
        <v>401120604</v>
      </c>
      <c r="E558" t="str">
        <f t="shared" si="26"/>
        <v>SkillDescDetail401120604</v>
      </c>
    </row>
    <row r="559" spans="4:5" x14ac:dyDescent="0.15">
      <c r="D559">
        <f t="shared" si="28"/>
        <v>401120605</v>
      </c>
      <c r="E559" t="str">
        <f t="shared" si="26"/>
        <v>SkillDescDetail401120605</v>
      </c>
    </row>
    <row r="560" spans="4:5" x14ac:dyDescent="0.15">
      <c r="D560">
        <f t="shared" si="28"/>
        <v>401120701</v>
      </c>
      <c r="E560" t="str">
        <f t="shared" si="26"/>
        <v>SkillDescDetail401120701</v>
      </c>
    </row>
    <row r="561" spans="4:5" x14ac:dyDescent="0.15">
      <c r="D561">
        <f t="shared" si="28"/>
        <v>401120702</v>
      </c>
      <c r="E561" t="str">
        <f t="shared" si="26"/>
        <v>SkillDescDetail401120702</v>
      </c>
    </row>
    <row r="562" spans="4:5" x14ac:dyDescent="0.15">
      <c r="D562">
        <f t="shared" si="28"/>
        <v>401120703</v>
      </c>
      <c r="E562" t="str">
        <f t="shared" si="26"/>
        <v>SkillDescDetail401120703</v>
      </c>
    </row>
    <row r="563" spans="4:5" x14ac:dyDescent="0.15">
      <c r="D563">
        <f t="shared" si="28"/>
        <v>401120704</v>
      </c>
      <c r="E563" t="str">
        <f t="shared" si="26"/>
        <v>SkillDescDetail401120704</v>
      </c>
    </row>
    <row r="564" spans="4:5" x14ac:dyDescent="0.15">
      <c r="D564">
        <f t="shared" si="28"/>
        <v>401120705</v>
      </c>
      <c r="E564" t="str">
        <f t="shared" si="26"/>
        <v>SkillDescDetail401120705</v>
      </c>
    </row>
    <row r="565" spans="4:5" x14ac:dyDescent="0.15">
      <c r="D565">
        <f t="shared" si="28"/>
        <v>401130101</v>
      </c>
      <c r="E565" t="str">
        <f t="shared" si="26"/>
        <v>SkillDescDetail401130101</v>
      </c>
    </row>
    <row r="566" spans="4:5" x14ac:dyDescent="0.15">
      <c r="D566">
        <f t="shared" si="28"/>
        <v>401130102</v>
      </c>
      <c r="E566" t="str">
        <f t="shared" si="26"/>
        <v>SkillDescDetail401130102</v>
      </c>
    </row>
    <row r="567" spans="4:5" x14ac:dyDescent="0.15">
      <c r="D567">
        <f t="shared" si="28"/>
        <v>401130103</v>
      </c>
      <c r="E567" t="str">
        <f t="shared" si="26"/>
        <v>SkillDescDetail401130103</v>
      </c>
    </row>
    <row r="568" spans="4:5" x14ac:dyDescent="0.15">
      <c r="D568">
        <f t="shared" si="28"/>
        <v>401130104</v>
      </c>
      <c r="E568" t="str">
        <f t="shared" si="26"/>
        <v>SkillDescDetail401130104</v>
      </c>
    </row>
    <row r="569" spans="4:5" x14ac:dyDescent="0.15">
      <c r="D569">
        <f t="shared" si="28"/>
        <v>401130105</v>
      </c>
      <c r="E569" t="str">
        <f t="shared" si="26"/>
        <v>SkillDescDetail401130105</v>
      </c>
    </row>
    <row r="570" spans="4:5" x14ac:dyDescent="0.15">
      <c r="D570">
        <f t="shared" si="28"/>
        <v>401130201</v>
      </c>
      <c r="E570" t="str">
        <f t="shared" si="26"/>
        <v>SkillDescDetail401130201</v>
      </c>
    </row>
    <row r="571" spans="4:5" x14ac:dyDescent="0.15">
      <c r="D571">
        <f t="shared" si="28"/>
        <v>401130202</v>
      </c>
      <c r="E571" t="str">
        <f t="shared" si="26"/>
        <v>SkillDescDetail401130202</v>
      </c>
    </row>
    <row r="572" spans="4:5" x14ac:dyDescent="0.15">
      <c r="D572">
        <f t="shared" si="28"/>
        <v>401130203</v>
      </c>
      <c r="E572" t="str">
        <f t="shared" si="26"/>
        <v>SkillDescDetail401130203</v>
      </c>
    </row>
    <row r="573" spans="4:5" x14ac:dyDescent="0.15">
      <c r="D573">
        <f t="shared" si="28"/>
        <v>401130204</v>
      </c>
      <c r="E573" t="str">
        <f t="shared" si="26"/>
        <v>SkillDescDetail401130204</v>
      </c>
    </row>
    <row r="574" spans="4:5" x14ac:dyDescent="0.15">
      <c r="D574">
        <f t="shared" si="28"/>
        <v>401130205</v>
      </c>
      <c r="E574" t="str">
        <f t="shared" si="26"/>
        <v>SkillDescDetail401130205</v>
      </c>
    </row>
    <row r="575" spans="4:5" x14ac:dyDescent="0.15">
      <c r="D575">
        <f t="shared" si="28"/>
        <v>401130301</v>
      </c>
      <c r="E575" t="str">
        <f t="shared" si="26"/>
        <v>SkillDescDetail401130301</v>
      </c>
    </row>
    <row r="576" spans="4:5" x14ac:dyDescent="0.15">
      <c r="D576">
        <f t="shared" si="28"/>
        <v>401130302</v>
      </c>
      <c r="E576" t="str">
        <f t="shared" si="26"/>
        <v>SkillDescDetail401130302</v>
      </c>
    </row>
    <row r="577" spans="4:5" x14ac:dyDescent="0.15">
      <c r="D577">
        <f t="shared" si="28"/>
        <v>401130303</v>
      </c>
      <c r="E577" t="str">
        <f t="shared" si="26"/>
        <v>SkillDescDetail401130303</v>
      </c>
    </row>
    <row r="578" spans="4:5" x14ac:dyDescent="0.15">
      <c r="D578">
        <f t="shared" si="28"/>
        <v>401130304</v>
      </c>
      <c r="E578" t="str">
        <f t="shared" si="26"/>
        <v>SkillDescDetail401130304</v>
      </c>
    </row>
    <row r="579" spans="4:5" x14ac:dyDescent="0.15">
      <c r="D579">
        <f t="shared" si="28"/>
        <v>401130305</v>
      </c>
      <c r="E579" t="str">
        <f t="shared" si="26"/>
        <v>SkillDescDetail401130305</v>
      </c>
    </row>
    <row r="580" spans="4:5" x14ac:dyDescent="0.15">
      <c r="D580">
        <f t="shared" si="28"/>
        <v>401130401</v>
      </c>
      <c r="E580" t="str">
        <f t="shared" si="26"/>
        <v>SkillDescDetail401130401</v>
      </c>
    </row>
    <row r="581" spans="4:5" x14ac:dyDescent="0.15">
      <c r="D581">
        <f t="shared" si="28"/>
        <v>401130402</v>
      </c>
      <c r="E581" t="str">
        <f t="shared" si="26"/>
        <v>SkillDescDetail401130402</v>
      </c>
    </row>
    <row r="582" spans="4:5" x14ac:dyDescent="0.15">
      <c r="D582">
        <f t="shared" si="28"/>
        <v>401130403</v>
      </c>
      <c r="E582" t="str">
        <f t="shared" ref="E582:E645" si="29">$D$4&amp;D582</f>
        <v>SkillDescDetail401130403</v>
      </c>
    </row>
    <row r="583" spans="4:5" x14ac:dyDescent="0.15">
      <c r="D583">
        <f t="shared" si="28"/>
        <v>401130404</v>
      </c>
      <c r="E583" t="str">
        <f t="shared" si="29"/>
        <v>SkillDescDetail401130404</v>
      </c>
    </row>
    <row r="584" spans="4:5" x14ac:dyDescent="0.15">
      <c r="D584">
        <f t="shared" si="28"/>
        <v>401130405</v>
      </c>
      <c r="E584" t="str">
        <f t="shared" si="29"/>
        <v>SkillDescDetail401130405</v>
      </c>
    </row>
    <row r="585" spans="4:5" x14ac:dyDescent="0.15">
      <c r="D585">
        <f t="shared" si="28"/>
        <v>401130501</v>
      </c>
      <c r="E585" t="str">
        <f t="shared" si="29"/>
        <v>SkillDescDetail401130501</v>
      </c>
    </row>
    <row r="586" spans="4:5" x14ac:dyDescent="0.15">
      <c r="D586">
        <f t="shared" si="28"/>
        <v>401130502</v>
      </c>
      <c r="E586" t="str">
        <f t="shared" si="29"/>
        <v>SkillDescDetail401130502</v>
      </c>
    </row>
    <row r="587" spans="4:5" x14ac:dyDescent="0.15">
      <c r="D587">
        <f t="shared" si="28"/>
        <v>401130503</v>
      </c>
      <c r="E587" t="str">
        <f t="shared" si="29"/>
        <v>SkillDescDetail401130503</v>
      </c>
    </row>
    <row r="588" spans="4:5" x14ac:dyDescent="0.15">
      <c r="D588">
        <f t="shared" ref="D588:D619" si="30">D553+10000</f>
        <v>401130504</v>
      </c>
      <c r="E588" t="str">
        <f t="shared" si="29"/>
        <v>SkillDescDetail401130504</v>
      </c>
    </row>
    <row r="589" spans="4:5" x14ac:dyDescent="0.15">
      <c r="D589">
        <f t="shared" si="30"/>
        <v>401130505</v>
      </c>
      <c r="E589" t="str">
        <f t="shared" si="29"/>
        <v>SkillDescDetail401130505</v>
      </c>
    </row>
    <row r="590" spans="4:5" x14ac:dyDescent="0.15">
      <c r="D590">
        <f t="shared" si="30"/>
        <v>401130601</v>
      </c>
      <c r="E590" t="str">
        <f t="shared" si="29"/>
        <v>SkillDescDetail401130601</v>
      </c>
    </row>
    <row r="591" spans="4:5" x14ac:dyDescent="0.15">
      <c r="D591">
        <f t="shared" si="30"/>
        <v>401130602</v>
      </c>
      <c r="E591" t="str">
        <f t="shared" si="29"/>
        <v>SkillDescDetail401130602</v>
      </c>
    </row>
    <row r="592" spans="4:5" x14ac:dyDescent="0.15">
      <c r="D592">
        <f t="shared" si="30"/>
        <v>401130603</v>
      </c>
      <c r="E592" t="str">
        <f t="shared" si="29"/>
        <v>SkillDescDetail401130603</v>
      </c>
    </row>
    <row r="593" spans="4:5" x14ac:dyDescent="0.15">
      <c r="D593">
        <f t="shared" si="30"/>
        <v>401130604</v>
      </c>
      <c r="E593" t="str">
        <f t="shared" si="29"/>
        <v>SkillDescDetail401130604</v>
      </c>
    </row>
    <row r="594" spans="4:5" x14ac:dyDescent="0.15">
      <c r="D594">
        <f t="shared" si="30"/>
        <v>401130605</v>
      </c>
      <c r="E594" t="str">
        <f t="shared" si="29"/>
        <v>SkillDescDetail401130605</v>
      </c>
    </row>
    <row r="595" spans="4:5" x14ac:dyDescent="0.15">
      <c r="D595">
        <f t="shared" si="30"/>
        <v>401130701</v>
      </c>
      <c r="E595" t="str">
        <f t="shared" si="29"/>
        <v>SkillDescDetail401130701</v>
      </c>
    </row>
    <row r="596" spans="4:5" x14ac:dyDescent="0.15">
      <c r="D596">
        <f t="shared" si="30"/>
        <v>401130702</v>
      </c>
      <c r="E596" t="str">
        <f t="shared" si="29"/>
        <v>SkillDescDetail401130702</v>
      </c>
    </row>
    <row r="597" spans="4:5" x14ac:dyDescent="0.15">
      <c r="D597">
        <f t="shared" si="30"/>
        <v>401130703</v>
      </c>
      <c r="E597" t="str">
        <f t="shared" si="29"/>
        <v>SkillDescDetail401130703</v>
      </c>
    </row>
    <row r="598" spans="4:5" x14ac:dyDescent="0.15">
      <c r="D598">
        <f t="shared" si="30"/>
        <v>401130704</v>
      </c>
      <c r="E598" t="str">
        <f t="shared" si="29"/>
        <v>SkillDescDetail401130704</v>
      </c>
    </row>
    <row r="599" spans="4:5" x14ac:dyDescent="0.15">
      <c r="D599">
        <f t="shared" si="30"/>
        <v>401130705</v>
      </c>
      <c r="E599" t="str">
        <f t="shared" si="29"/>
        <v>SkillDescDetail401130705</v>
      </c>
    </row>
    <row r="600" spans="4:5" x14ac:dyDescent="0.15">
      <c r="D600">
        <f t="shared" si="30"/>
        <v>401140101</v>
      </c>
      <c r="E600" t="str">
        <f t="shared" si="29"/>
        <v>SkillDescDetail401140101</v>
      </c>
    </row>
    <row r="601" spans="4:5" x14ac:dyDescent="0.15">
      <c r="D601">
        <f t="shared" si="30"/>
        <v>401140102</v>
      </c>
      <c r="E601" t="str">
        <f t="shared" si="29"/>
        <v>SkillDescDetail401140102</v>
      </c>
    </row>
    <row r="602" spans="4:5" x14ac:dyDescent="0.15">
      <c r="D602">
        <f t="shared" si="30"/>
        <v>401140103</v>
      </c>
      <c r="E602" t="str">
        <f t="shared" si="29"/>
        <v>SkillDescDetail401140103</v>
      </c>
    </row>
    <row r="603" spans="4:5" x14ac:dyDescent="0.15">
      <c r="D603">
        <f t="shared" si="30"/>
        <v>401140104</v>
      </c>
      <c r="E603" t="str">
        <f t="shared" si="29"/>
        <v>SkillDescDetail401140104</v>
      </c>
    </row>
    <row r="604" spans="4:5" x14ac:dyDescent="0.15">
      <c r="D604">
        <f t="shared" si="30"/>
        <v>401140105</v>
      </c>
      <c r="E604" t="str">
        <f t="shared" si="29"/>
        <v>SkillDescDetail401140105</v>
      </c>
    </row>
    <row r="605" spans="4:5" x14ac:dyDescent="0.15">
      <c r="D605">
        <f t="shared" si="30"/>
        <v>401140201</v>
      </c>
      <c r="E605" t="str">
        <f t="shared" si="29"/>
        <v>SkillDescDetail401140201</v>
      </c>
    </row>
    <row r="606" spans="4:5" x14ac:dyDescent="0.15">
      <c r="D606">
        <f t="shared" si="30"/>
        <v>401140202</v>
      </c>
      <c r="E606" t="str">
        <f t="shared" si="29"/>
        <v>SkillDescDetail401140202</v>
      </c>
    </row>
    <row r="607" spans="4:5" x14ac:dyDescent="0.15">
      <c r="D607">
        <f t="shared" si="30"/>
        <v>401140203</v>
      </c>
      <c r="E607" t="str">
        <f t="shared" si="29"/>
        <v>SkillDescDetail401140203</v>
      </c>
    </row>
    <row r="608" spans="4:5" x14ac:dyDescent="0.15">
      <c r="D608">
        <f t="shared" si="30"/>
        <v>401140204</v>
      </c>
      <c r="E608" t="str">
        <f t="shared" si="29"/>
        <v>SkillDescDetail401140204</v>
      </c>
    </row>
    <row r="609" spans="4:5" x14ac:dyDescent="0.15">
      <c r="D609">
        <f t="shared" si="30"/>
        <v>401140205</v>
      </c>
      <c r="E609" t="str">
        <f t="shared" si="29"/>
        <v>SkillDescDetail401140205</v>
      </c>
    </row>
    <row r="610" spans="4:5" x14ac:dyDescent="0.15">
      <c r="D610">
        <f t="shared" si="30"/>
        <v>401140301</v>
      </c>
      <c r="E610" t="str">
        <f t="shared" si="29"/>
        <v>SkillDescDetail401140301</v>
      </c>
    </row>
    <row r="611" spans="4:5" x14ac:dyDescent="0.15">
      <c r="D611">
        <f t="shared" si="30"/>
        <v>401140302</v>
      </c>
      <c r="E611" t="str">
        <f t="shared" si="29"/>
        <v>SkillDescDetail401140302</v>
      </c>
    </row>
    <row r="612" spans="4:5" x14ac:dyDescent="0.15">
      <c r="D612">
        <f t="shared" si="30"/>
        <v>401140303</v>
      </c>
      <c r="E612" t="str">
        <f t="shared" si="29"/>
        <v>SkillDescDetail401140303</v>
      </c>
    </row>
    <row r="613" spans="4:5" x14ac:dyDescent="0.15">
      <c r="D613">
        <f t="shared" si="30"/>
        <v>401140304</v>
      </c>
      <c r="E613" t="str">
        <f t="shared" si="29"/>
        <v>SkillDescDetail401140304</v>
      </c>
    </row>
    <row r="614" spans="4:5" x14ac:dyDescent="0.15">
      <c r="D614">
        <f t="shared" si="30"/>
        <v>401140305</v>
      </c>
      <c r="E614" t="str">
        <f t="shared" si="29"/>
        <v>SkillDescDetail401140305</v>
      </c>
    </row>
    <row r="615" spans="4:5" x14ac:dyDescent="0.15">
      <c r="D615">
        <f t="shared" si="30"/>
        <v>401140401</v>
      </c>
      <c r="E615" t="str">
        <f t="shared" si="29"/>
        <v>SkillDescDetail401140401</v>
      </c>
    </row>
    <row r="616" spans="4:5" x14ac:dyDescent="0.15">
      <c r="D616">
        <f t="shared" si="30"/>
        <v>401140402</v>
      </c>
      <c r="E616" t="str">
        <f t="shared" si="29"/>
        <v>SkillDescDetail401140402</v>
      </c>
    </row>
    <row r="617" spans="4:5" x14ac:dyDescent="0.15">
      <c r="D617">
        <f t="shared" si="30"/>
        <v>401140403</v>
      </c>
      <c r="E617" t="str">
        <f t="shared" si="29"/>
        <v>SkillDescDetail401140403</v>
      </c>
    </row>
    <row r="618" spans="4:5" x14ac:dyDescent="0.15">
      <c r="D618">
        <f t="shared" si="30"/>
        <v>401140404</v>
      </c>
      <c r="E618" t="str">
        <f t="shared" si="29"/>
        <v>SkillDescDetail401140404</v>
      </c>
    </row>
    <row r="619" spans="4:5" x14ac:dyDescent="0.15">
      <c r="D619">
        <f t="shared" si="30"/>
        <v>401140405</v>
      </c>
      <c r="E619" t="str">
        <f t="shared" si="29"/>
        <v>SkillDescDetail401140405</v>
      </c>
    </row>
    <row r="620" spans="4:5" x14ac:dyDescent="0.15">
      <c r="D620">
        <f t="shared" ref="D620:D665" si="31">D585+10000</f>
        <v>401140501</v>
      </c>
      <c r="E620" t="str">
        <f t="shared" si="29"/>
        <v>SkillDescDetail401140501</v>
      </c>
    </row>
    <row r="621" spans="4:5" x14ac:dyDescent="0.15">
      <c r="D621">
        <f t="shared" si="31"/>
        <v>401140502</v>
      </c>
      <c r="E621" t="str">
        <f t="shared" si="29"/>
        <v>SkillDescDetail401140502</v>
      </c>
    </row>
    <row r="622" spans="4:5" x14ac:dyDescent="0.15">
      <c r="D622">
        <f t="shared" si="31"/>
        <v>401140503</v>
      </c>
      <c r="E622" t="str">
        <f t="shared" si="29"/>
        <v>SkillDescDetail401140503</v>
      </c>
    </row>
    <row r="623" spans="4:5" x14ac:dyDescent="0.15">
      <c r="D623">
        <f t="shared" si="31"/>
        <v>401140504</v>
      </c>
      <c r="E623" t="str">
        <f t="shared" si="29"/>
        <v>SkillDescDetail401140504</v>
      </c>
    </row>
    <row r="624" spans="4:5" x14ac:dyDescent="0.15">
      <c r="D624">
        <f t="shared" si="31"/>
        <v>401140505</v>
      </c>
      <c r="E624" t="str">
        <f t="shared" si="29"/>
        <v>SkillDescDetail401140505</v>
      </c>
    </row>
    <row r="625" spans="4:5" x14ac:dyDescent="0.15">
      <c r="D625">
        <f t="shared" si="31"/>
        <v>401140601</v>
      </c>
      <c r="E625" t="str">
        <f t="shared" si="29"/>
        <v>SkillDescDetail401140601</v>
      </c>
    </row>
    <row r="626" spans="4:5" x14ac:dyDescent="0.15">
      <c r="D626">
        <f t="shared" si="31"/>
        <v>401140602</v>
      </c>
      <c r="E626" t="str">
        <f t="shared" si="29"/>
        <v>SkillDescDetail401140602</v>
      </c>
    </row>
    <row r="627" spans="4:5" x14ac:dyDescent="0.15">
      <c r="D627">
        <f t="shared" si="31"/>
        <v>401140603</v>
      </c>
      <c r="E627" t="str">
        <f t="shared" si="29"/>
        <v>SkillDescDetail401140603</v>
      </c>
    </row>
    <row r="628" spans="4:5" x14ac:dyDescent="0.15">
      <c r="D628">
        <f t="shared" si="31"/>
        <v>401140604</v>
      </c>
      <c r="E628" t="str">
        <f t="shared" si="29"/>
        <v>SkillDescDetail401140604</v>
      </c>
    </row>
    <row r="629" spans="4:5" x14ac:dyDescent="0.15">
      <c r="D629">
        <f t="shared" si="31"/>
        <v>401140605</v>
      </c>
      <c r="E629" t="str">
        <f t="shared" si="29"/>
        <v>SkillDescDetail401140605</v>
      </c>
    </row>
    <row r="630" spans="4:5" x14ac:dyDescent="0.15">
      <c r="D630">
        <f t="shared" si="31"/>
        <v>401140701</v>
      </c>
      <c r="E630" t="str">
        <f t="shared" si="29"/>
        <v>SkillDescDetail401140701</v>
      </c>
    </row>
    <row r="631" spans="4:5" x14ac:dyDescent="0.15">
      <c r="D631">
        <f t="shared" si="31"/>
        <v>401140702</v>
      </c>
      <c r="E631" t="str">
        <f t="shared" si="29"/>
        <v>SkillDescDetail401140702</v>
      </c>
    </row>
    <row r="632" spans="4:5" x14ac:dyDescent="0.15">
      <c r="D632">
        <f t="shared" si="31"/>
        <v>401140703</v>
      </c>
      <c r="E632" t="str">
        <f t="shared" si="29"/>
        <v>SkillDescDetail401140703</v>
      </c>
    </row>
    <row r="633" spans="4:5" x14ac:dyDescent="0.15">
      <c r="D633">
        <f t="shared" si="31"/>
        <v>401140704</v>
      </c>
      <c r="E633" t="str">
        <f t="shared" si="29"/>
        <v>SkillDescDetail401140704</v>
      </c>
    </row>
    <row r="634" spans="4:5" x14ac:dyDescent="0.15">
      <c r="D634">
        <f t="shared" si="31"/>
        <v>401140705</v>
      </c>
      <c r="E634" t="str">
        <f t="shared" si="29"/>
        <v>SkillDescDetail401140705</v>
      </c>
    </row>
    <row r="635" spans="4:5" x14ac:dyDescent="0.15">
      <c r="D635">
        <f t="shared" si="31"/>
        <v>401150101</v>
      </c>
      <c r="E635" t="str">
        <f t="shared" si="29"/>
        <v>SkillDescDetail401150101</v>
      </c>
    </row>
    <row r="636" spans="4:5" x14ac:dyDescent="0.15">
      <c r="D636">
        <f t="shared" si="31"/>
        <v>401150102</v>
      </c>
      <c r="E636" t="str">
        <f t="shared" si="29"/>
        <v>SkillDescDetail401150102</v>
      </c>
    </row>
    <row r="637" spans="4:5" x14ac:dyDescent="0.15">
      <c r="D637">
        <f t="shared" si="31"/>
        <v>401150103</v>
      </c>
      <c r="E637" t="str">
        <f t="shared" si="29"/>
        <v>SkillDescDetail401150103</v>
      </c>
    </row>
    <row r="638" spans="4:5" x14ac:dyDescent="0.15">
      <c r="D638">
        <f t="shared" si="31"/>
        <v>401150104</v>
      </c>
      <c r="E638" t="str">
        <f t="shared" si="29"/>
        <v>SkillDescDetail401150104</v>
      </c>
    </row>
    <row r="639" spans="4:5" x14ac:dyDescent="0.15">
      <c r="D639">
        <f t="shared" si="31"/>
        <v>401150105</v>
      </c>
      <c r="E639" t="str">
        <f t="shared" si="29"/>
        <v>SkillDescDetail401150105</v>
      </c>
    </row>
    <row r="640" spans="4:5" x14ac:dyDescent="0.15">
      <c r="D640">
        <f t="shared" si="31"/>
        <v>401150201</v>
      </c>
      <c r="E640" t="str">
        <f t="shared" si="29"/>
        <v>SkillDescDetail401150201</v>
      </c>
    </row>
    <row r="641" spans="4:5" x14ac:dyDescent="0.15">
      <c r="D641">
        <f t="shared" si="31"/>
        <v>401150202</v>
      </c>
      <c r="E641" t="str">
        <f t="shared" si="29"/>
        <v>SkillDescDetail401150202</v>
      </c>
    </row>
    <row r="642" spans="4:5" x14ac:dyDescent="0.15">
      <c r="D642">
        <f t="shared" si="31"/>
        <v>401150203</v>
      </c>
      <c r="E642" t="str">
        <f t="shared" si="29"/>
        <v>SkillDescDetail401150203</v>
      </c>
    </row>
    <row r="643" spans="4:5" x14ac:dyDescent="0.15">
      <c r="D643">
        <f t="shared" si="31"/>
        <v>401150204</v>
      </c>
      <c r="E643" t="str">
        <f t="shared" si="29"/>
        <v>SkillDescDetail401150204</v>
      </c>
    </row>
    <row r="644" spans="4:5" x14ac:dyDescent="0.15">
      <c r="D644">
        <f t="shared" si="31"/>
        <v>401150205</v>
      </c>
      <c r="E644" t="str">
        <f t="shared" si="29"/>
        <v>SkillDescDetail401150205</v>
      </c>
    </row>
    <row r="645" spans="4:5" x14ac:dyDescent="0.15">
      <c r="D645">
        <f t="shared" si="31"/>
        <v>401150301</v>
      </c>
      <c r="E645" t="str">
        <f t="shared" si="29"/>
        <v>SkillDescDetail401150301</v>
      </c>
    </row>
    <row r="646" spans="4:5" x14ac:dyDescent="0.15">
      <c r="D646">
        <f t="shared" si="31"/>
        <v>401150302</v>
      </c>
      <c r="E646" t="str">
        <f t="shared" ref="E646:E709" si="32">$D$4&amp;D646</f>
        <v>SkillDescDetail401150302</v>
      </c>
    </row>
    <row r="647" spans="4:5" x14ac:dyDescent="0.15">
      <c r="D647">
        <f t="shared" si="31"/>
        <v>401150303</v>
      </c>
      <c r="E647" t="str">
        <f t="shared" si="32"/>
        <v>SkillDescDetail401150303</v>
      </c>
    </row>
    <row r="648" spans="4:5" x14ac:dyDescent="0.15">
      <c r="D648">
        <f t="shared" si="31"/>
        <v>401150304</v>
      </c>
      <c r="E648" t="str">
        <f t="shared" si="32"/>
        <v>SkillDescDetail401150304</v>
      </c>
    </row>
    <row r="649" spans="4:5" x14ac:dyDescent="0.15">
      <c r="D649">
        <f t="shared" si="31"/>
        <v>401150305</v>
      </c>
      <c r="E649" t="str">
        <f t="shared" si="32"/>
        <v>SkillDescDetail401150305</v>
      </c>
    </row>
    <row r="650" spans="4:5" x14ac:dyDescent="0.15">
      <c r="D650">
        <f t="shared" si="31"/>
        <v>401150401</v>
      </c>
      <c r="E650" t="str">
        <f t="shared" si="32"/>
        <v>SkillDescDetail401150401</v>
      </c>
    </row>
    <row r="651" spans="4:5" x14ac:dyDescent="0.15">
      <c r="D651">
        <f t="shared" si="31"/>
        <v>401150402</v>
      </c>
      <c r="E651" t="str">
        <f t="shared" si="32"/>
        <v>SkillDescDetail401150402</v>
      </c>
    </row>
    <row r="652" spans="4:5" x14ac:dyDescent="0.15">
      <c r="D652">
        <f t="shared" si="31"/>
        <v>401150403</v>
      </c>
      <c r="E652" t="str">
        <f t="shared" si="32"/>
        <v>SkillDescDetail401150403</v>
      </c>
    </row>
    <row r="653" spans="4:5" x14ac:dyDescent="0.15">
      <c r="D653">
        <f t="shared" si="31"/>
        <v>401150404</v>
      </c>
      <c r="E653" t="str">
        <f t="shared" si="32"/>
        <v>SkillDescDetail401150404</v>
      </c>
    </row>
    <row r="654" spans="4:5" x14ac:dyDescent="0.15">
      <c r="D654">
        <f t="shared" si="31"/>
        <v>401150405</v>
      </c>
      <c r="E654" t="str">
        <f t="shared" si="32"/>
        <v>SkillDescDetail401150405</v>
      </c>
    </row>
    <row r="655" spans="4:5" x14ac:dyDescent="0.15">
      <c r="D655">
        <f t="shared" si="31"/>
        <v>401150501</v>
      </c>
      <c r="E655" t="str">
        <f t="shared" si="32"/>
        <v>SkillDescDetail401150501</v>
      </c>
    </row>
    <row r="656" spans="4:5" x14ac:dyDescent="0.15">
      <c r="D656">
        <f t="shared" si="31"/>
        <v>401150502</v>
      </c>
      <c r="E656" t="str">
        <f t="shared" si="32"/>
        <v>SkillDescDetail401150502</v>
      </c>
    </row>
    <row r="657" spans="4:5" x14ac:dyDescent="0.15">
      <c r="D657">
        <f t="shared" si="31"/>
        <v>401150503</v>
      </c>
      <c r="E657" t="str">
        <f t="shared" si="32"/>
        <v>SkillDescDetail401150503</v>
      </c>
    </row>
    <row r="658" spans="4:5" x14ac:dyDescent="0.15">
      <c r="D658">
        <f t="shared" si="31"/>
        <v>401150504</v>
      </c>
      <c r="E658" t="str">
        <f t="shared" si="32"/>
        <v>SkillDescDetail401150504</v>
      </c>
    </row>
    <row r="659" spans="4:5" x14ac:dyDescent="0.15">
      <c r="D659">
        <f t="shared" si="31"/>
        <v>401150505</v>
      </c>
      <c r="E659" t="str">
        <f t="shared" si="32"/>
        <v>SkillDescDetail401150505</v>
      </c>
    </row>
    <row r="660" spans="4:5" x14ac:dyDescent="0.15">
      <c r="D660">
        <f t="shared" si="31"/>
        <v>401150601</v>
      </c>
      <c r="E660" t="str">
        <f t="shared" si="32"/>
        <v>SkillDescDetail401150601</v>
      </c>
    </row>
    <row r="661" spans="4:5" x14ac:dyDescent="0.15">
      <c r="D661">
        <f t="shared" si="31"/>
        <v>401150602</v>
      </c>
      <c r="E661" t="str">
        <f t="shared" si="32"/>
        <v>SkillDescDetail401150602</v>
      </c>
    </row>
    <row r="662" spans="4:5" x14ac:dyDescent="0.15">
      <c r="D662">
        <f t="shared" si="31"/>
        <v>401150603</v>
      </c>
      <c r="E662" t="str">
        <f t="shared" si="32"/>
        <v>SkillDescDetail401150603</v>
      </c>
    </row>
    <row r="663" spans="4:5" x14ac:dyDescent="0.15">
      <c r="D663">
        <f t="shared" si="31"/>
        <v>401150604</v>
      </c>
      <c r="E663" t="str">
        <f t="shared" si="32"/>
        <v>SkillDescDetail401150604</v>
      </c>
    </row>
    <row r="664" spans="4:5" x14ac:dyDescent="0.15">
      <c r="D664">
        <f t="shared" si="31"/>
        <v>401150605</v>
      </c>
      <c r="E664" t="str">
        <f t="shared" si="32"/>
        <v>SkillDescDetail401150605</v>
      </c>
    </row>
    <row r="665" spans="4:5" x14ac:dyDescent="0.15">
      <c r="D665">
        <f t="shared" si="31"/>
        <v>401150701</v>
      </c>
      <c r="E665" t="str">
        <f t="shared" si="32"/>
        <v>SkillDescDetail401150701</v>
      </c>
    </row>
    <row r="666" spans="4:5" x14ac:dyDescent="0.15">
      <c r="D666">
        <f t="shared" ref="D666:D704" si="33">D631+10000</f>
        <v>401150702</v>
      </c>
      <c r="E666" t="str">
        <f t="shared" si="32"/>
        <v>SkillDescDetail401150702</v>
      </c>
    </row>
    <row r="667" spans="4:5" x14ac:dyDescent="0.15">
      <c r="D667">
        <f t="shared" si="33"/>
        <v>401150703</v>
      </c>
      <c r="E667" t="str">
        <f t="shared" si="32"/>
        <v>SkillDescDetail401150703</v>
      </c>
    </row>
    <row r="668" spans="4:5" x14ac:dyDescent="0.15">
      <c r="D668">
        <f t="shared" si="33"/>
        <v>401150704</v>
      </c>
      <c r="E668" t="str">
        <f t="shared" si="32"/>
        <v>SkillDescDetail401150704</v>
      </c>
    </row>
    <row r="669" spans="4:5" x14ac:dyDescent="0.15">
      <c r="D669">
        <f t="shared" si="33"/>
        <v>401150705</v>
      </c>
      <c r="E669" t="str">
        <f t="shared" si="32"/>
        <v>SkillDescDetail401150705</v>
      </c>
    </row>
    <row r="670" spans="4:5" x14ac:dyDescent="0.15">
      <c r="D670">
        <f t="shared" si="33"/>
        <v>401160101</v>
      </c>
      <c r="E670" t="str">
        <f t="shared" si="32"/>
        <v>SkillDescDetail401160101</v>
      </c>
    </row>
    <row r="671" spans="4:5" x14ac:dyDescent="0.15">
      <c r="D671">
        <f t="shared" si="33"/>
        <v>401160102</v>
      </c>
      <c r="E671" t="str">
        <f t="shared" si="32"/>
        <v>SkillDescDetail401160102</v>
      </c>
    </row>
    <row r="672" spans="4:5" x14ac:dyDescent="0.15">
      <c r="D672">
        <f t="shared" si="33"/>
        <v>401160103</v>
      </c>
      <c r="E672" t="str">
        <f t="shared" si="32"/>
        <v>SkillDescDetail401160103</v>
      </c>
    </row>
    <row r="673" spans="4:5" x14ac:dyDescent="0.15">
      <c r="D673">
        <f t="shared" si="33"/>
        <v>401160104</v>
      </c>
      <c r="E673" t="str">
        <f t="shared" si="32"/>
        <v>SkillDescDetail401160104</v>
      </c>
    </row>
    <row r="674" spans="4:5" x14ac:dyDescent="0.15">
      <c r="D674">
        <f t="shared" si="33"/>
        <v>401160105</v>
      </c>
      <c r="E674" t="str">
        <f t="shared" si="32"/>
        <v>SkillDescDetail401160105</v>
      </c>
    </row>
    <row r="675" spans="4:5" x14ac:dyDescent="0.15">
      <c r="D675">
        <f t="shared" si="33"/>
        <v>401160201</v>
      </c>
      <c r="E675" t="str">
        <f t="shared" si="32"/>
        <v>SkillDescDetail401160201</v>
      </c>
    </row>
    <row r="676" spans="4:5" x14ac:dyDescent="0.15">
      <c r="D676">
        <f t="shared" si="33"/>
        <v>401160202</v>
      </c>
      <c r="E676" t="str">
        <f t="shared" si="32"/>
        <v>SkillDescDetail401160202</v>
      </c>
    </row>
    <row r="677" spans="4:5" x14ac:dyDescent="0.15">
      <c r="D677">
        <f t="shared" si="33"/>
        <v>401160203</v>
      </c>
      <c r="E677" t="str">
        <f t="shared" si="32"/>
        <v>SkillDescDetail401160203</v>
      </c>
    </row>
    <row r="678" spans="4:5" x14ac:dyDescent="0.15">
      <c r="D678">
        <f t="shared" si="33"/>
        <v>401160204</v>
      </c>
      <c r="E678" t="str">
        <f t="shared" si="32"/>
        <v>SkillDescDetail401160204</v>
      </c>
    </row>
    <row r="679" spans="4:5" x14ac:dyDescent="0.15">
      <c r="D679">
        <f t="shared" si="33"/>
        <v>401160205</v>
      </c>
      <c r="E679" t="str">
        <f t="shared" si="32"/>
        <v>SkillDescDetail401160205</v>
      </c>
    </row>
    <row r="680" spans="4:5" x14ac:dyDescent="0.15">
      <c r="D680">
        <f t="shared" si="33"/>
        <v>401160301</v>
      </c>
      <c r="E680" t="str">
        <f t="shared" si="32"/>
        <v>SkillDescDetail401160301</v>
      </c>
    </row>
    <row r="681" spans="4:5" x14ac:dyDescent="0.15">
      <c r="D681">
        <f t="shared" si="33"/>
        <v>401160302</v>
      </c>
      <c r="E681" t="str">
        <f t="shared" si="32"/>
        <v>SkillDescDetail401160302</v>
      </c>
    </row>
    <row r="682" spans="4:5" x14ac:dyDescent="0.15">
      <c r="D682">
        <f t="shared" si="33"/>
        <v>401160303</v>
      </c>
      <c r="E682" t="str">
        <f t="shared" si="32"/>
        <v>SkillDescDetail401160303</v>
      </c>
    </row>
    <row r="683" spans="4:5" x14ac:dyDescent="0.15">
      <c r="D683">
        <f t="shared" si="33"/>
        <v>401160304</v>
      </c>
      <c r="E683" t="str">
        <f t="shared" si="32"/>
        <v>SkillDescDetail401160304</v>
      </c>
    </row>
    <row r="684" spans="4:5" x14ac:dyDescent="0.15">
      <c r="D684">
        <f t="shared" si="33"/>
        <v>401160305</v>
      </c>
      <c r="E684" t="str">
        <f t="shared" si="32"/>
        <v>SkillDescDetail401160305</v>
      </c>
    </row>
    <row r="685" spans="4:5" x14ac:dyDescent="0.15">
      <c r="D685">
        <f t="shared" si="33"/>
        <v>401160401</v>
      </c>
      <c r="E685" t="str">
        <f t="shared" si="32"/>
        <v>SkillDescDetail401160401</v>
      </c>
    </row>
    <row r="686" spans="4:5" x14ac:dyDescent="0.15">
      <c r="D686">
        <f t="shared" si="33"/>
        <v>401160402</v>
      </c>
      <c r="E686" t="str">
        <f t="shared" si="32"/>
        <v>SkillDescDetail401160402</v>
      </c>
    </row>
    <row r="687" spans="4:5" x14ac:dyDescent="0.15">
      <c r="D687">
        <f t="shared" si="33"/>
        <v>401160403</v>
      </c>
      <c r="E687" t="str">
        <f t="shared" si="32"/>
        <v>SkillDescDetail401160403</v>
      </c>
    </row>
    <row r="688" spans="4:5" x14ac:dyDescent="0.15">
      <c r="D688">
        <f t="shared" si="33"/>
        <v>401160404</v>
      </c>
      <c r="E688" t="str">
        <f t="shared" si="32"/>
        <v>SkillDescDetail401160404</v>
      </c>
    </row>
    <row r="689" spans="4:5" x14ac:dyDescent="0.15">
      <c r="D689">
        <f t="shared" si="33"/>
        <v>401160405</v>
      </c>
      <c r="E689" t="str">
        <f t="shared" si="32"/>
        <v>SkillDescDetail401160405</v>
      </c>
    </row>
    <row r="690" spans="4:5" x14ac:dyDescent="0.15">
      <c r="D690">
        <f t="shared" si="33"/>
        <v>401160501</v>
      </c>
      <c r="E690" t="str">
        <f t="shared" si="32"/>
        <v>SkillDescDetail401160501</v>
      </c>
    </row>
    <row r="691" spans="4:5" x14ac:dyDescent="0.15">
      <c r="D691">
        <f t="shared" si="33"/>
        <v>401160502</v>
      </c>
      <c r="E691" t="str">
        <f t="shared" si="32"/>
        <v>SkillDescDetail401160502</v>
      </c>
    </row>
    <row r="692" spans="4:5" x14ac:dyDescent="0.15">
      <c r="D692">
        <f t="shared" si="33"/>
        <v>401160503</v>
      </c>
      <c r="E692" t="str">
        <f t="shared" si="32"/>
        <v>SkillDescDetail401160503</v>
      </c>
    </row>
    <row r="693" spans="4:5" x14ac:dyDescent="0.15">
      <c r="D693">
        <f t="shared" si="33"/>
        <v>401160504</v>
      </c>
      <c r="E693" t="str">
        <f t="shared" si="32"/>
        <v>SkillDescDetail401160504</v>
      </c>
    </row>
    <row r="694" spans="4:5" x14ac:dyDescent="0.15">
      <c r="D694">
        <f t="shared" si="33"/>
        <v>401160505</v>
      </c>
      <c r="E694" t="str">
        <f t="shared" si="32"/>
        <v>SkillDescDetail401160505</v>
      </c>
    </row>
    <row r="695" spans="4:5" x14ac:dyDescent="0.15">
      <c r="D695">
        <f t="shared" si="33"/>
        <v>401160601</v>
      </c>
      <c r="E695" t="str">
        <f t="shared" si="32"/>
        <v>SkillDescDetail401160601</v>
      </c>
    </row>
    <row r="696" spans="4:5" x14ac:dyDescent="0.15">
      <c r="D696">
        <f t="shared" si="33"/>
        <v>401160602</v>
      </c>
      <c r="E696" t="str">
        <f t="shared" si="32"/>
        <v>SkillDescDetail401160602</v>
      </c>
    </row>
    <row r="697" spans="4:5" x14ac:dyDescent="0.15">
      <c r="D697">
        <f t="shared" si="33"/>
        <v>401160603</v>
      </c>
      <c r="E697" t="str">
        <f t="shared" si="32"/>
        <v>SkillDescDetail401160603</v>
      </c>
    </row>
    <row r="698" spans="4:5" x14ac:dyDescent="0.15">
      <c r="D698">
        <f t="shared" si="33"/>
        <v>401160604</v>
      </c>
      <c r="E698" t="str">
        <f t="shared" si="32"/>
        <v>SkillDescDetail401160604</v>
      </c>
    </row>
    <row r="699" spans="4:5" x14ac:dyDescent="0.15">
      <c r="D699">
        <f t="shared" si="33"/>
        <v>401160605</v>
      </c>
      <c r="E699" t="str">
        <f t="shared" si="32"/>
        <v>SkillDescDetail401160605</v>
      </c>
    </row>
    <row r="700" spans="4:5" x14ac:dyDescent="0.15">
      <c r="D700">
        <f t="shared" si="33"/>
        <v>401160701</v>
      </c>
      <c r="E700" t="str">
        <f t="shared" si="32"/>
        <v>SkillDescDetail401160701</v>
      </c>
    </row>
    <row r="701" spans="4:5" x14ac:dyDescent="0.15">
      <c r="D701">
        <f t="shared" si="33"/>
        <v>401160702</v>
      </c>
      <c r="E701" t="str">
        <f t="shared" si="32"/>
        <v>SkillDescDetail401160702</v>
      </c>
    </row>
    <row r="702" spans="4:5" x14ac:dyDescent="0.15">
      <c r="D702">
        <f t="shared" si="33"/>
        <v>401160703</v>
      </c>
      <c r="E702" t="str">
        <f t="shared" si="32"/>
        <v>SkillDescDetail401160703</v>
      </c>
    </row>
    <row r="703" spans="4:5" x14ac:dyDescent="0.15">
      <c r="D703">
        <f t="shared" si="33"/>
        <v>401160704</v>
      </c>
      <c r="E703" t="str">
        <f t="shared" si="32"/>
        <v>SkillDescDetail401160704</v>
      </c>
    </row>
    <row r="704" spans="4:5" x14ac:dyDescent="0.15">
      <c r="D704">
        <f t="shared" si="33"/>
        <v>401160705</v>
      </c>
      <c r="E704" t="str">
        <f t="shared" si="32"/>
        <v>SkillDescDetail401160705</v>
      </c>
    </row>
    <row r="705" spans="4:5" x14ac:dyDescent="0.15">
      <c r="D705">
        <v>410010101</v>
      </c>
      <c r="E705" t="str">
        <f t="shared" si="32"/>
        <v>SkillDescDetail410010101</v>
      </c>
    </row>
    <row r="706" spans="4:5" x14ac:dyDescent="0.15">
      <c r="D706">
        <v>410010102</v>
      </c>
      <c r="E706" t="str">
        <f t="shared" si="32"/>
        <v>SkillDescDetail410010102</v>
      </c>
    </row>
    <row r="707" spans="4:5" x14ac:dyDescent="0.15">
      <c r="D707">
        <v>410010103</v>
      </c>
      <c r="E707" t="str">
        <f t="shared" si="32"/>
        <v>SkillDescDetail410010103</v>
      </c>
    </row>
    <row r="708" spans="4:5" x14ac:dyDescent="0.15">
      <c r="D708">
        <v>410010104</v>
      </c>
      <c r="E708" t="str">
        <f t="shared" si="32"/>
        <v>SkillDescDetail410010104</v>
      </c>
    </row>
    <row r="709" spans="4:5" x14ac:dyDescent="0.15">
      <c r="D709">
        <v>410010105</v>
      </c>
      <c r="E709" t="str">
        <f t="shared" si="32"/>
        <v>SkillDescDetail410010105</v>
      </c>
    </row>
    <row r="710" spans="4:5" x14ac:dyDescent="0.1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 x14ac:dyDescent="0.15">
      <c r="D711">
        <f t="shared" si="34"/>
        <v>410010202</v>
      </c>
      <c r="E711" t="str">
        <f t="shared" si="35"/>
        <v>SkillDescDetail410010202</v>
      </c>
    </row>
    <row r="712" spans="4:5" x14ac:dyDescent="0.15">
      <c r="D712">
        <f t="shared" si="34"/>
        <v>410010203</v>
      </c>
      <c r="E712" t="str">
        <f t="shared" si="35"/>
        <v>SkillDescDetail410010203</v>
      </c>
    </row>
    <row r="713" spans="4:5" x14ac:dyDescent="0.15">
      <c r="D713">
        <f t="shared" si="34"/>
        <v>410010204</v>
      </c>
      <c r="E713" t="str">
        <f t="shared" si="35"/>
        <v>SkillDescDetail410010204</v>
      </c>
    </row>
    <row r="714" spans="4:5" x14ac:dyDescent="0.15">
      <c r="D714">
        <f t="shared" si="34"/>
        <v>410010205</v>
      </c>
      <c r="E714" t="str">
        <f t="shared" si="35"/>
        <v>SkillDescDetail410010205</v>
      </c>
    </row>
    <row r="715" spans="4:5" x14ac:dyDescent="0.15">
      <c r="D715">
        <f t="shared" si="34"/>
        <v>410010301</v>
      </c>
      <c r="E715" t="str">
        <f t="shared" si="35"/>
        <v>SkillDescDetail410010301</v>
      </c>
    </row>
    <row r="716" spans="4:5" x14ac:dyDescent="0.15">
      <c r="D716">
        <f t="shared" si="34"/>
        <v>410010302</v>
      </c>
      <c r="E716" t="str">
        <f t="shared" si="35"/>
        <v>SkillDescDetail410010302</v>
      </c>
    </row>
    <row r="717" spans="4:5" x14ac:dyDescent="0.15">
      <c r="D717">
        <f t="shared" si="34"/>
        <v>410010303</v>
      </c>
      <c r="E717" t="str">
        <f t="shared" si="35"/>
        <v>SkillDescDetail410010303</v>
      </c>
    </row>
    <row r="718" spans="4:5" x14ac:dyDescent="0.15">
      <c r="D718">
        <f t="shared" si="34"/>
        <v>410010304</v>
      </c>
      <c r="E718" t="str">
        <f t="shared" si="35"/>
        <v>SkillDescDetail410010304</v>
      </c>
    </row>
    <row r="719" spans="4:5" x14ac:dyDescent="0.15">
      <c r="D719">
        <f t="shared" si="34"/>
        <v>410010305</v>
      </c>
      <c r="E719" t="str">
        <f t="shared" si="35"/>
        <v>SkillDescDetail410010305</v>
      </c>
    </row>
    <row r="720" spans="4:5" x14ac:dyDescent="0.15">
      <c r="D720">
        <f t="shared" si="34"/>
        <v>410010401</v>
      </c>
      <c r="E720" t="str">
        <f t="shared" si="35"/>
        <v>SkillDescDetail410010401</v>
      </c>
    </row>
    <row r="721" spans="4:5" x14ac:dyDescent="0.15">
      <c r="D721">
        <f t="shared" si="34"/>
        <v>410010402</v>
      </c>
      <c r="E721" t="str">
        <f t="shared" si="35"/>
        <v>SkillDescDetail410010402</v>
      </c>
    </row>
    <row r="722" spans="4:5" x14ac:dyDescent="0.15">
      <c r="D722">
        <f t="shared" si="34"/>
        <v>410010403</v>
      </c>
      <c r="E722" t="str">
        <f t="shared" si="35"/>
        <v>SkillDescDetail410010403</v>
      </c>
    </row>
    <row r="723" spans="4:5" x14ac:dyDescent="0.15">
      <c r="D723">
        <f t="shared" si="34"/>
        <v>410010404</v>
      </c>
      <c r="E723" t="str">
        <f t="shared" si="35"/>
        <v>SkillDescDetail410010404</v>
      </c>
    </row>
    <row r="724" spans="4:5" x14ac:dyDescent="0.15">
      <c r="D724">
        <f t="shared" si="34"/>
        <v>410010405</v>
      </c>
      <c r="E724" t="str">
        <f t="shared" si="35"/>
        <v>SkillDescDetail410010405</v>
      </c>
    </row>
    <row r="725" spans="4:5" x14ac:dyDescent="0.15">
      <c r="D725">
        <f t="shared" si="34"/>
        <v>410010501</v>
      </c>
      <c r="E725" t="str">
        <f t="shared" si="35"/>
        <v>SkillDescDetail410010501</v>
      </c>
    </row>
    <row r="726" spans="4:5" x14ac:dyDescent="0.15">
      <c r="D726">
        <f t="shared" si="34"/>
        <v>410010502</v>
      </c>
      <c r="E726" t="str">
        <f t="shared" si="35"/>
        <v>SkillDescDetail410010502</v>
      </c>
    </row>
    <row r="727" spans="4:5" x14ac:dyDescent="0.15">
      <c r="D727">
        <f t="shared" si="34"/>
        <v>410010503</v>
      </c>
      <c r="E727" t="str">
        <f t="shared" si="35"/>
        <v>SkillDescDetail410010503</v>
      </c>
    </row>
    <row r="728" spans="4:5" x14ac:dyDescent="0.15">
      <c r="D728">
        <f t="shared" si="34"/>
        <v>410010504</v>
      </c>
      <c r="E728" t="str">
        <f t="shared" si="35"/>
        <v>SkillDescDetail410010504</v>
      </c>
    </row>
    <row r="729" spans="4:5" x14ac:dyDescent="0.15">
      <c r="D729">
        <f t="shared" si="34"/>
        <v>410010505</v>
      </c>
      <c r="E729" t="str">
        <f t="shared" si="35"/>
        <v>SkillDescDetail410010505</v>
      </c>
    </row>
    <row r="730" spans="4:5" x14ac:dyDescent="0.15">
      <c r="D730">
        <f t="shared" si="34"/>
        <v>410010601</v>
      </c>
      <c r="E730" t="str">
        <f t="shared" si="35"/>
        <v>SkillDescDetail410010601</v>
      </c>
    </row>
    <row r="731" spans="4:5" x14ac:dyDescent="0.15">
      <c r="D731">
        <f t="shared" si="34"/>
        <v>410010602</v>
      </c>
      <c r="E731" t="str">
        <f t="shared" si="35"/>
        <v>SkillDescDetail410010602</v>
      </c>
    </row>
    <row r="732" spans="4:5" x14ac:dyDescent="0.15">
      <c r="D732">
        <f t="shared" si="34"/>
        <v>410010603</v>
      </c>
      <c r="E732" t="str">
        <f t="shared" si="35"/>
        <v>SkillDescDetail410010603</v>
      </c>
    </row>
    <row r="733" spans="4:5" x14ac:dyDescent="0.15">
      <c r="D733">
        <f t="shared" si="34"/>
        <v>410010604</v>
      </c>
      <c r="E733" t="str">
        <f t="shared" si="35"/>
        <v>SkillDescDetail410010604</v>
      </c>
    </row>
    <row r="734" spans="4:5" x14ac:dyDescent="0.15">
      <c r="D734">
        <f t="shared" si="34"/>
        <v>410010605</v>
      </c>
      <c r="E734" t="str">
        <f t="shared" si="35"/>
        <v>SkillDescDetail410010605</v>
      </c>
    </row>
    <row r="735" spans="4:5" x14ac:dyDescent="0.15">
      <c r="D735">
        <f t="shared" si="34"/>
        <v>410010701</v>
      </c>
      <c r="E735" t="str">
        <f t="shared" si="35"/>
        <v>SkillDescDetail410010701</v>
      </c>
    </row>
    <row r="736" spans="4:5" x14ac:dyDescent="0.15">
      <c r="D736">
        <f t="shared" si="34"/>
        <v>410010702</v>
      </c>
      <c r="E736" t="str">
        <f t="shared" si="35"/>
        <v>SkillDescDetail410010702</v>
      </c>
    </row>
    <row r="737" spans="4:5" x14ac:dyDescent="0.15">
      <c r="D737">
        <f t="shared" si="34"/>
        <v>410010703</v>
      </c>
      <c r="E737" t="str">
        <f t="shared" si="35"/>
        <v>SkillDescDetail410010703</v>
      </c>
    </row>
    <row r="738" spans="4:5" x14ac:dyDescent="0.15">
      <c r="D738">
        <f t="shared" si="34"/>
        <v>410010704</v>
      </c>
      <c r="E738" t="str">
        <f t="shared" si="35"/>
        <v>SkillDescDetail410010704</v>
      </c>
    </row>
    <row r="739" spans="4:5" x14ac:dyDescent="0.15">
      <c r="D739">
        <f t="shared" si="34"/>
        <v>410010705</v>
      </c>
      <c r="E739" t="str">
        <f t="shared" si="35"/>
        <v>SkillDescDetail410010705</v>
      </c>
    </row>
    <row r="740" spans="4:5" x14ac:dyDescent="0.15">
      <c r="D740">
        <f t="shared" ref="D740:D774" si="36">D705+10000</f>
        <v>410020101</v>
      </c>
      <c r="E740" t="str">
        <f t="shared" si="35"/>
        <v>SkillDescDetail410020101</v>
      </c>
    </row>
    <row r="741" spans="4:5" x14ac:dyDescent="0.15">
      <c r="D741">
        <f t="shared" si="36"/>
        <v>410020102</v>
      </c>
      <c r="E741" t="str">
        <f t="shared" si="35"/>
        <v>SkillDescDetail410020102</v>
      </c>
    </row>
    <row r="742" spans="4:5" x14ac:dyDescent="0.15">
      <c r="D742">
        <f t="shared" si="36"/>
        <v>410020103</v>
      </c>
      <c r="E742" t="str">
        <f t="shared" si="35"/>
        <v>SkillDescDetail410020103</v>
      </c>
    </row>
    <row r="743" spans="4:5" x14ac:dyDescent="0.15">
      <c r="D743">
        <f t="shared" si="36"/>
        <v>410020104</v>
      </c>
      <c r="E743" t="str">
        <f t="shared" si="35"/>
        <v>SkillDescDetail410020104</v>
      </c>
    </row>
    <row r="744" spans="4:5" x14ac:dyDescent="0.15">
      <c r="D744">
        <f t="shared" si="36"/>
        <v>410020105</v>
      </c>
      <c r="E744" t="str">
        <f t="shared" si="35"/>
        <v>SkillDescDetail410020105</v>
      </c>
    </row>
    <row r="745" spans="4:5" x14ac:dyDescent="0.15">
      <c r="D745">
        <f t="shared" si="36"/>
        <v>410020201</v>
      </c>
      <c r="E745" t="str">
        <f t="shared" si="35"/>
        <v>SkillDescDetail410020201</v>
      </c>
    </row>
    <row r="746" spans="4:5" x14ac:dyDescent="0.15">
      <c r="D746">
        <f t="shared" si="36"/>
        <v>410020202</v>
      </c>
      <c r="E746" t="str">
        <f t="shared" si="35"/>
        <v>SkillDescDetail410020202</v>
      </c>
    </row>
    <row r="747" spans="4:5" x14ac:dyDescent="0.15">
      <c r="D747">
        <f t="shared" si="36"/>
        <v>410020203</v>
      </c>
      <c r="E747" t="str">
        <f t="shared" si="35"/>
        <v>SkillDescDetail410020203</v>
      </c>
    </row>
    <row r="748" spans="4:5" x14ac:dyDescent="0.15">
      <c r="D748">
        <f t="shared" si="36"/>
        <v>410020204</v>
      </c>
      <c r="E748" t="str">
        <f t="shared" si="35"/>
        <v>SkillDescDetail410020204</v>
      </c>
    </row>
    <row r="749" spans="4:5" x14ac:dyDescent="0.15">
      <c r="D749">
        <f t="shared" si="36"/>
        <v>410020205</v>
      </c>
      <c r="E749" t="str">
        <f t="shared" si="35"/>
        <v>SkillDescDetail410020205</v>
      </c>
    </row>
    <row r="750" spans="4:5" x14ac:dyDescent="0.15">
      <c r="D750">
        <f t="shared" si="36"/>
        <v>410020301</v>
      </c>
      <c r="E750" t="str">
        <f t="shared" si="35"/>
        <v>SkillDescDetail410020301</v>
      </c>
    </row>
    <row r="751" spans="4:5" x14ac:dyDescent="0.15">
      <c r="D751">
        <f t="shared" si="36"/>
        <v>410020302</v>
      </c>
      <c r="E751" t="str">
        <f t="shared" si="35"/>
        <v>SkillDescDetail410020302</v>
      </c>
    </row>
    <row r="752" spans="4:5" x14ac:dyDescent="0.15">
      <c r="D752">
        <f t="shared" si="36"/>
        <v>410020303</v>
      </c>
      <c r="E752" t="str">
        <f t="shared" si="35"/>
        <v>SkillDescDetail410020303</v>
      </c>
    </row>
    <row r="753" spans="4:5" x14ac:dyDescent="0.15">
      <c r="D753">
        <f t="shared" si="36"/>
        <v>410020304</v>
      </c>
      <c r="E753" t="str">
        <f t="shared" si="35"/>
        <v>SkillDescDetail410020304</v>
      </c>
    </row>
    <row r="754" spans="4:5" x14ac:dyDescent="0.15">
      <c r="D754">
        <f t="shared" si="36"/>
        <v>410020305</v>
      </c>
      <c r="E754" t="str">
        <f t="shared" si="35"/>
        <v>SkillDescDetail410020305</v>
      </c>
    </row>
    <row r="755" spans="4:5" x14ac:dyDescent="0.15">
      <c r="D755">
        <f t="shared" si="36"/>
        <v>410020401</v>
      </c>
      <c r="E755" t="str">
        <f t="shared" si="35"/>
        <v>SkillDescDetail410020401</v>
      </c>
    </row>
    <row r="756" spans="4:5" x14ac:dyDescent="0.15">
      <c r="D756">
        <f t="shared" si="36"/>
        <v>410020402</v>
      </c>
      <c r="E756" t="str">
        <f t="shared" si="35"/>
        <v>SkillDescDetail410020402</v>
      </c>
    </row>
    <row r="757" spans="4:5" x14ac:dyDescent="0.15">
      <c r="D757">
        <f t="shared" si="36"/>
        <v>410020403</v>
      </c>
      <c r="E757" t="str">
        <f t="shared" si="35"/>
        <v>SkillDescDetail410020403</v>
      </c>
    </row>
    <row r="758" spans="4:5" x14ac:dyDescent="0.15">
      <c r="D758">
        <f t="shared" si="36"/>
        <v>410020404</v>
      </c>
      <c r="E758" t="str">
        <f t="shared" si="35"/>
        <v>SkillDescDetail410020404</v>
      </c>
    </row>
    <row r="759" spans="4:5" x14ac:dyDescent="0.15">
      <c r="D759">
        <f t="shared" si="36"/>
        <v>410020405</v>
      </c>
      <c r="E759" t="str">
        <f t="shared" si="35"/>
        <v>SkillDescDetail410020405</v>
      </c>
    </row>
    <row r="760" spans="4:5" x14ac:dyDescent="0.15">
      <c r="D760">
        <f t="shared" si="36"/>
        <v>410020501</v>
      </c>
      <c r="E760" t="str">
        <f t="shared" si="35"/>
        <v>SkillDescDetail410020501</v>
      </c>
    </row>
    <row r="761" spans="4:5" x14ac:dyDescent="0.15">
      <c r="D761">
        <f t="shared" si="36"/>
        <v>410020502</v>
      </c>
      <c r="E761" t="str">
        <f t="shared" si="35"/>
        <v>SkillDescDetail410020502</v>
      </c>
    </row>
    <row r="762" spans="4:5" x14ac:dyDescent="0.15">
      <c r="D762">
        <f t="shared" si="36"/>
        <v>410020503</v>
      </c>
      <c r="E762" t="str">
        <f t="shared" si="35"/>
        <v>SkillDescDetail410020503</v>
      </c>
    </row>
    <row r="763" spans="4:5" x14ac:dyDescent="0.15">
      <c r="D763">
        <f t="shared" si="36"/>
        <v>410020504</v>
      </c>
      <c r="E763" t="str">
        <f t="shared" si="35"/>
        <v>SkillDescDetail410020504</v>
      </c>
    </row>
    <row r="764" spans="4:5" x14ac:dyDescent="0.15">
      <c r="D764">
        <f t="shared" si="36"/>
        <v>410020505</v>
      </c>
      <c r="E764" t="str">
        <f t="shared" si="35"/>
        <v>SkillDescDetail410020505</v>
      </c>
    </row>
    <row r="765" spans="4:5" x14ac:dyDescent="0.15">
      <c r="D765">
        <f t="shared" si="36"/>
        <v>410020601</v>
      </c>
      <c r="E765" t="str">
        <f t="shared" si="35"/>
        <v>SkillDescDetail410020601</v>
      </c>
    </row>
    <row r="766" spans="4:5" x14ac:dyDescent="0.15">
      <c r="D766">
        <f t="shared" si="36"/>
        <v>410020602</v>
      </c>
      <c r="E766" t="str">
        <f t="shared" si="35"/>
        <v>SkillDescDetail410020602</v>
      </c>
    </row>
    <row r="767" spans="4:5" x14ac:dyDescent="0.15">
      <c r="D767">
        <f t="shared" si="36"/>
        <v>410020603</v>
      </c>
      <c r="E767" t="str">
        <f t="shared" si="35"/>
        <v>SkillDescDetail410020603</v>
      </c>
    </row>
    <row r="768" spans="4:5" x14ac:dyDescent="0.15">
      <c r="D768">
        <f t="shared" si="36"/>
        <v>410020604</v>
      </c>
      <c r="E768" t="str">
        <f t="shared" si="35"/>
        <v>SkillDescDetail410020604</v>
      </c>
    </row>
    <row r="769" spans="4:5" x14ac:dyDescent="0.15">
      <c r="D769">
        <f t="shared" si="36"/>
        <v>410020605</v>
      </c>
      <c r="E769" t="str">
        <f t="shared" si="35"/>
        <v>SkillDescDetail410020605</v>
      </c>
    </row>
    <row r="770" spans="4:5" x14ac:dyDescent="0.15">
      <c r="D770">
        <f t="shared" si="36"/>
        <v>410020701</v>
      </c>
      <c r="E770" t="str">
        <f t="shared" si="35"/>
        <v>SkillDescDetail410020701</v>
      </c>
    </row>
    <row r="771" spans="4:5" x14ac:dyDescent="0.15">
      <c r="D771">
        <f t="shared" si="36"/>
        <v>410020702</v>
      </c>
      <c r="E771" t="str">
        <f t="shared" si="35"/>
        <v>SkillDescDetail410020702</v>
      </c>
    </row>
    <row r="772" spans="4:5" x14ac:dyDescent="0.15">
      <c r="D772">
        <f t="shared" si="36"/>
        <v>410020703</v>
      </c>
      <c r="E772" t="str">
        <f t="shared" si="35"/>
        <v>SkillDescDetail410020703</v>
      </c>
    </row>
    <row r="773" spans="4:5" x14ac:dyDescent="0.15">
      <c r="D773">
        <f t="shared" si="36"/>
        <v>410020704</v>
      </c>
      <c r="E773" t="str">
        <f t="shared" si="35"/>
        <v>SkillDescDetail410020704</v>
      </c>
    </row>
    <row r="774" spans="4:5" x14ac:dyDescent="0.15">
      <c r="D774">
        <f t="shared" si="36"/>
        <v>410020705</v>
      </c>
      <c r="E774" t="str">
        <f t="shared" ref="E774:E837" si="37">$D$4&amp;D774</f>
        <v>SkillDescDetail410020705</v>
      </c>
    </row>
    <row r="775" spans="4:5" x14ac:dyDescent="0.15">
      <c r="D775">
        <f t="shared" ref="D775:D838" si="38">D740+10000</f>
        <v>410030101</v>
      </c>
      <c r="E775" t="str">
        <f t="shared" si="37"/>
        <v>SkillDescDetail410030101</v>
      </c>
    </row>
    <row r="776" spans="4:5" x14ac:dyDescent="0.15">
      <c r="D776">
        <f t="shared" si="38"/>
        <v>410030102</v>
      </c>
      <c r="E776" t="str">
        <f t="shared" si="37"/>
        <v>SkillDescDetail410030102</v>
      </c>
    </row>
    <row r="777" spans="4:5" x14ac:dyDescent="0.15">
      <c r="D777">
        <f t="shared" si="38"/>
        <v>410030103</v>
      </c>
      <c r="E777" t="str">
        <f t="shared" si="37"/>
        <v>SkillDescDetail410030103</v>
      </c>
    </row>
    <row r="778" spans="4:5" x14ac:dyDescent="0.15">
      <c r="D778">
        <f t="shared" si="38"/>
        <v>410030104</v>
      </c>
      <c r="E778" t="str">
        <f t="shared" si="37"/>
        <v>SkillDescDetail410030104</v>
      </c>
    </row>
    <row r="779" spans="4:5" x14ac:dyDescent="0.15">
      <c r="D779">
        <f t="shared" si="38"/>
        <v>410030105</v>
      </c>
      <c r="E779" t="str">
        <f t="shared" si="37"/>
        <v>SkillDescDetail410030105</v>
      </c>
    </row>
    <row r="780" spans="4:5" x14ac:dyDescent="0.15">
      <c r="D780">
        <f t="shared" si="38"/>
        <v>410030201</v>
      </c>
      <c r="E780" t="str">
        <f t="shared" si="37"/>
        <v>SkillDescDetail410030201</v>
      </c>
    </row>
    <row r="781" spans="4:5" x14ac:dyDescent="0.15">
      <c r="D781">
        <f t="shared" si="38"/>
        <v>410030202</v>
      </c>
      <c r="E781" t="str">
        <f t="shared" si="37"/>
        <v>SkillDescDetail410030202</v>
      </c>
    </row>
    <row r="782" spans="4:5" x14ac:dyDescent="0.15">
      <c r="D782">
        <f t="shared" si="38"/>
        <v>410030203</v>
      </c>
      <c r="E782" t="str">
        <f t="shared" si="37"/>
        <v>SkillDescDetail410030203</v>
      </c>
    </row>
    <row r="783" spans="4:5" x14ac:dyDescent="0.15">
      <c r="D783">
        <f t="shared" si="38"/>
        <v>410030204</v>
      </c>
      <c r="E783" t="str">
        <f t="shared" si="37"/>
        <v>SkillDescDetail410030204</v>
      </c>
    </row>
    <row r="784" spans="4:5" x14ac:dyDescent="0.15">
      <c r="D784">
        <f t="shared" si="38"/>
        <v>410030205</v>
      </c>
      <c r="E784" t="str">
        <f t="shared" si="37"/>
        <v>SkillDescDetail410030205</v>
      </c>
    </row>
    <row r="785" spans="4:5" x14ac:dyDescent="0.15">
      <c r="D785">
        <f t="shared" si="38"/>
        <v>410030301</v>
      </c>
      <c r="E785" t="str">
        <f t="shared" si="37"/>
        <v>SkillDescDetail410030301</v>
      </c>
    </row>
    <row r="786" spans="4:5" x14ac:dyDescent="0.15">
      <c r="D786">
        <f t="shared" si="38"/>
        <v>410030302</v>
      </c>
      <c r="E786" t="str">
        <f t="shared" si="37"/>
        <v>SkillDescDetail410030302</v>
      </c>
    </row>
    <row r="787" spans="4:5" x14ac:dyDescent="0.15">
      <c r="D787">
        <f t="shared" si="38"/>
        <v>410030303</v>
      </c>
      <c r="E787" t="str">
        <f t="shared" si="37"/>
        <v>SkillDescDetail410030303</v>
      </c>
    </row>
    <row r="788" spans="4:5" x14ac:dyDescent="0.15">
      <c r="D788">
        <f t="shared" si="38"/>
        <v>410030304</v>
      </c>
      <c r="E788" t="str">
        <f t="shared" si="37"/>
        <v>SkillDescDetail410030304</v>
      </c>
    </row>
    <row r="789" spans="4:5" x14ac:dyDescent="0.15">
      <c r="D789">
        <f t="shared" si="38"/>
        <v>410030305</v>
      </c>
      <c r="E789" t="str">
        <f t="shared" si="37"/>
        <v>SkillDescDetail410030305</v>
      </c>
    </row>
    <row r="790" spans="4:5" x14ac:dyDescent="0.15">
      <c r="D790">
        <f t="shared" si="38"/>
        <v>410030401</v>
      </c>
      <c r="E790" t="str">
        <f t="shared" si="37"/>
        <v>SkillDescDetail410030401</v>
      </c>
    </row>
    <row r="791" spans="4:5" x14ac:dyDescent="0.15">
      <c r="D791">
        <f t="shared" si="38"/>
        <v>410030402</v>
      </c>
      <c r="E791" t="str">
        <f t="shared" si="37"/>
        <v>SkillDescDetail410030402</v>
      </c>
    </row>
    <row r="792" spans="4:5" x14ac:dyDescent="0.15">
      <c r="D792">
        <f t="shared" si="38"/>
        <v>410030403</v>
      </c>
      <c r="E792" t="str">
        <f t="shared" si="37"/>
        <v>SkillDescDetail410030403</v>
      </c>
    </row>
    <row r="793" spans="4:5" x14ac:dyDescent="0.15">
      <c r="D793">
        <f t="shared" si="38"/>
        <v>410030404</v>
      </c>
      <c r="E793" t="str">
        <f t="shared" si="37"/>
        <v>SkillDescDetail410030404</v>
      </c>
    </row>
    <row r="794" spans="4:5" x14ac:dyDescent="0.15">
      <c r="D794">
        <f t="shared" si="38"/>
        <v>410030405</v>
      </c>
      <c r="E794" t="str">
        <f t="shared" si="37"/>
        <v>SkillDescDetail410030405</v>
      </c>
    </row>
    <row r="795" spans="4:5" x14ac:dyDescent="0.15">
      <c r="D795">
        <f t="shared" si="38"/>
        <v>410030501</v>
      </c>
      <c r="E795" t="str">
        <f t="shared" si="37"/>
        <v>SkillDescDetail410030501</v>
      </c>
    </row>
    <row r="796" spans="4:5" x14ac:dyDescent="0.15">
      <c r="D796">
        <f t="shared" si="38"/>
        <v>410030502</v>
      </c>
      <c r="E796" t="str">
        <f t="shared" si="37"/>
        <v>SkillDescDetail410030502</v>
      </c>
    </row>
    <row r="797" spans="4:5" x14ac:dyDescent="0.15">
      <c r="D797">
        <f t="shared" si="38"/>
        <v>410030503</v>
      </c>
      <c r="E797" t="str">
        <f t="shared" si="37"/>
        <v>SkillDescDetail410030503</v>
      </c>
    </row>
    <row r="798" spans="4:5" x14ac:dyDescent="0.15">
      <c r="D798">
        <f t="shared" si="38"/>
        <v>410030504</v>
      </c>
      <c r="E798" t="str">
        <f t="shared" si="37"/>
        <v>SkillDescDetail410030504</v>
      </c>
    </row>
    <row r="799" spans="4:5" x14ac:dyDescent="0.15">
      <c r="D799">
        <f t="shared" si="38"/>
        <v>410030505</v>
      </c>
      <c r="E799" t="str">
        <f t="shared" si="37"/>
        <v>SkillDescDetail410030505</v>
      </c>
    </row>
    <row r="800" spans="4:5" x14ac:dyDescent="0.15">
      <c r="D800">
        <f t="shared" si="38"/>
        <v>410030601</v>
      </c>
      <c r="E800" t="str">
        <f t="shared" si="37"/>
        <v>SkillDescDetail410030601</v>
      </c>
    </row>
    <row r="801" spans="4:5" x14ac:dyDescent="0.15">
      <c r="D801">
        <f t="shared" si="38"/>
        <v>410030602</v>
      </c>
      <c r="E801" t="str">
        <f t="shared" si="37"/>
        <v>SkillDescDetail410030602</v>
      </c>
    </row>
    <row r="802" spans="4:5" x14ac:dyDescent="0.15">
      <c r="D802">
        <f t="shared" si="38"/>
        <v>410030603</v>
      </c>
      <c r="E802" t="str">
        <f t="shared" si="37"/>
        <v>SkillDescDetail410030603</v>
      </c>
    </row>
    <row r="803" spans="4:5" x14ac:dyDescent="0.15">
      <c r="D803">
        <f t="shared" si="38"/>
        <v>410030604</v>
      </c>
      <c r="E803" t="str">
        <f t="shared" si="37"/>
        <v>SkillDescDetail410030604</v>
      </c>
    </row>
    <row r="804" spans="4:5" x14ac:dyDescent="0.15">
      <c r="D804">
        <f t="shared" si="38"/>
        <v>410030605</v>
      </c>
      <c r="E804" t="str">
        <f t="shared" si="37"/>
        <v>SkillDescDetail410030605</v>
      </c>
    </row>
    <row r="805" spans="4:5" x14ac:dyDescent="0.15">
      <c r="D805">
        <f t="shared" si="38"/>
        <v>410030701</v>
      </c>
      <c r="E805" t="str">
        <f t="shared" si="37"/>
        <v>SkillDescDetail410030701</v>
      </c>
    </row>
    <row r="806" spans="4:5" x14ac:dyDescent="0.15">
      <c r="D806">
        <f t="shared" si="38"/>
        <v>410030702</v>
      </c>
      <c r="E806" t="str">
        <f t="shared" si="37"/>
        <v>SkillDescDetail410030702</v>
      </c>
    </row>
    <row r="807" spans="4:5" x14ac:dyDescent="0.15">
      <c r="D807">
        <f t="shared" si="38"/>
        <v>410030703</v>
      </c>
      <c r="E807" t="str">
        <f t="shared" si="37"/>
        <v>SkillDescDetail410030703</v>
      </c>
    </row>
    <row r="808" spans="4:5" x14ac:dyDescent="0.15">
      <c r="D808">
        <f t="shared" si="38"/>
        <v>410030704</v>
      </c>
      <c r="E808" t="str">
        <f t="shared" si="37"/>
        <v>SkillDescDetail410030704</v>
      </c>
    </row>
    <row r="809" spans="4:5" x14ac:dyDescent="0.15">
      <c r="D809">
        <f t="shared" si="38"/>
        <v>410030705</v>
      </c>
      <c r="E809" t="str">
        <f t="shared" si="37"/>
        <v>SkillDescDetail410030705</v>
      </c>
    </row>
    <row r="810" spans="4:5" x14ac:dyDescent="0.15">
      <c r="D810">
        <f t="shared" si="38"/>
        <v>410040101</v>
      </c>
      <c r="E810" t="str">
        <f t="shared" si="37"/>
        <v>SkillDescDetail410040101</v>
      </c>
    </row>
    <row r="811" spans="4:5" x14ac:dyDescent="0.15">
      <c r="D811">
        <f t="shared" si="38"/>
        <v>410040102</v>
      </c>
      <c r="E811" t="str">
        <f t="shared" si="37"/>
        <v>SkillDescDetail410040102</v>
      </c>
    </row>
    <row r="812" spans="4:5" x14ac:dyDescent="0.15">
      <c r="D812">
        <f t="shared" si="38"/>
        <v>410040103</v>
      </c>
      <c r="E812" t="str">
        <f t="shared" si="37"/>
        <v>SkillDescDetail410040103</v>
      </c>
    </row>
    <row r="813" spans="4:5" x14ac:dyDescent="0.15">
      <c r="D813">
        <f t="shared" si="38"/>
        <v>410040104</v>
      </c>
      <c r="E813" t="str">
        <f t="shared" si="37"/>
        <v>SkillDescDetail410040104</v>
      </c>
    </row>
    <row r="814" spans="4:5" x14ac:dyDescent="0.15">
      <c r="D814">
        <f t="shared" si="38"/>
        <v>410040105</v>
      </c>
      <c r="E814" t="str">
        <f t="shared" si="37"/>
        <v>SkillDescDetail410040105</v>
      </c>
    </row>
    <row r="815" spans="4:5" x14ac:dyDescent="0.15">
      <c r="D815">
        <f t="shared" si="38"/>
        <v>410040201</v>
      </c>
      <c r="E815" t="str">
        <f t="shared" si="37"/>
        <v>SkillDescDetail410040201</v>
      </c>
    </row>
    <row r="816" spans="4:5" x14ac:dyDescent="0.15">
      <c r="D816">
        <f t="shared" si="38"/>
        <v>410040202</v>
      </c>
      <c r="E816" t="str">
        <f t="shared" si="37"/>
        <v>SkillDescDetail410040202</v>
      </c>
    </row>
    <row r="817" spans="4:5" x14ac:dyDescent="0.15">
      <c r="D817">
        <f t="shared" si="38"/>
        <v>410040203</v>
      </c>
      <c r="E817" t="str">
        <f t="shared" si="37"/>
        <v>SkillDescDetail410040203</v>
      </c>
    </row>
    <row r="818" spans="4:5" x14ac:dyDescent="0.15">
      <c r="D818">
        <f t="shared" si="38"/>
        <v>410040204</v>
      </c>
      <c r="E818" t="str">
        <f t="shared" si="37"/>
        <v>SkillDescDetail410040204</v>
      </c>
    </row>
    <row r="819" spans="4:5" x14ac:dyDescent="0.15">
      <c r="D819">
        <f t="shared" si="38"/>
        <v>410040205</v>
      </c>
      <c r="E819" t="str">
        <f t="shared" si="37"/>
        <v>SkillDescDetail410040205</v>
      </c>
    </row>
    <row r="820" spans="4:5" x14ac:dyDescent="0.15">
      <c r="D820">
        <f t="shared" si="38"/>
        <v>410040301</v>
      </c>
      <c r="E820" t="str">
        <f t="shared" si="37"/>
        <v>SkillDescDetail410040301</v>
      </c>
    </row>
    <row r="821" spans="4:5" x14ac:dyDescent="0.15">
      <c r="D821">
        <f t="shared" si="38"/>
        <v>410040302</v>
      </c>
      <c r="E821" t="str">
        <f t="shared" si="37"/>
        <v>SkillDescDetail410040302</v>
      </c>
    </row>
    <row r="822" spans="4:5" x14ac:dyDescent="0.15">
      <c r="D822">
        <f t="shared" si="38"/>
        <v>410040303</v>
      </c>
      <c r="E822" t="str">
        <f t="shared" si="37"/>
        <v>SkillDescDetail410040303</v>
      </c>
    </row>
    <row r="823" spans="4:5" x14ac:dyDescent="0.15">
      <c r="D823">
        <f t="shared" si="38"/>
        <v>410040304</v>
      </c>
      <c r="E823" t="str">
        <f t="shared" si="37"/>
        <v>SkillDescDetail410040304</v>
      </c>
    </row>
    <row r="824" spans="4:5" x14ac:dyDescent="0.15">
      <c r="D824">
        <f t="shared" si="38"/>
        <v>410040305</v>
      </c>
      <c r="E824" t="str">
        <f t="shared" si="37"/>
        <v>SkillDescDetail410040305</v>
      </c>
    </row>
    <row r="825" spans="4:5" x14ac:dyDescent="0.15">
      <c r="D825">
        <f t="shared" si="38"/>
        <v>410040401</v>
      </c>
      <c r="E825" t="str">
        <f t="shared" si="37"/>
        <v>SkillDescDetail410040401</v>
      </c>
    </row>
    <row r="826" spans="4:5" x14ac:dyDescent="0.15">
      <c r="D826">
        <f t="shared" si="38"/>
        <v>410040402</v>
      </c>
      <c r="E826" t="str">
        <f t="shared" si="37"/>
        <v>SkillDescDetail410040402</v>
      </c>
    </row>
    <row r="827" spans="4:5" x14ac:dyDescent="0.15">
      <c r="D827">
        <f t="shared" si="38"/>
        <v>410040403</v>
      </c>
      <c r="E827" t="str">
        <f t="shared" si="37"/>
        <v>SkillDescDetail410040403</v>
      </c>
    </row>
    <row r="828" spans="4:5" x14ac:dyDescent="0.15">
      <c r="D828">
        <f t="shared" si="38"/>
        <v>410040404</v>
      </c>
      <c r="E828" t="str">
        <f t="shared" si="37"/>
        <v>SkillDescDetail410040404</v>
      </c>
    </row>
    <row r="829" spans="4:5" x14ac:dyDescent="0.15">
      <c r="D829">
        <f t="shared" si="38"/>
        <v>410040405</v>
      </c>
      <c r="E829" t="str">
        <f t="shared" si="37"/>
        <v>SkillDescDetail410040405</v>
      </c>
    </row>
    <row r="830" spans="4:5" x14ac:dyDescent="0.15">
      <c r="D830">
        <f t="shared" si="38"/>
        <v>410040501</v>
      </c>
      <c r="E830" t="str">
        <f t="shared" si="37"/>
        <v>SkillDescDetail410040501</v>
      </c>
    </row>
    <row r="831" spans="4:5" x14ac:dyDescent="0.15">
      <c r="D831">
        <f t="shared" si="38"/>
        <v>410040502</v>
      </c>
      <c r="E831" t="str">
        <f t="shared" si="37"/>
        <v>SkillDescDetail410040502</v>
      </c>
    </row>
    <row r="832" spans="4:5" x14ac:dyDescent="0.15">
      <c r="D832">
        <f t="shared" si="38"/>
        <v>410040503</v>
      </c>
      <c r="E832" t="str">
        <f t="shared" si="37"/>
        <v>SkillDescDetail410040503</v>
      </c>
    </row>
    <row r="833" spans="4:5" x14ac:dyDescent="0.15">
      <c r="D833">
        <f t="shared" si="38"/>
        <v>410040504</v>
      </c>
      <c r="E833" t="str">
        <f t="shared" si="37"/>
        <v>SkillDescDetail410040504</v>
      </c>
    </row>
    <row r="834" spans="4:5" x14ac:dyDescent="0.15">
      <c r="D834">
        <f t="shared" si="38"/>
        <v>410040505</v>
      </c>
      <c r="E834" t="str">
        <f t="shared" si="37"/>
        <v>SkillDescDetail410040505</v>
      </c>
    </row>
    <row r="835" spans="4:5" x14ac:dyDescent="0.15">
      <c r="D835">
        <f t="shared" si="38"/>
        <v>410040601</v>
      </c>
      <c r="E835" t="str">
        <f t="shared" si="37"/>
        <v>SkillDescDetail410040601</v>
      </c>
    </row>
    <row r="836" spans="4:5" x14ac:dyDescent="0.15">
      <c r="D836">
        <f t="shared" si="38"/>
        <v>410040602</v>
      </c>
      <c r="E836" t="str">
        <f t="shared" si="37"/>
        <v>SkillDescDetail410040602</v>
      </c>
    </row>
    <row r="837" spans="4:5" x14ac:dyDescent="0.15">
      <c r="D837">
        <f t="shared" si="38"/>
        <v>410040603</v>
      </c>
      <c r="E837" t="str">
        <f t="shared" si="37"/>
        <v>SkillDescDetail410040603</v>
      </c>
    </row>
    <row r="838" spans="4:5" x14ac:dyDescent="0.15">
      <c r="D838">
        <f t="shared" si="38"/>
        <v>410040604</v>
      </c>
      <c r="E838" t="str">
        <f t="shared" ref="E838:E901" si="39">$D$4&amp;D838</f>
        <v>SkillDescDetail410040604</v>
      </c>
    </row>
    <row r="839" spans="4:5" x14ac:dyDescent="0.15">
      <c r="D839">
        <f t="shared" ref="D839:D902" si="40">D804+10000</f>
        <v>410040605</v>
      </c>
      <c r="E839" t="str">
        <f t="shared" si="39"/>
        <v>SkillDescDetail410040605</v>
      </c>
    </row>
    <row r="840" spans="4:5" x14ac:dyDescent="0.15">
      <c r="D840">
        <f t="shared" si="40"/>
        <v>410040701</v>
      </c>
      <c r="E840" t="str">
        <f t="shared" si="39"/>
        <v>SkillDescDetail410040701</v>
      </c>
    </row>
    <row r="841" spans="4:5" x14ac:dyDescent="0.15">
      <c r="D841">
        <f t="shared" si="40"/>
        <v>410040702</v>
      </c>
      <c r="E841" t="str">
        <f t="shared" si="39"/>
        <v>SkillDescDetail410040702</v>
      </c>
    </row>
    <row r="842" spans="4:5" x14ac:dyDescent="0.15">
      <c r="D842">
        <f t="shared" si="40"/>
        <v>410040703</v>
      </c>
      <c r="E842" t="str">
        <f t="shared" si="39"/>
        <v>SkillDescDetail410040703</v>
      </c>
    </row>
    <row r="843" spans="4:5" x14ac:dyDescent="0.15">
      <c r="D843">
        <f t="shared" si="40"/>
        <v>410040704</v>
      </c>
      <c r="E843" t="str">
        <f t="shared" si="39"/>
        <v>SkillDescDetail410040704</v>
      </c>
    </row>
    <row r="844" spans="4:5" x14ac:dyDescent="0.15">
      <c r="D844">
        <f t="shared" si="40"/>
        <v>410040705</v>
      </c>
      <c r="E844" t="str">
        <f t="shared" si="39"/>
        <v>SkillDescDetail410040705</v>
      </c>
    </row>
    <row r="845" spans="4:5" x14ac:dyDescent="0.15">
      <c r="D845">
        <f t="shared" si="40"/>
        <v>410050101</v>
      </c>
      <c r="E845" t="str">
        <f t="shared" si="39"/>
        <v>SkillDescDetail410050101</v>
      </c>
    </row>
    <row r="846" spans="4:5" x14ac:dyDescent="0.15">
      <c r="D846">
        <f t="shared" si="40"/>
        <v>410050102</v>
      </c>
      <c r="E846" t="str">
        <f t="shared" si="39"/>
        <v>SkillDescDetail410050102</v>
      </c>
    </row>
    <row r="847" spans="4:5" x14ac:dyDescent="0.15">
      <c r="D847">
        <f t="shared" si="40"/>
        <v>410050103</v>
      </c>
      <c r="E847" t="str">
        <f t="shared" si="39"/>
        <v>SkillDescDetail410050103</v>
      </c>
    </row>
    <row r="848" spans="4:5" x14ac:dyDescent="0.15">
      <c r="D848">
        <f t="shared" si="40"/>
        <v>410050104</v>
      </c>
      <c r="E848" t="str">
        <f t="shared" si="39"/>
        <v>SkillDescDetail410050104</v>
      </c>
    </row>
    <row r="849" spans="4:5" x14ac:dyDescent="0.15">
      <c r="D849">
        <f t="shared" si="40"/>
        <v>410050105</v>
      </c>
      <c r="E849" t="str">
        <f t="shared" si="39"/>
        <v>SkillDescDetail410050105</v>
      </c>
    </row>
    <row r="850" spans="4:5" x14ac:dyDescent="0.15">
      <c r="D850">
        <f t="shared" si="40"/>
        <v>410050201</v>
      </c>
      <c r="E850" t="str">
        <f t="shared" si="39"/>
        <v>SkillDescDetail410050201</v>
      </c>
    </row>
    <row r="851" spans="4:5" x14ac:dyDescent="0.15">
      <c r="D851">
        <f t="shared" si="40"/>
        <v>410050202</v>
      </c>
      <c r="E851" t="str">
        <f t="shared" si="39"/>
        <v>SkillDescDetail410050202</v>
      </c>
    </row>
    <row r="852" spans="4:5" x14ac:dyDescent="0.15">
      <c r="D852">
        <f t="shared" si="40"/>
        <v>410050203</v>
      </c>
      <c r="E852" t="str">
        <f t="shared" si="39"/>
        <v>SkillDescDetail410050203</v>
      </c>
    </row>
    <row r="853" spans="4:5" x14ac:dyDescent="0.15">
      <c r="D853">
        <f t="shared" si="40"/>
        <v>410050204</v>
      </c>
      <c r="E853" t="str">
        <f t="shared" si="39"/>
        <v>SkillDescDetail410050204</v>
      </c>
    </row>
    <row r="854" spans="4:5" x14ac:dyDescent="0.15">
      <c r="D854">
        <f t="shared" si="40"/>
        <v>410050205</v>
      </c>
      <c r="E854" t="str">
        <f t="shared" si="39"/>
        <v>SkillDescDetail410050205</v>
      </c>
    </row>
    <row r="855" spans="4:5" x14ac:dyDescent="0.15">
      <c r="D855">
        <f t="shared" si="40"/>
        <v>410050301</v>
      </c>
      <c r="E855" t="str">
        <f t="shared" si="39"/>
        <v>SkillDescDetail410050301</v>
      </c>
    </row>
    <row r="856" spans="4:5" x14ac:dyDescent="0.15">
      <c r="D856">
        <f t="shared" si="40"/>
        <v>410050302</v>
      </c>
      <c r="E856" t="str">
        <f t="shared" si="39"/>
        <v>SkillDescDetail410050302</v>
      </c>
    </row>
    <row r="857" spans="4:5" x14ac:dyDescent="0.15">
      <c r="D857">
        <f t="shared" si="40"/>
        <v>410050303</v>
      </c>
      <c r="E857" t="str">
        <f t="shared" si="39"/>
        <v>SkillDescDetail410050303</v>
      </c>
    </row>
    <row r="858" spans="4:5" x14ac:dyDescent="0.15">
      <c r="D858">
        <f t="shared" si="40"/>
        <v>410050304</v>
      </c>
      <c r="E858" t="str">
        <f t="shared" si="39"/>
        <v>SkillDescDetail410050304</v>
      </c>
    </row>
    <row r="859" spans="4:5" x14ac:dyDescent="0.15">
      <c r="D859">
        <f t="shared" si="40"/>
        <v>410050305</v>
      </c>
      <c r="E859" t="str">
        <f t="shared" si="39"/>
        <v>SkillDescDetail410050305</v>
      </c>
    </row>
    <row r="860" spans="4:5" x14ac:dyDescent="0.15">
      <c r="D860">
        <f t="shared" si="40"/>
        <v>410050401</v>
      </c>
      <c r="E860" t="str">
        <f t="shared" si="39"/>
        <v>SkillDescDetail410050401</v>
      </c>
    </row>
    <row r="861" spans="4:5" x14ac:dyDescent="0.15">
      <c r="D861">
        <f t="shared" si="40"/>
        <v>410050402</v>
      </c>
      <c r="E861" t="str">
        <f t="shared" si="39"/>
        <v>SkillDescDetail410050402</v>
      </c>
    </row>
    <row r="862" spans="4:5" x14ac:dyDescent="0.15">
      <c r="D862">
        <f t="shared" si="40"/>
        <v>410050403</v>
      </c>
      <c r="E862" t="str">
        <f t="shared" si="39"/>
        <v>SkillDescDetail410050403</v>
      </c>
    </row>
    <row r="863" spans="4:5" x14ac:dyDescent="0.15">
      <c r="D863">
        <f t="shared" si="40"/>
        <v>410050404</v>
      </c>
      <c r="E863" t="str">
        <f t="shared" si="39"/>
        <v>SkillDescDetail410050404</v>
      </c>
    </row>
    <row r="864" spans="4:5" x14ac:dyDescent="0.15">
      <c r="D864">
        <f t="shared" si="40"/>
        <v>410050405</v>
      </c>
      <c r="E864" t="str">
        <f t="shared" si="39"/>
        <v>SkillDescDetail410050405</v>
      </c>
    </row>
    <row r="865" spans="4:5" x14ac:dyDescent="0.15">
      <c r="D865">
        <f t="shared" si="40"/>
        <v>410050501</v>
      </c>
      <c r="E865" t="str">
        <f t="shared" si="39"/>
        <v>SkillDescDetail410050501</v>
      </c>
    </row>
    <row r="866" spans="4:5" x14ac:dyDescent="0.15">
      <c r="D866">
        <f t="shared" si="40"/>
        <v>410050502</v>
      </c>
      <c r="E866" t="str">
        <f t="shared" si="39"/>
        <v>SkillDescDetail410050502</v>
      </c>
    </row>
    <row r="867" spans="4:5" x14ac:dyDescent="0.15">
      <c r="D867">
        <f t="shared" si="40"/>
        <v>410050503</v>
      </c>
      <c r="E867" t="str">
        <f t="shared" si="39"/>
        <v>SkillDescDetail410050503</v>
      </c>
    </row>
    <row r="868" spans="4:5" x14ac:dyDescent="0.15">
      <c r="D868">
        <f t="shared" si="40"/>
        <v>410050504</v>
      </c>
      <c r="E868" t="str">
        <f t="shared" si="39"/>
        <v>SkillDescDetail410050504</v>
      </c>
    </row>
    <row r="869" spans="4:5" x14ac:dyDescent="0.15">
      <c r="D869">
        <f t="shared" si="40"/>
        <v>410050505</v>
      </c>
      <c r="E869" t="str">
        <f t="shared" si="39"/>
        <v>SkillDescDetail410050505</v>
      </c>
    </row>
    <row r="870" spans="4:5" x14ac:dyDescent="0.15">
      <c r="D870">
        <f t="shared" si="40"/>
        <v>410050601</v>
      </c>
      <c r="E870" t="str">
        <f t="shared" si="39"/>
        <v>SkillDescDetail410050601</v>
      </c>
    </row>
    <row r="871" spans="4:5" x14ac:dyDescent="0.15">
      <c r="D871">
        <f t="shared" si="40"/>
        <v>410050602</v>
      </c>
      <c r="E871" t="str">
        <f t="shared" si="39"/>
        <v>SkillDescDetail410050602</v>
      </c>
    </row>
    <row r="872" spans="4:5" x14ac:dyDescent="0.15">
      <c r="D872">
        <f t="shared" si="40"/>
        <v>410050603</v>
      </c>
      <c r="E872" t="str">
        <f t="shared" si="39"/>
        <v>SkillDescDetail410050603</v>
      </c>
    </row>
    <row r="873" spans="4:5" x14ac:dyDescent="0.15">
      <c r="D873">
        <f t="shared" si="40"/>
        <v>410050604</v>
      </c>
      <c r="E873" t="str">
        <f t="shared" si="39"/>
        <v>SkillDescDetail410050604</v>
      </c>
    </row>
    <row r="874" spans="4:5" x14ac:dyDescent="0.15">
      <c r="D874">
        <f t="shared" si="40"/>
        <v>410050605</v>
      </c>
      <c r="E874" t="str">
        <f t="shared" si="39"/>
        <v>SkillDescDetail410050605</v>
      </c>
    </row>
    <row r="875" spans="4:5" x14ac:dyDescent="0.15">
      <c r="D875">
        <f t="shared" si="40"/>
        <v>410050701</v>
      </c>
      <c r="E875" t="str">
        <f t="shared" si="39"/>
        <v>SkillDescDetail410050701</v>
      </c>
    </row>
    <row r="876" spans="4:5" x14ac:dyDescent="0.15">
      <c r="D876">
        <f t="shared" si="40"/>
        <v>410050702</v>
      </c>
      <c r="E876" t="str">
        <f t="shared" si="39"/>
        <v>SkillDescDetail410050702</v>
      </c>
    </row>
    <row r="877" spans="4:5" x14ac:dyDescent="0.15">
      <c r="D877">
        <f t="shared" si="40"/>
        <v>410050703</v>
      </c>
      <c r="E877" t="str">
        <f t="shared" si="39"/>
        <v>SkillDescDetail410050703</v>
      </c>
    </row>
    <row r="878" spans="4:5" x14ac:dyDescent="0.15">
      <c r="D878">
        <f t="shared" si="40"/>
        <v>410050704</v>
      </c>
      <c r="E878" t="str">
        <f t="shared" si="39"/>
        <v>SkillDescDetail410050704</v>
      </c>
    </row>
    <row r="879" spans="4:5" x14ac:dyDescent="0.15">
      <c r="D879">
        <f t="shared" si="40"/>
        <v>410050705</v>
      </c>
      <c r="E879" t="str">
        <f t="shared" si="39"/>
        <v>SkillDescDetail410050705</v>
      </c>
    </row>
    <row r="880" spans="4:5" x14ac:dyDescent="0.15">
      <c r="D880">
        <f t="shared" si="40"/>
        <v>410060101</v>
      </c>
      <c r="E880" t="str">
        <f t="shared" si="39"/>
        <v>SkillDescDetail410060101</v>
      </c>
    </row>
    <row r="881" spans="4:5" x14ac:dyDescent="0.15">
      <c r="D881">
        <f t="shared" si="40"/>
        <v>410060102</v>
      </c>
      <c r="E881" t="str">
        <f t="shared" si="39"/>
        <v>SkillDescDetail410060102</v>
      </c>
    </row>
    <row r="882" spans="4:5" x14ac:dyDescent="0.15">
      <c r="D882">
        <f t="shared" si="40"/>
        <v>410060103</v>
      </c>
      <c r="E882" t="str">
        <f t="shared" si="39"/>
        <v>SkillDescDetail410060103</v>
      </c>
    </row>
    <row r="883" spans="4:5" x14ac:dyDescent="0.15">
      <c r="D883">
        <f t="shared" si="40"/>
        <v>410060104</v>
      </c>
      <c r="E883" t="str">
        <f t="shared" si="39"/>
        <v>SkillDescDetail410060104</v>
      </c>
    </row>
    <row r="884" spans="4:5" x14ac:dyDescent="0.15">
      <c r="D884">
        <f t="shared" si="40"/>
        <v>410060105</v>
      </c>
      <c r="E884" t="str">
        <f t="shared" si="39"/>
        <v>SkillDescDetail410060105</v>
      </c>
    </row>
    <row r="885" spans="4:5" x14ac:dyDescent="0.15">
      <c r="D885">
        <f t="shared" si="40"/>
        <v>410060201</v>
      </c>
      <c r="E885" t="str">
        <f t="shared" si="39"/>
        <v>SkillDescDetail410060201</v>
      </c>
    </row>
    <row r="886" spans="4:5" x14ac:dyDescent="0.15">
      <c r="D886">
        <f t="shared" si="40"/>
        <v>410060202</v>
      </c>
      <c r="E886" t="str">
        <f t="shared" si="39"/>
        <v>SkillDescDetail410060202</v>
      </c>
    </row>
    <row r="887" spans="4:5" x14ac:dyDescent="0.15">
      <c r="D887">
        <f t="shared" si="40"/>
        <v>410060203</v>
      </c>
      <c r="E887" t="str">
        <f t="shared" si="39"/>
        <v>SkillDescDetail410060203</v>
      </c>
    </row>
    <row r="888" spans="4:5" x14ac:dyDescent="0.15">
      <c r="D888">
        <f t="shared" si="40"/>
        <v>410060204</v>
      </c>
      <c r="E888" t="str">
        <f t="shared" si="39"/>
        <v>SkillDescDetail410060204</v>
      </c>
    </row>
    <row r="889" spans="4:5" x14ac:dyDescent="0.15">
      <c r="D889">
        <f t="shared" si="40"/>
        <v>410060205</v>
      </c>
      <c r="E889" t="str">
        <f t="shared" si="39"/>
        <v>SkillDescDetail410060205</v>
      </c>
    </row>
    <row r="890" spans="4:5" x14ac:dyDescent="0.15">
      <c r="D890">
        <f t="shared" si="40"/>
        <v>410060301</v>
      </c>
      <c r="E890" t="str">
        <f t="shared" si="39"/>
        <v>SkillDescDetail410060301</v>
      </c>
    </row>
    <row r="891" spans="4:5" x14ac:dyDescent="0.15">
      <c r="D891">
        <f t="shared" si="40"/>
        <v>410060302</v>
      </c>
      <c r="E891" t="str">
        <f t="shared" si="39"/>
        <v>SkillDescDetail410060302</v>
      </c>
    </row>
    <row r="892" spans="4:5" x14ac:dyDescent="0.15">
      <c r="D892">
        <f t="shared" si="40"/>
        <v>410060303</v>
      </c>
      <c r="E892" t="str">
        <f t="shared" si="39"/>
        <v>SkillDescDetail410060303</v>
      </c>
    </row>
    <row r="893" spans="4:5" x14ac:dyDescent="0.15">
      <c r="D893">
        <f t="shared" si="40"/>
        <v>410060304</v>
      </c>
      <c r="E893" t="str">
        <f t="shared" si="39"/>
        <v>SkillDescDetail410060304</v>
      </c>
    </row>
    <row r="894" spans="4:5" x14ac:dyDescent="0.15">
      <c r="D894">
        <f t="shared" si="40"/>
        <v>410060305</v>
      </c>
      <c r="E894" t="str">
        <f t="shared" si="39"/>
        <v>SkillDescDetail410060305</v>
      </c>
    </row>
    <row r="895" spans="4:5" x14ac:dyDescent="0.15">
      <c r="D895">
        <f t="shared" si="40"/>
        <v>410060401</v>
      </c>
      <c r="E895" t="str">
        <f t="shared" si="39"/>
        <v>SkillDescDetail410060401</v>
      </c>
    </row>
    <row r="896" spans="4:5" x14ac:dyDescent="0.15">
      <c r="D896">
        <f t="shared" si="40"/>
        <v>410060402</v>
      </c>
      <c r="E896" t="str">
        <f t="shared" si="39"/>
        <v>SkillDescDetail410060402</v>
      </c>
    </row>
    <row r="897" spans="4:5" x14ac:dyDescent="0.15">
      <c r="D897">
        <f t="shared" si="40"/>
        <v>410060403</v>
      </c>
      <c r="E897" t="str">
        <f t="shared" si="39"/>
        <v>SkillDescDetail410060403</v>
      </c>
    </row>
    <row r="898" spans="4:5" x14ac:dyDescent="0.15">
      <c r="D898">
        <f t="shared" si="40"/>
        <v>410060404</v>
      </c>
      <c r="E898" t="str">
        <f t="shared" si="39"/>
        <v>SkillDescDetail410060404</v>
      </c>
    </row>
    <row r="899" spans="4:5" x14ac:dyDescent="0.15">
      <c r="D899">
        <f t="shared" si="40"/>
        <v>410060405</v>
      </c>
      <c r="E899" t="str">
        <f t="shared" si="39"/>
        <v>SkillDescDetail410060405</v>
      </c>
    </row>
    <row r="900" spans="4:5" x14ac:dyDescent="0.15">
      <c r="D900">
        <f t="shared" si="40"/>
        <v>410060501</v>
      </c>
      <c r="E900" t="str">
        <f t="shared" si="39"/>
        <v>SkillDescDetail410060501</v>
      </c>
    </row>
    <row r="901" spans="4:5" x14ac:dyDescent="0.15">
      <c r="D901">
        <f t="shared" si="40"/>
        <v>410060502</v>
      </c>
      <c r="E901" t="str">
        <f t="shared" si="39"/>
        <v>SkillDescDetail410060502</v>
      </c>
    </row>
    <row r="902" spans="4:5" x14ac:dyDescent="0.15">
      <c r="D902">
        <f t="shared" si="40"/>
        <v>410060503</v>
      </c>
      <c r="E902" t="str">
        <f t="shared" ref="E902:E965" si="41">$D$4&amp;D902</f>
        <v>SkillDescDetail410060503</v>
      </c>
    </row>
    <row r="903" spans="4:5" x14ac:dyDescent="0.15">
      <c r="D903">
        <f t="shared" ref="D903:D966" si="42">D868+10000</f>
        <v>410060504</v>
      </c>
      <c r="E903" t="str">
        <f t="shared" si="41"/>
        <v>SkillDescDetail410060504</v>
      </c>
    </row>
    <row r="904" spans="4:5" x14ac:dyDescent="0.15">
      <c r="D904">
        <f t="shared" si="42"/>
        <v>410060505</v>
      </c>
      <c r="E904" t="str">
        <f t="shared" si="41"/>
        <v>SkillDescDetail410060505</v>
      </c>
    </row>
    <row r="905" spans="4:5" x14ac:dyDescent="0.15">
      <c r="D905">
        <f t="shared" si="42"/>
        <v>410060601</v>
      </c>
      <c r="E905" t="str">
        <f t="shared" si="41"/>
        <v>SkillDescDetail410060601</v>
      </c>
    </row>
    <row r="906" spans="4:5" x14ac:dyDescent="0.15">
      <c r="D906">
        <f t="shared" si="42"/>
        <v>410060602</v>
      </c>
      <c r="E906" t="str">
        <f t="shared" si="41"/>
        <v>SkillDescDetail410060602</v>
      </c>
    </row>
    <row r="907" spans="4:5" x14ac:dyDescent="0.15">
      <c r="D907">
        <f t="shared" si="42"/>
        <v>410060603</v>
      </c>
      <c r="E907" t="str">
        <f t="shared" si="41"/>
        <v>SkillDescDetail410060603</v>
      </c>
    </row>
    <row r="908" spans="4:5" x14ac:dyDescent="0.15">
      <c r="D908">
        <f t="shared" si="42"/>
        <v>410060604</v>
      </c>
      <c r="E908" t="str">
        <f t="shared" si="41"/>
        <v>SkillDescDetail410060604</v>
      </c>
    </row>
    <row r="909" spans="4:5" x14ac:dyDescent="0.15">
      <c r="D909">
        <f t="shared" si="42"/>
        <v>410060605</v>
      </c>
      <c r="E909" t="str">
        <f t="shared" si="41"/>
        <v>SkillDescDetail410060605</v>
      </c>
    </row>
    <row r="910" spans="4:5" x14ac:dyDescent="0.15">
      <c r="D910">
        <f t="shared" si="42"/>
        <v>410060701</v>
      </c>
      <c r="E910" t="str">
        <f t="shared" si="41"/>
        <v>SkillDescDetail410060701</v>
      </c>
    </row>
    <row r="911" spans="4:5" x14ac:dyDescent="0.15">
      <c r="D911">
        <f t="shared" si="42"/>
        <v>410060702</v>
      </c>
      <c r="E911" t="str">
        <f t="shared" si="41"/>
        <v>SkillDescDetail410060702</v>
      </c>
    </row>
    <row r="912" spans="4:5" x14ac:dyDescent="0.15">
      <c r="D912">
        <f t="shared" si="42"/>
        <v>410060703</v>
      </c>
      <c r="E912" t="str">
        <f t="shared" si="41"/>
        <v>SkillDescDetail410060703</v>
      </c>
    </row>
    <row r="913" spans="4:5" x14ac:dyDescent="0.15">
      <c r="D913">
        <f t="shared" si="42"/>
        <v>410060704</v>
      </c>
      <c r="E913" t="str">
        <f t="shared" si="41"/>
        <v>SkillDescDetail410060704</v>
      </c>
    </row>
    <row r="914" spans="4:5" x14ac:dyDescent="0.15">
      <c r="D914">
        <f t="shared" si="42"/>
        <v>410060705</v>
      </c>
      <c r="E914" t="str">
        <f t="shared" si="41"/>
        <v>SkillDescDetail410060705</v>
      </c>
    </row>
    <row r="915" spans="4:5" x14ac:dyDescent="0.15">
      <c r="D915">
        <f t="shared" si="42"/>
        <v>410070101</v>
      </c>
      <c r="E915" t="str">
        <f t="shared" si="41"/>
        <v>SkillDescDetail410070101</v>
      </c>
    </row>
    <row r="916" spans="4:5" x14ac:dyDescent="0.15">
      <c r="D916">
        <f t="shared" si="42"/>
        <v>410070102</v>
      </c>
      <c r="E916" t="str">
        <f t="shared" si="41"/>
        <v>SkillDescDetail410070102</v>
      </c>
    </row>
    <row r="917" spans="4:5" x14ac:dyDescent="0.15">
      <c r="D917">
        <f t="shared" si="42"/>
        <v>410070103</v>
      </c>
      <c r="E917" t="str">
        <f t="shared" si="41"/>
        <v>SkillDescDetail410070103</v>
      </c>
    </row>
    <row r="918" spans="4:5" x14ac:dyDescent="0.15">
      <c r="D918">
        <f t="shared" si="42"/>
        <v>410070104</v>
      </c>
      <c r="E918" t="str">
        <f t="shared" si="41"/>
        <v>SkillDescDetail410070104</v>
      </c>
    </row>
    <row r="919" spans="4:5" x14ac:dyDescent="0.15">
      <c r="D919">
        <f t="shared" si="42"/>
        <v>410070105</v>
      </c>
      <c r="E919" t="str">
        <f t="shared" si="41"/>
        <v>SkillDescDetail410070105</v>
      </c>
    </row>
    <row r="920" spans="4:5" x14ac:dyDescent="0.15">
      <c r="D920">
        <f t="shared" si="42"/>
        <v>410070201</v>
      </c>
      <c r="E920" t="str">
        <f t="shared" si="41"/>
        <v>SkillDescDetail410070201</v>
      </c>
    </row>
    <row r="921" spans="4:5" x14ac:dyDescent="0.15">
      <c r="D921">
        <f t="shared" si="42"/>
        <v>410070202</v>
      </c>
      <c r="E921" t="str">
        <f t="shared" si="41"/>
        <v>SkillDescDetail410070202</v>
      </c>
    </row>
    <row r="922" spans="4:5" x14ac:dyDescent="0.15">
      <c r="D922">
        <f t="shared" si="42"/>
        <v>410070203</v>
      </c>
      <c r="E922" t="str">
        <f t="shared" si="41"/>
        <v>SkillDescDetail410070203</v>
      </c>
    </row>
    <row r="923" spans="4:5" x14ac:dyDescent="0.15">
      <c r="D923">
        <f t="shared" si="42"/>
        <v>410070204</v>
      </c>
      <c r="E923" t="str">
        <f t="shared" si="41"/>
        <v>SkillDescDetail410070204</v>
      </c>
    </row>
    <row r="924" spans="4:5" x14ac:dyDescent="0.15">
      <c r="D924">
        <f t="shared" si="42"/>
        <v>410070205</v>
      </c>
      <c r="E924" t="str">
        <f t="shared" si="41"/>
        <v>SkillDescDetail410070205</v>
      </c>
    </row>
    <row r="925" spans="4:5" x14ac:dyDescent="0.15">
      <c r="D925">
        <f t="shared" si="42"/>
        <v>410070301</v>
      </c>
      <c r="E925" t="str">
        <f t="shared" si="41"/>
        <v>SkillDescDetail410070301</v>
      </c>
    </row>
    <row r="926" spans="4:5" x14ac:dyDescent="0.15">
      <c r="D926">
        <f t="shared" si="42"/>
        <v>410070302</v>
      </c>
      <c r="E926" t="str">
        <f t="shared" si="41"/>
        <v>SkillDescDetail410070302</v>
      </c>
    </row>
    <row r="927" spans="4:5" x14ac:dyDescent="0.15">
      <c r="D927">
        <f t="shared" si="42"/>
        <v>410070303</v>
      </c>
      <c r="E927" t="str">
        <f t="shared" si="41"/>
        <v>SkillDescDetail410070303</v>
      </c>
    </row>
    <row r="928" spans="4:5" x14ac:dyDescent="0.15">
      <c r="D928">
        <f t="shared" si="42"/>
        <v>410070304</v>
      </c>
      <c r="E928" t="str">
        <f t="shared" si="41"/>
        <v>SkillDescDetail410070304</v>
      </c>
    </row>
    <row r="929" spans="4:5" x14ac:dyDescent="0.15">
      <c r="D929">
        <f t="shared" si="42"/>
        <v>410070305</v>
      </c>
      <c r="E929" t="str">
        <f t="shared" si="41"/>
        <v>SkillDescDetail410070305</v>
      </c>
    </row>
    <row r="930" spans="4:5" x14ac:dyDescent="0.15">
      <c r="D930">
        <f t="shared" si="42"/>
        <v>410070401</v>
      </c>
      <c r="E930" t="str">
        <f t="shared" si="41"/>
        <v>SkillDescDetail410070401</v>
      </c>
    </row>
    <row r="931" spans="4:5" x14ac:dyDescent="0.15">
      <c r="D931">
        <f t="shared" si="42"/>
        <v>410070402</v>
      </c>
      <c r="E931" t="str">
        <f t="shared" si="41"/>
        <v>SkillDescDetail410070402</v>
      </c>
    </row>
    <row r="932" spans="4:5" x14ac:dyDescent="0.15">
      <c r="D932">
        <f t="shared" si="42"/>
        <v>410070403</v>
      </c>
      <c r="E932" t="str">
        <f t="shared" si="41"/>
        <v>SkillDescDetail410070403</v>
      </c>
    </row>
    <row r="933" spans="4:5" x14ac:dyDescent="0.15">
      <c r="D933">
        <f t="shared" si="42"/>
        <v>410070404</v>
      </c>
      <c r="E933" t="str">
        <f t="shared" si="41"/>
        <v>SkillDescDetail410070404</v>
      </c>
    </row>
    <row r="934" spans="4:5" x14ac:dyDescent="0.15">
      <c r="D934">
        <f t="shared" si="42"/>
        <v>410070405</v>
      </c>
      <c r="E934" t="str">
        <f t="shared" si="41"/>
        <v>SkillDescDetail410070405</v>
      </c>
    </row>
    <row r="935" spans="4:5" x14ac:dyDescent="0.15">
      <c r="D935">
        <f t="shared" si="42"/>
        <v>410070501</v>
      </c>
      <c r="E935" t="str">
        <f t="shared" si="41"/>
        <v>SkillDescDetail410070501</v>
      </c>
    </row>
    <row r="936" spans="4:5" x14ac:dyDescent="0.15">
      <c r="D936">
        <f t="shared" si="42"/>
        <v>410070502</v>
      </c>
      <c r="E936" t="str">
        <f t="shared" si="41"/>
        <v>SkillDescDetail410070502</v>
      </c>
    </row>
    <row r="937" spans="4:5" x14ac:dyDescent="0.15">
      <c r="D937">
        <f t="shared" si="42"/>
        <v>410070503</v>
      </c>
      <c r="E937" t="str">
        <f t="shared" si="41"/>
        <v>SkillDescDetail410070503</v>
      </c>
    </row>
    <row r="938" spans="4:5" x14ac:dyDescent="0.15">
      <c r="D938">
        <f t="shared" si="42"/>
        <v>410070504</v>
      </c>
      <c r="E938" t="str">
        <f t="shared" si="41"/>
        <v>SkillDescDetail410070504</v>
      </c>
    </row>
    <row r="939" spans="4:5" x14ac:dyDescent="0.15">
      <c r="D939">
        <f t="shared" si="42"/>
        <v>410070505</v>
      </c>
      <c r="E939" t="str">
        <f t="shared" si="41"/>
        <v>SkillDescDetail410070505</v>
      </c>
    </row>
    <row r="940" spans="4:5" x14ac:dyDescent="0.15">
      <c r="D940">
        <f t="shared" si="42"/>
        <v>410070601</v>
      </c>
      <c r="E940" t="str">
        <f t="shared" si="41"/>
        <v>SkillDescDetail410070601</v>
      </c>
    </row>
    <row r="941" spans="4:5" x14ac:dyDescent="0.15">
      <c r="D941">
        <f t="shared" si="42"/>
        <v>410070602</v>
      </c>
      <c r="E941" t="str">
        <f t="shared" si="41"/>
        <v>SkillDescDetail410070602</v>
      </c>
    </row>
    <row r="942" spans="4:5" x14ac:dyDescent="0.15">
      <c r="D942">
        <f t="shared" si="42"/>
        <v>410070603</v>
      </c>
      <c r="E942" t="str">
        <f t="shared" si="41"/>
        <v>SkillDescDetail410070603</v>
      </c>
    </row>
    <row r="943" spans="4:5" x14ac:dyDescent="0.15">
      <c r="D943">
        <f t="shared" si="42"/>
        <v>410070604</v>
      </c>
      <c r="E943" t="str">
        <f t="shared" si="41"/>
        <v>SkillDescDetail410070604</v>
      </c>
    </row>
    <row r="944" spans="4:5" x14ac:dyDescent="0.15">
      <c r="D944">
        <f t="shared" si="42"/>
        <v>410070605</v>
      </c>
      <c r="E944" t="str">
        <f t="shared" si="41"/>
        <v>SkillDescDetail410070605</v>
      </c>
    </row>
    <row r="945" spans="4:5" x14ac:dyDescent="0.15">
      <c r="D945">
        <f t="shared" si="42"/>
        <v>410070701</v>
      </c>
      <c r="E945" t="str">
        <f t="shared" si="41"/>
        <v>SkillDescDetail410070701</v>
      </c>
    </row>
    <row r="946" spans="4:5" x14ac:dyDescent="0.15">
      <c r="D946">
        <f t="shared" si="42"/>
        <v>410070702</v>
      </c>
      <c r="E946" t="str">
        <f t="shared" si="41"/>
        <v>SkillDescDetail410070702</v>
      </c>
    </row>
    <row r="947" spans="4:5" x14ac:dyDescent="0.15">
      <c r="D947">
        <f t="shared" si="42"/>
        <v>410070703</v>
      </c>
      <c r="E947" t="str">
        <f t="shared" si="41"/>
        <v>SkillDescDetail410070703</v>
      </c>
    </row>
    <row r="948" spans="4:5" x14ac:dyDescent="0.15">
      <c r="D948">
        <f t="shared" si="42"/>
        <v>410070704</v>
      </c>
      <c r="E948" t="str">
        <f t="shared" si="41"/>
        <v>SkillDescDetail410070704</v>
      </c>
    </row>
    <row r="949" spans="4:5" x14ac:dyDescent="0.15">
      <c r="D949">
        <f t="shared" si="42"/>
        <v>410070705</v>
      </c>
      <c r="E949" t="str">
        <f t="shared" si="41"/>
        <v>SkillDescDetail410070705</v>
      </c>
    </row>
    <row r="950" spans="4:5" x14ac:dyDescent="0.15">
      <c r="D950">
        <f t="shared" si="42"/>
        <v>410080101</v>
      </c>
      <c r="E950" t="str">
        <f t="shared" si="41"/>
        <v>SkillDescDetail410080101</v>
      </c>
    </row>
    <row r="951" spans="4:5" x14ac:dyDescent="0.15">
      <c r="D951">
        <f t="shared" si="42"/>
        <v>410080102</v>
      </c>
      <c r="E951" t="str">
        <f t="shared" si="41"/>
        <v>SkillDescDetail410080102</v>
      </c>
    </row>
    <row r="952" spans="4:5" x14ac:dyDescent="0.15">
      <c r="D952">
        <f t="shared" si="42"/>
        <v>410080103</v>
      </c>
      <c r="E952" t="str">
        <f t="shared" si="41"/>
        <v>SkillDescDetail410080103</v>
      </c>
    </row>
    <row r="953" spans="4:5" x14ac:dyDescent="0.15">
      <c r="D953">
        <f t="shared" si="42"/>
        <v>410080104</v>
      </c>
      <c r="E953" t="str">
        <f t="shared" si="41"/>
        <v>SkillDescDetail410080104</v>
      </c>
    </row>
    <row r="954" spans="4:5" x14ac:dyDescent="0.15">
      <c r="D954">
        <f t="shared" si="42"/>
        <v>410080105</v>
      </c>
      <c r="E954" t="str">
        <f t="shared" si="41"/>
        <v>SkillDescDetail410080105</v>
      </c>
    </row>
    <row r="955" spans="4:5" x14ac:dyDescent="0.15">
      <c r="D955">
        <f t="shared" si="42"/>
        <v>410080201</v>
      </c>
      <c r="E955" t="str">
        <f t="shared" si="41"/>
        <v>SkillDescDetail410080201</v>
      </c>
    </row>
    <row r="956" spans="4:5" x14ac:dyDescent="0.15">
      <c r="D956">
        <f t="shared" si="42"/>
        <v>410080202</v>
      </c>
      <c r="E956" t="str">
        <f t="shared" si="41"/>
        <v>SkillDescDetail410080202</v>
      </c>
    </row>
    <row r="957" spans="4:5" x14ac:dyDescent="0.15">
      <c r="D957">
        <f t="shared" si="42"/>
        <v>410080203</v>
      </c>
      <c r="E957" t="str">
        <f t="shared" si="41"/>
        <v>SkillDescDetail410080203</v>
      </c>
    </row>
    <row r="958" spans="4:5" x14ac:dyDescent="0.15">
      <c r="D958">
        <f t="shared" si="42"/>
        <v>410080204</v>
      </c>
      <c r="E958" t="str">
        <f t="shared" si="41"/>
        <v>SkillDescDetail410080204</v>
      </c>
    </row>
    <row r="959" spans="4:5" x14ac:dyDescent="0.15">
      <c r="D959">
        <f t="shared" si="42"/>
        <v>410080205</v>
      </c>
      <c r="E959" t="str">
        <f t="shared" si="41"/>
        <v>SkillDescDetail410080205</v>
      </c>
    </row>
    <row r="960" spans="4:5" x14ac:dyDescent="0.15">
      <c r="D960">
        <f t="shared" si="42"/>
        <v>410080301</v>
      </c>
      <c r="E960" t="str">
        <f t="shared" si="41"/>
        <v>SkillDescDetail410080301</v>
      </c>
    </row>
    <row r="961" spans="4:5" x14ac:dyDescent="0.15">
      <c r="D961">
        <f t="shared" si="42"/>
        <v>410080302</v>
      </c>
      <c r="E961" t="str">
        <f t="shared" si="41"/>
        <v>SkillDescDetail410080302</v>
      </c>
    </row>
    <row r="962" spans="4:5" x14ac:dyDescent="0.15">
      <c r="D962">
        <f t="shared" si="42"/>
        <v>410080303</v>
      </c>
      <c r="E962" t="str">
        <f t="shared" si="41"/>
        <v>SkillDescDetail410080303</v>
      </c>
    </row>
    <row r="963" spans="4:5" x14ac:dyDescent="0.15">
      <c r="D963">
        <f t="shared" si="42"/>
        <v>410080304</v>
      </c>
      <c r="E963" t="str">
        <f t="shared" si="41"/>
        <v>SkillDescDetail410080304</v>
      </c>
    </row>
    <row r="964" spans="4:5" x14ac:dyDescent="0.15">
      <c r="D964">
        <f t="shared" si="42"/>
        <v>410080305</v>
      </c>
      <c r="E964" t="str">
        <f t="shared" si="41"/>
        <v>SkillDescDetail410080305</v>
      </c>
    </row>
    <row r="965" spans="4:5" x14ac:dyDescent="0.15">
      <c r="D965">
        <f t="shared" si="42"/>
        <v>410080401</v>
      </c>
      <c r="E965" t="str">
        <f t="shared" si="41"/>
        <v>SkillDescDetail410080401</v>
      </c>
    </row>
    <row r="966" spans="4:5" x14ac:dyDescent="0.15">
      <c r="D966">
        <f t="shared" si="42"/>
        <v>410080402</v>
      </c>
      <c r="E966" t="str">
        <f t="shared" ref="E966:E1029" si="43">$D$4&amp;D966</f>
        <v>SkillDescDetail410080402</v>
      </c>
    </row>
    <row r="967" spans="4:5" x14ac:dyDescent="0.15">
      <c r="D967">
        <f t="shared" ref="D967:D1028" si="44">D932+10000</f>
        <v>410080403</v>
      </c>
      <c r="E967" t="str">
        <f t="shared" si="43"/>
        <v>SkillDescDetail410080403</v>
      </c>
    </row>
    <row r="968" spans="4:5" x14ac:dyDescent="0.15">
      <c r="D968">
        <f t="shared" si="44"/>
        <v>410080404</v>
      </c>
      <c r="E968" t="str">
        <f t="shared" si="43"/>
        <v>SkillDescDetail410080404</v>
      </c>
    </row>
    <row r="969" spans="4:5" x14ac:dyDescent="0.15">
      <c r="D969">
        <f t="shared" si="44"/>
        <v>410080405</v>
      </c>
      <c r="E969" t="str">
        <f t="shared" si="43"/>
        <v>SkillDescDetail410080405</v>
      </c>
    </row>
    <row r="970" spans="4:5" x14ac:dyDescent="0.15">
      <c r="D970">
        <f t="shared" si="44"/>
        <v>410080501</v>
      </c>
      <c r="E970" t="str">
        <f t="shared" si="43"/>
        <v>SkillDescDetail410080501</v>
      </c>
    </row>
    <row r="971" spans="4:5" x14ac:dyDescent="0.15">
      <c r="D971">
        <f t="shared" si="44"/>
        <v>410080502</v>
      </c>
      <c r="E971" t="str">
        <f t="shared" si="43"/>
        <v>SkillDescDetail410080502</v>
      </c>
    </row>
    <row r="972" spans="4:5" x14ac:dyDescent="0.15">
      <c r="D972">
        <f t="shared" si="44"/>
        <v>410080503</v>
      </c>
      <c r="E972" t="str">
        <f t="shared" si="43"/>
        <v>SkillDescDetail410080503</v>
      </c>
    </row>
    <row r="973" spans="4:5" x14ac:dyDescent="0.15">
      <c r="D973">
        <f t="shared" si="44"/>
        <v>410080504</v>
      </c>
      <c r="E973" t="str">
        <f t="shared" si="43"/>
        <v>SkillDescDetail410080504</v>
      </c>
    </row>
    <row r="974" spans="4:5" x14ac:dyDescent="0.15">
      <c r="D974">
        <f t="shared" si="44"/>
        <v>410080505</v>
      </c>
      <c r="E974" t="str">
        <f t="shared" si="43"/>
        <v>SkillDescDetail410080505</v>
      </c>
    </row>
    <row r="975" spans="4:5" x14ac:dyDescent="0.15">
      <c r="D975">
        <f t="shared" si="44"/>
        <v>410080601</v>
      </c>
      <c r="E975" t="str">
        <f t="shared" si="43"/>
        <v>SkillDescDetail410080601</v>
      </c>
    </row>
    <row r="976" spans="4:5" x14ac:dyDescent="0.15">
      <c r="D976">
        <f t="shared" si="44"/>
        <v>410080602</v>
      </c>
      <c r="E976" t="str">
        <f t="shared" si="43"/>
        <v>SkillDescDetail410080602</v>
      </c>
    </row>
    <row r="977" spans="4:5" x14ac:dyDescent="0.15">
      <c r="D977">
        <f t="shared" si="44"/>
        <v>410080603</v>
      </c>
      <c r="E977" t="str">
        <f t="shared" si="43"/>
        <v>SkillDescDetail410080603</v>
      </c>
    </row>
    <row r="978" spans="4:5" x14ac:dyDescent="0.15">
      <c r="D978">
        <f t="shared" si="44"/>
        <v>410080604</v>
      </c>
      <c r="E978" t="str">
        <f t="shared" si="43"/>
        <v>SkillDescDetail410080604</v>
      </c>
    </row>
    <row r="979" spans="4:5" x14ac:dyDescent="0.15">
      <c r="D979">
        <f t="shared" si="44"/>
        <v>410080605</v>
      </c>
      <c r="E979" t="str">
        <f t="shared" si="43"/>
        <v>SkillDescDetail410080605</v>
      </c>
    </row>
    <row r="980" spans="4:5" x14ac:dyDescent="0.15">
      <c r="D980">
        <f t="shared" si="44"/>
        <v>410080701</v>
      </c>
      <c r="E980" t="str">
        <f t="shared" si="43"/>
        <v>SkillDescDetail410080701</v>
      </c>
    </row>
    <row r="981" spans="4:5" x14ac:dyDescent="0.15">
      <c r="D981">
        <f t="shared" si="44"/>
        <v>410080702</v>
      </c>
      <c r="E981" t="str">
        <f t="shared" si="43"/>
        <v>SkillDescDetail410080702</v>
      </c>
    </row>
    <row r="982" spans="4:5" x14ac:dyDescent="0.15">
      <c r="D982">
        <f t="shared" si="44"/>
        <v>410080703</v>
      </c>
      <c r="E982" t="str">
        <f t="shared" si="43"/>
        <v>SkillDescDetail410080703</v>
      </c>
    </row>
    <row r="983" spans="4:5" x14ac:dyDescent="0.15">
      <c r="D983">
        <f t="shared" si="44"/>
        <v>410080704</v>
      </c>
      <c r="E983" t="str">
        <f t="shared" si="43"/>
        <v>SkillDescDetail410080704</v>
      </c>
    </row>
    <row r="984" spans="4:5" x14ac:dyDescent="0.15">
      <c r="D984">
        <f t="shared" si="44"/>
        <v>410080705</v>
      </c>
      <c r="E984" t="str">
        <f t="shared" si="43"/>
        <v>SkillDescDetail410080705</v>
      </c>
    </row>
    <row r="985" spans="4:5" x14ac:dyDescent="0.15">
      <c r="D985">
        <f t="shared" si="44"/>
        <v>410090101</v>
      </c>
      <c r="E985" t="str">
        <f t="shared" si="43"/>
        <v>SkillDescDetail410090101</v>
      </c>
    </row>
    <row r="986" spans="4:5" x14ac:dyDescent="0.15">
      <c r="D986">
        <f t="shared" si="44"/>
        <v>410090102</v>
      </c>
      <c r="E986" t="str">
        <f t="shared" si="43"/>
        <v>SkillDescDetail410090102</v>
      </c>
    </row>
    <row r="987" spans="4:5" x14ac:dyDescent="0.15">
      <c r="D987">
        <f t="shared" si="44"/>
        <v>410090103</v>
      </c>
      <c r="E987" t="str">
        <f t="shared" si="43"/>
        <v>SkillDescDetail410090103</v>
      </c>
    </row>
    <row r="988" spans="4:5" x14ac:dyDescent="0.15">
      <c r="D988">
        <f t="shared" si="44"/>
        <v>410090104</v>
      </c>
      <c r="E988" t="str">
        <f t="shared" si="43"/>
        <v>SkillDescDetail410090104</v>
      </c>
    </row>
    <row r="989" spans="4:5" x14ac:dyDescent="0.15">
      <c r="D989">
        <f t="shared" si="44"/>
        <v>410090105</v>
      </c>
      <c r="E989" t="str">
        <f t="shared" si="43"/>
        <v>SkillDescDetail410090105</v>
      </c>
    </row>
    <row r="990" spans="4:5" x14ac:dyDescent="0.15">
      <c r="D990">
        <f t="shared" si="44"/>
        <v>410090201</v>
      </c>
      <c r="E990" t="str">
        <f t="shared" si="43"/>
        <v>SkillDescDetail410090201</v>
      </c>
    </row>
    <row r="991" spans="4:5" x14ac:dyDescent="0.15">
      <c r="D991">
        <f t="shared" si="44"/>
        <v>410090202</v>
      </c>
      <c r="E991" t="str">
        <f t="shared" si="43"/>
        <v>SkillDescDetail410090202</v>
      </c>
    </row>
    <row r="992" spans="4:5" x14ac:dyDescent="0.15">
      <c r="D992">
        <f t="shared" si="44"/>
        <v>410090203</v>
      </c>
      <c r="E992" t="str">
        <f t="shared" si="43"/>
        <v>SkillDescDetail410090203</v>
      </c>
    </row>
    <row r="993" spans="4:5" x14ac:dyDescent="0.15">
      <c r="D993">
        <f t="shared" si="44"/>
        <v>410090204</v>
      </c>
      <c r="E993" t="str">
        <f t="shared" si="43"/>
        <v>SkillDescDetail410090204</v>
      </c>
    </row>
    <row r="994" spans="4:5" x14ac:dyDescent="0.15">
      <c r="D994">
        <f t="shared" si="44"/>
        <v>410090205</v>
      </c>
      <c r="E994" t="str">
        <f t="shared" si="43"/>
        <v>SkillDescDetail410090205</v>
      </c>
    </row>
    <row r="995" spans="4:5" x14ac:dyDescent="0.15">
      <c r="D995">
        <f t="shared" si="44"/>
        <v>410090301</v>
      </c>
      <c r="E995" t="str">
        <f t="shared" si="43"/>
        <v>SkillDescDetail410090301</v>
      </c>
    </row>
    <row r="996" spans="4:5" x14ac:dyDescent="0.15">
      <c r="D996">
        <f t="shared" si="44"/>
        <v>410090302</v>
      </c>
      <c r="E996" t="str">
        <f t="shared" si="43"/>
        <v>SkillDescDetail410090302</v>
      </c>
    </row>
    <row r="997" spans="4:5" x14ac:dyDescent="0.15">
      <c r="D997">
        <f t="shared" si="44"/>
        <v>410090303</v>
      </c>
      <c r="E997" t="str">
        <f t="shared" si="43"/>
        <v>SkillDescDetail410090303</v>
      </c>
    </row>
    <row r="998" spans="4:5" x14ac:dyDescent="0.15">
      <c r="D998">
        <f t="shared" si="44"/>
        <v>410090304</v>
      </c>
      <c r="E998" t="str">
        <f t="shared" si="43"/>
        <v>SkillDescDetail410090304</v>
      </c>
    </row>
    <row r="999" spans="4:5" x14ac:dyDescent="0.15">
      <c r="D999">
        <f t="shared" si="44"/>
        <v>410090305</v>
      </c>
      <c r="E999" t="str">
        <f t="shared" si="43"/>
        <v>SkillDescDetail410090305</v>
      </c>
    </row>
    <row r="1000" spans="4:5" x14ac:dyDescent="0.15">
      <c r="D1000">
        <f t="shared" si="44"/>
        <v>410090401</v>
      </c>
      <c r="E1000" t="str">
        <f t="shared" si="43"/>
        <v>SkillDescDetail410090401</v>
      </c>
    </row>
    <row r="1001" spans="4:5" x14ac:dyDescent="0.15">
      <c r="D1001">
        <f t="shared" si="44"/>
        <v>410090402</v>
      </c>
      <c r="E1001" t="str">
        <f t="shared" si="43"/>
        <v>SkillDescDetail410090402</v>
      </c>
    </row>
    <row r="1002" spans="4:5" x14ac:dyDescent="0.15">
      <c r="D1002">
        <f t="shared" si="44"/>
        <v>410090403</v>
      </c>
      <c r="E1002" t="str">
        <f t="shared" si="43"/>
        <v>SkillDescDetail410090403</v>
      </c>
    </row>
    <row r="1003" spans="4:5" x14ac:dyDescent="0.15">
      <c r="D1003">
        <f t="shared" si="44"/>
        <v>410090404</v>
      </c>
      <c r="E1003" t="str">
        <f t="shared" si="43"/>
        <v>SkillDescDetail410090404</v>
      </c>
    </row>
    <row r="1004" spans="4:5" x14ac:dyDescent="0.15">
      <c r="D1004">
        <f t="shared" si="44"/>
        <v>410090405</v>
      </c>
      <c r="E1004" t="str">
        <f t="shared" si="43"/>
        <v>SkillDescDetail410090405</v>
      </c>
    </row>
    <row r="1005" spans="4:5" x14ac:dyDescent="0.15">
      <c r="D1005">
        <f t="shared" si="44"/>
        <v>410090501</v>
      </c>
      <c r="E1005" t="str">
        <f t="shared" si="43"/>
        <v>SkillDescDetail410090501</v>
      </c>
    </row>
    <row r="1006" spans="4:5" x14ac:dyDescent="0.15">
      <c r="D1006">
        <f t="shared" si="44"/>
        <v>410090502</v>
      </c>
      <c r="E1006" t="str">
        <f t="shared" si="43"/>
        <v>SkillDescDetail410090502</v>
      </c>
    </row>
    <row r="1007" spans="4:5" x14ac:dyDescent="0.15">
      <c r="D1007">
        <f t="shared" si="44"/>
        <v>410090503</v>
      </c>
      <c r="E1007" t="str">
        <f t="shared" si="43"/>
        <v>SkillDescDetail410090503</v>
      </c>
    </row>
    <row r="1008" spans="4:5" x14ac:dyDescent="0.15">
      <c r="D1008">
        <f t="shared" si="44"/>
        <v>410090504</v>
      </c>
      <c r="E1008" t="str">
        <f t="shared" si="43"/>
        <v>SkillDescDetail410090504</v>
      </c>
    </row>
    <row r="1009" spans="4:5" x14ac:dyDescent="0.15">
      <c r="D1009">
        <f t="shared" si="44"/>
        <v>410090505</v>
      </c>
      <c r="E1009" t="str">
        <f t="shared" si="43"/>
        <v>SkillDescDetail410090505</v>
      </c>
    </row>
    <row r="1010" spans="4:5" x14ac:dyDescent="0.15">
      <c r="D1010">
        <f t="shared" si="44"/>
        <v>410090601</v>
      </c>
      <c r="E1010" t="str">
        <f t="shared" si="43"/>
        <v>SkillDescDetail410090601</v>
      </c>
    </row>
    <row r="1011" spans="4:5" x14ac:dyDescent="0.15">
      <c r="D1011">
        <f t="shared" si="44"/>
        <v>410090602</v>
      </c>
      <c r="E1011" t="str">
        <f t="shared" si="43"/>
        <v>SkillDescDetail410090602</v>
      </c>
    </row>
    <row r="1012" spans="4:5" x14ac:dyDescent="0.15">
      <c r="D1012">
        <f t="shared" si="44"/>
        <v>410090603</v>
      </c>
      <c r="E1012" t="str">
        <f t="shared" si="43"/>
        <v>SkillDescDetail410090603</v>
      </c>
    </row>
    <row r="1013" spans="4:5" x14ac:dyDescent="0.15">
      <c r="D1013">
        <f t="shared" si="44"/>
        <v>410090604</v>
      </c>
      <c r="E1013" t="str">
        <f t="shared" si="43"/>
        <v>SkillDescDetail410090604</v>
      </c>
    </row>
    <row r="1014" spans="4:5" x14ac:dyDescent="0.15">
      <c r="D1014">
        <f t="shared" si="44"/>
        <v>410090605</v>
      </c>
      <c r="E1014" t="str">
        <f t="shared" si="43"/>
        <v>SkillDescDetail410090605</v>
      </c>
    </row>
    <row r="1015" spans="4:5" x14ac:dyDescent="0.15">
      <c r="D1015">
        <f t="shared" si="44"/>
        <v>410090701</v>
      </c>
      <c r="E1015" t="str">
        <f t="shared" si="43"/>
        <v>SkillDescDetail410090701</v>
      </c>
    </row>
    <row r="1016" spans="4:5" x14ac:dyDescent="0.15">
      <c r="D1016">
        <f t="shared" si="44"/>
        <v>410090702</v>
      </c>
      <c r="E1016" t="str">
        <f t="shared" si="43"/>
        <v>SkillDescDetail410090702</v>
      </c>
    </row>
    <row r="1017" spans="4:5" x14ac:dyDescent="0.15">
      <c r="D1017">
        <f t="shared" si="44"/>
        <v>410090703</v>
      </c>
      <c r="E1017" t="str">
        <f t="shared" si="43"/>
        <v>SkillDescDetail410090703</v>
      </c>
    </row>
    <row r="1018" spans="4:5" x14ac:dyDescent="0.15">
      <c r="D1018">
        <f t="shared" si="44"/>
        <v>410090704</v>
      </c>
      <c r="E1018" t="str">
        <f t="shared" si="43"/>
        <v>SkillDescDetail410090704</v>
      </c>
    </row>
    <row r="1019" spans="4:5" x14ac:dyDescent="0.15">
      <c r="D1019">
        <f t="shared" si="44"/>
        <v>410090705</v>
      </c>
      <c r="E1019" t="str">
        <f t="shared" si="43"/>
        <v>SkillDescDetail410090705</v>
      </c>
    </row>
    <row r="1020" spans="4:5" x14ac:dyDescent="0.15">
      <c r="D1020">
        <f t="shared" si="44"/>
        <v>410100101</v>
      </c>
      <c r="E1020" t="str">
        <f t="shared" si="43"/>
        <v>SkillDescDetail410100101</v>
      </c>
    </row>
    <row r="1021" spans="4:5" x14ac:dyDescent="0.15">
      <c r="D1021">
        <f t="shared" si="44"/>
        <v>410100102</v>
      </c>
      <c r="E1021" t="str">
        <f t="shared" si="43"/>
        <v>SkillDescDetail410100102</v>
      </c>
    </row>
    <row r="1022" spans="4:5" x14ac:dyDescent="0.15">
      <c r="D1022">
        <f t="shared" si="44"/>
        <v>410100103</v>
      </c>
      <c r="E1022" t="str">
        <f t="shared" si="43"/>
        <v>SkillDescDetail410100103</v>
      </c>
    </row>
    <row r="1023" spans="4:5" x14ac:dyDescent="0.15">
      <c r="D1023">
        <f t="shared" si="44"/>
        <v>410100104</v>
      </c>
      <c r="E1023" t="str">
        <f t="shared" si="43"/>
        <v>SkillDescDetail410100104</v>
      </c>
    </row>
    <row r="1024" spans="4:5" x14ac:dyDescent="0.15">
      <c r="D1024">
        <f t="shared" si="44"/>
        <v>410100105</v>
      </c>
      <c r="E1024" t="str">
        <f t="shared" si="43"/>
        <v>SkillDescDetail410100105</v>
      </c>
    </row>
    <row r="1025" spans="4:5" x14ac:dyDescent="0.15">
      <c r="D1025">
        <f t="shared" si="44"/>
        <v>410100201</v>
      </c>
      <c r="E1025" t="str">
        <f t="shared" si="43"/>
        <v>SkillDescDetail410100201</v>
      </c>
    </row>
    <row r="1026" spans="4:5" x14ac:dyDescent="0.15">
      <c r="D1026">
        <f t="shared" si="44"/>
        <v>410100202</v>
      </c>
      <c r="E1026" t="str">
        <f t="shared" si="43"/>
        <v>SkillDescDetail410100202</v>
      </c>
    </row>
    <row r="1027" spans="4:5" x14ac:dyDescent="0.15">
      <c r="D1027">
        <f t="shared" si="44"/>
        <v>410100203</v>
      </c>
      <c r="E1027" t="str">
        <f t="shared" si="43"/>
        <v>SkillDescDetail410100203</v>
      </c>
    </row>
    <row r="1028" spans="4:5" x14ac:dyDescent="0.15">
      <c r="D1028">
        <f t="shared" si="44"/>
        <v>410100204</v>
      </c>
      <c r="E1028" t="str">
        <f t="shared" si="43"/>
        <v>SkillDescDetail410100204</v>
      </c>
    </row>
    <row r="1029" spans="4:5" x14ac:dyDescent="0.15">
      <c r="D1029">
        <f t="shared" ref="D1029:D1060" si="45">D994+10000</f>
        <v>410100205</v>
      </c>
      <c r="E1029" t="str">
        <f t="shared" si="43"/>
        <v>SkillDescDetail410100205</v>
      </c>
    </row>
    <row r="1030" spans="4:5" x14ac:dyDescent="0.15">
      <c r="D1030">
        <f t="shared" si="45"/>
        <v>410100301</v>
      </c>
      <c r="E1030" t="str">
        <f t="shared" ref="E1030:E1093" si="46">$D$4&amp;D1030</f>
        <v>SkillDescDetail410100301</v>
      </c>
    </row>
    <row r="1031" spans="4:5" x14ac:dyDescent="0.15">
      <c r="D1031">
        <f t="shared" si="45"/>
        <v>410100302</v>
      </c>
      <c r="E1031" t="str">
        <f t="shared" si="46"/>
        <v>SkillDescDetail410100302</v>
      </c>
    </row>
    <row r="1032" spans="4:5" x14ac:dyDescent="0.15">
      <c r="D1032">
        <f t="shared" si="45"/>
        <v>410100303</v>
      </c>
      <c r="E1032" t="str">
        <f t="shared" si="46"/>
        <v>SkillDescDetail410100303</v>
      </c>
    </row>
    <row r="1033" spans="4:5" x14ac:dyDescent="0.15">
      <c r="D1033">
        <f t="shared" si="45"/>
        <v>410100304</v>
      </c>
      <c r="E1033" t="str">
        <f t="shared" si="46"/>
        <v>SkillDescDetail410100304</v>
      </c>
    </row>
    <row r="1034" spans="4:5" x14ac:dyDescent="0.15">
      <c r="D1034">
        <f t="shared" si="45"/>
        <v>410100305</v>
      </c>
      <c r="E1034" t="str">
        <f t="shared" si="46"/>
        <v>SkillDescDetail410100305</v>
      </c>
    </row>
    <row r="1035" spans="4:5" x14ac:dyDescent="0.15">
      <c r="D1035">
        <f t="shared" si="45"/>
        <v>410100401</v>
      </c>
      <c r="E1035" t="str">
        <f t="shared" si="46"/>
        <v>SkillDescDetail410100401</v>
      </c>
    </row>
    <row r="1036" spans="4:5" x14ac:dyDescent="0.15">
      <c r="D1036">
        <f t="shared" si="45"/>
        <v>410100402</v>
      </c>
      <c r="E1036" t="str">
        <f t="shared" si="46"/>
        <v>SkillDescDetail410100402</v>
      </c>
    </row>
    <row r="1037" spans="4:5" x14ac:dyDescent="0.15">
      <c r="D1037">
        <f t="shared" si="45"/>
        <v>410100403</v>
      </c>
      <c r="E1037" t="str">
        <f t="shared" si="46"/>
        <v>SkillDescDetail410100403</v>
      </c>
    </row>
    <row r="1038" spans="4:5" x14ac:dyDescent="0.15">
      <c r="D1038">
        <f t="shared" si="45"/>
        <v>410100404</v>
      </c>
      <c r="E1038" t="str">
        <f t="shared" si="46"/>
        <v>SkillDescDetail410100404</v>
      </c>
    </row>
    <row r="1039" spans="4:5" x14ac:dyDescent="0.15">
      <c r="D1039">
        <f t="shared" si="45"/>
        <v>410100405</v>
      </c>
      <c r="E1039" t="str">
        <f t="shared" si="46"/>
        <v>SkillDescDetail410100405</v>
      </c>
    </row>
    <row r="1040" spans="4:5" x14ac:dyDescent="0.15">
      <c r="D1040">
        <f t="shared" si="45"/>
        <v>410100501</v>
      </c>
      <c r="E1040" t="str">
        <f t="shared" si="46"/>
        <v>SkillDescDetail410100501</v>
      </c>
    </row>
    <row r="1041" spans="4:5" x14ac:dyDescent="0.15">
      <c r="D1041">
        <f t="shared" si="45"/>
        <v>410100502</v>
      </c>
      <c r="E1041" t="str">
        <f t="shared" si="46"/>
        <v>SkillDescDetail410100502</v>
      </c>
    </row>
    <row r="1042" spans="4:5" x14ac:dyDescent="0.15">
      <c r="D1042">
        <f t="shared" si="45"/>
        <v>410100503</v>
      </c>
      <c r="E1042" t="str">
        <f t="shared" si="46"/>
        <v>SkillDescDetail410100503</v>
      </c>
    </row>
    <row r="1043" spans="4:5" x14ac:dyDescent="0.15">
      <c r="D1043">
        <f t="shared" si="45"/>
        <v>410100504</v>
      </c>
      <c r="E1043" t="str">
        <f t="shared" si="46"/>
        <v>SkillDescDetail410100504</v>
      </c>
    </row>
    <row r="1044" spans="4:5" x14ac:dyDescent="0.15">
      <c r="D1044">
        <f t="shared" si="45"/>
        <v>410100505</v>
      </c>
      <c r="E1044" t="str">
        <f t="shared" si="46"/>
        <v>SkillDescDetail410100505</v>
      </c>
    </row>
    <row r="1045" spans="4:5" x14ac:dyDescent="0.15">
      <c r="D1045">
        <f t="shared" si="45"/>
        <v>410100601</v>
      </c>
      <c r="E1045" t="str">
        <f t="shared" si="46"/>
        <v>SkillDescDetail410100601</v>
      </c>
    </row>
    <row r="1046" spans="4:5" x14ac:dyDescent="0.15">
      <c r="D1046">
        <f t="shared" si="45"/>
        <v>410100602</v>
      </c>
      <c r="E1046" t="str">
        <f t="shared" si="46"/>
        <v>SkillDescDetail410100602</v>
      </c>
    </row>
    <row r="1047" spans="4:5" x14ac:dyDescent="0.15">
      <c r="D1047">
        <f t="shared" si="45"/>
        <v>410100603</v>
      </c>
      <c r="E1047" t="str">
        <f t="shared" si="46"/>
        <v>SkillDescDetail410100603</v>
      </c>
    </row>
    <row r="1048" spans="4:5" x14ac:dyDescent="0.15">
      <c r="D1048">
        <f t="shared" si="45"/>
        <v>410100604</v>
      </c>
      <c r="E1048" t="str">
        <f t="shared" si="46"/>
        <v>SkillDescDetail410100604</v>
      </c>
    </row>
    <row r="1049" spans="4:5" x14ac:dyDescent="0.15">
      <c r="D1049">
        <f t="shared" si="45"/>
        <v>410100605</v>
      </c>
      <c r="E1049" t="str">
        <f t="shared" si="46"/>
        <v>SkillDescDetail410100605</v>
      </c>
    </row>
    <row r="1050" spans="4:5" x14ac:dyDescent="0.15">
      <c r="D1050">
        <f t="shared" si="45"/>
        <v>410100701</v>
      </c>
      <c r="E1050" t="str">
        <f t="shared" si="46"/>
        <v>SkillDescDetail410100701</v>
      </c>
    </row>
    <row r="1051" spans="4:5" x14ac:dyDescent="0.15">
      <c r="D1051">
        <f t="shared" si="45"/>
        <v>410100702</v>
      </c>
      <c r="E1051" t="str">
        <f t="shared" si="46"/>
        <v>SkillDescDetail410100702</v>
      </c>
    </row>
    <row r="1052" spans="4:5" x14ac:dyDescent="0.15">
      <c r="D1052">
        <f t="shared" si="45"/>
        <v>410100703</v>
      </c>
      <c r="E1052" t="str">
        <f t="shared" si="46"/>
        <v>SkillDescDetail410100703</v>
      </c>
    </row>
    <row r="1053" spans="4:5" x14ac:dyDescent="0.15">
      <c r="D1053">
        <f t="shared" si="45"/>
        <v>410100704</v>
      </c>
      <c r="E1053" t="str">
        <f t="shared" si="46"/>
        <v>SkillDescDetail410100704</v>
      </c>
    </row>
    <row r="1054" spans="4:5" x14ac:dyDescent="0.15">
      <c r="D1054">
        <f t="shared" si="45"/>
        <v>410100705</v>
      </c>
      <c r="E1054" t="str">
        <f t="shared" si="46"/>
        <v>SkillDescDetail410100705</v>
      </c>
    </row>
    <row r="1055" spans="4:5" x14ac:dyDescent="0.15">
      <c r="D1055">
        <f t="shared" si="45"/>
        <v>410110101</v>
      </c>
      <c r="E1055" t="str">
        <f t="shared" si="46"/>
        <v>SkillDescDetail410110101</v>
      </c>
    </row>
    <row r="1056" spans="4:5" x14ac:dyDescent="0.15">
      <c r="D1056">
        <f t="shared" si="45"/>
        <v>410110102</v>
      </c>
      <c r="E1056" t="str">
        <f t="shared" si="46"/>
        <v>SkillDescDetail410110102</v>
      </c>
    </row>
    <row r="1057" spans="4:5" x14ac:dyDescent="0.15">
      <c r="D1057">
        <f t="shared" si="45"/>
        <v>410110103</v>
      </c>
      <c r="E1057" t="str">
        <f t="shared" si="46"/>
        <v>SkillDescDetail410110103</v>
      </c>
    </row>
    <row r="1058" spans="4:5" x14ac:dyDescent="0.15">
      <c r="D1058">
        <f t="shared" si="45"/>
        <v>410110104</v>
      </c>
      <c r="E1058" t="str">
        <f t="shared" si="46"/>
        <v>SkillDescDetail410110104</v>
      </c>
    </row>
    <row r="1059" spans="4:5" x14ac:dyDescent="0.15">
      <c r="D1059">
        <f t="shared" si="45"/>
        <v>410110105</v>
      </c>
      <c r="E1059" t="str">
        <f t="shared" si="46"/>
        <v>SkillDescDetail410110105</v>
      </c>
    </row>
    <row r="1060" spans="4:5" x14ac:dyDescent="0.15">
      <c r="D1060">
        <f t="shared" si="45"/>
        <v>410110201</v>
      </c>
      <c r="E1060" t="str">
        <f t="shared" si="46"/>
        <v>SkillDescDetail410110201</v>
      </c>
    </row>
    <row r="1061" spans="4:5" x14ac:dyDescent="0.15">
      <c r="D1061">
        <f t="shared" ref="D1061:D1092" si="47">D1026+10000</f>
        <v>410110202</v>
      </c>
      <c r="E1061" t="str">
        <f t="shared" si="46"/>
        <v>SkillDescDetail410110202</v>
      </c>
    </row>
    <row r="1062" spans="4:5" x14ac:dyDescent="0.15">
      <c r="D1062">
        <f t="shared" si="47"/>
        <v>410110203</v>
      </c>
      <c r="E1062" t="str">
        <f t="shared" si="46"/>
        <v>SkillDescDetail410110203</v>
      </c>
    </row>
    <row r="1063" spans="4:5" x14ac:dyDescent="0.15">
      <c r="D1063">
        <f t="shared" si="47"/>
        <v>410110204</v>
      </c>
      <c r="E1063" t="str">
        <f t="shared" si="46"/>
        <v>SkillDescDetail410110204</v>
      </c>
    </row>
    <row r="1064" spans="4:5" x14ac:dyDescent="0.15">
      <c r="D1064">
        <f t="shared" si="47"/>
        <v>410110205</v>
      </c>
      <c r="E1064" t="str">
        <f t="shared" si="46"/>
        <v>SkillDescDetail410110205</v>
      </c>
    </row>
    <row r="1065" spans="4:5" x14ac:dyDescent="0.15">
      <c r="D1065">
        <f t="shared" si="47"/>
        <v>410110301</v>
      </c>
      <c r="E1065" t="str">
        <f t="shared" si="46"/>
        <v>SkillDescDetail410110301</v>
      </c>
    </row>
    <row r="1066" spans="4:5" x14ac:dyDescent="0.15">
      <c r="D1066">
        <f t="shared" si="47"/>
        <v>410110302</v>
      </c>
      <c r="E1066" t="str">
        <f t="shared" si="46"/>
        <v>SkillDescDetail410110302</v>
      </c>
    </row>
    <row r="1067" spans="4:5" x14ac:dyDescent="0.15">
      <c r="D1067">
        <f t="shared" si="47"/>
        <v>410110303</v>
      </c>
      <c r="E1067" t="str">
        <f t="shared" si="46"/>
        <v>SkillDescDetail410110303</v>
      </c>
    </row>
    <row r="1068" spans="4:5" x14ac:dyDescent="0.15">
      <c r="D1068">
        <f t="shared" si="47"/>
        <v>410110304</v>
      </c>
      <c r="E1068" t="str">
        <f t="shared" si="46"/>
        <v>SkillDescDetail410110304</v>
      </c>
    </row>
    <row r="1069" spans="4:5" x14ac:dyDescent="0.15">
      <c r="D1069">
        <f t="shared" si="47"/>
        <v>410110305</v>
      </c>
      <c r="E1069" t="str">
        <f t="shared" si="46"/>
        <v>SkillDescDetail410110305</v>
      </c>
    </row>
    <row r="1070" spans="4:5" x14ac:dyDescent="0.15">
      <c r="D1070">
        <f t="shared" si="47"/>
        <v>410110401</v>
      </c>
      <c r="E1070" t="str">
        <f t="shared" si="46"/>
        <v>SkillDescDetail410110401</v>
      </c>
    </row>
    <row r="1071" spans="4:5" x14ac:dyDescent="0.15">
      <c r="D1071">
        <f t="shared" si="47"/>
        <v>410110402</v>
      </c>
      <c r="E1071" t="str">
        <f t="shared" si="46"/>
        <v>SkillDescDetail410110402</v>
      </c>
    </row>
    <row r="1072" spans="4:5" x14ac:dyDescent="0.15">
      <c r="D1072">
        <f t="shared" si="47"/>
        <v>410110403</v>
      </c>
      <c r="E1072" t="str">
        <f t="shared" si="46"/>
        <v>SkillDescDetail410110403</v>
      </c>
    </row>
    <row r="1073" spans="4:5" x14ac:dyDescent="0.15">
      <c r="D1073">
        <f t="shared" si="47"/>
        <v>410110404</v>
      </c>
      <c r="E1073" t="str">
        <f t="shared" si="46"/>
        <v>SkillDescDetail410110404</v>
      </c>
    </row>
    <row r="1074" spans="4:5" x14ac:dyDescent="0.15">
      <c r="D1074">
        <f t="shared" si="47"/>
        <v>410110405</v>
      </c>
      <c r="E1074" t="str">
        <f t="shared" si="46"/>
        <v>SkillDescDetail410110405</v>
      </c>
    </row>
    <row r="1075" spans="4:5" x14ac:dyDescent="0.15">
      <c r="D1075">
        <f t="shared" si="47"/>
        <v>410110501</v>
      </c>
      <c r="E1075" t="str">
        <f t="shared" si="46"/>
        <v>SkillDescDetail410110501</v>
      </c>
    </row>
    <row r="1076" spans="4:5" x14ac:dyDescent="0.15">
      <c r="D1076">
        <f t="shared" si="47"/>
        <v>410110502</v>
      </c>
      <c r="E1076" t="str">
        <f t="shared" si="46"/>
        <v>SkillDescDetail410110502</v>
      </c>
    </row>
    <row r="1077" spans="4:5" x14ac:dyDescent="0.15">
      <c r="D1077">
        <f t="shared" si="47"/>
        <v>410110503</v>
      </c>
      <c r="E1077" t="str">
        <f t="shared" si="46"/>
        <v>SkillDescDetail410110503</v>
      </c>
    </row>
    <row r="1078" spans="4:5" x14ac:dyDescent="0.15">
      <c r="D1078">
        <f t="shared" si="47"/>
        <v>410110504</v>
      </c>
      <c r="E1078" t="str">
        <f t="shared" si="46"/>
        <v>SkillDescDetail410110504</v>
      </c>
    </row>
    <row r="1079" spans="4:5" x14ac:dyDescent="0.15">
      <c r="D1079">
        <f t="shared" si="47"/>
        <v>410110505</v>
      </c>
      <c r="E1079" t="str">
        <f t="shared" si="46"/>
        <v>SkillDescDetail410110505</v>
      </c>
    </row>
    <row r="1080" spans="4:5" x14ac:dyDescent="0.15">
      <c r="D1080">
        <f t="shared" si="47"/>
        <v>410110601</v>
      </c>
      <c r="E1080" t="str">
        <f t="shared" si="46"/>
        <v>SkillDescDetail410110601</v>
      </c>
    </row>
    <row r="1081" spans="4:5" x14ac:dyDescent="0.15">
      <c r="D1081">
        <f t="shared" si="47"/>
        <v>410110602</v>
      </c>
      <c r="E1081" t="str">
        <f t="shared" si="46"/>
        <v>SkillDescDetail410110602</v>
      </c>
    </row>
    <row r="1082" spans="4:5" x14ac:dyDescent="0.15">
      <c r="D1082">
        <f t="shared" si="47"/>
        <v>410110603</v>
      </c>
      <c r="E1082" t="str">
        <f t="shared" si="46"/>
        <v>SkillDescDetail410110603</v>
      </c>
    </row>
    <row r="1083" spans="4:5" x14ac:dyDescent="0.15">
      <c r="D1083">
        <f t="shared" si="47"/>
        <v>410110604</v>
      </c>
      <c r="E1083" t="str">
        <f t="shared" si="46"/>
        <v>SkillDescDetail410110604</v>
      </c>
    </row>
    <row r="1084" spans="4:5" x14ac:dyDescent="0.15">
      <c r="D1084">
        <f t="shared" si="47"/>
        <v>410110605</v>
      </c>
      <c r="E1084" t="str">
        <f t="shared" si="46"/>
        <v>SkillDescDetail410110605</v>
      </c>
    </row>
    <row r="1085" spans="4:5" x14ac:dyDescent="0.15">
      <c r="D1085">
        <f t="shared" si="47"/>
        <v>410110701</v>
      </c>
      <c r="E1085" t="str">
        <f t="shared" si="46"/>
        <v>SkillDescDetail410110701</v>
      </c>
    </row>
    <row r="1086" spans="4:5" x14ac:dyDescent="0.15">
      <c r="D1086">
        <f t="shared" si="47"/>
        <v>410110702</v>
      </c>
      <c r="E1086" t="str">
        <f t="shared" si="46"/>
        <v>SkillDescDetail410110702</v>
      </c>
    </row>
    <row r="1087" spans="4:5" x14ac:dyDescent="0.15">
      <c r="D1087">
        <f t="shared" si="47"/>
        <v>410110703</v>
      </c>
      <c r="E1087" t="str">
        <f t="shared" si="46"/>
        <v>SkillDescDetail410110703</v>
      </c>
    </row>
    <row r="1088" spans="4:5" x14ac:dyDescent="0.15">
      <c r="D1088">
        <f t="shared" si="47"/>
        <v>410110704</v>
      </c>
      <c r="E1088" t="str">
        <f t="shared" si="46"/>
        <v>SkillDescDetail410110704</v>
      </c>
    </row>
    <row r="1089" spans="4:5" x14ac:dyDescent="0.15">
      <c r="D1089">
        <f t="shared" si="47"/>
        <v>410110705</v>
      </c>
      <c r="E1089" t="str">
        <f t="shared" si="46"/>
        <v>SkillDescDetail410110705</v>
      </c>
    </row>
    <row r="1090" spans="4:5" x14ac:dyDescent="0.15">
      <c r="D1090">
        <f t="shared" si="47"/>
        <v>410120101</v>
      </c>
      <c r="E1090" t="str">
        <f t="shared" si="46"/>
        <v>SkillDescDetail410120101</v>
      </c>
    </row>
    <row r="1091" spans="4:5" x14ac:dyDescent="0.15">
      <c r="D1091">
        <f t="shared" si="47"/>
        <v>410120102</v>
      </c>
      <c r="E1091" t="str">
        <f t="shared" si="46"/>
        <v>SkillDescDetail410120102</v>
      </c>
    </row>
    <row r="1092" spans="4:5" x14ac:dyDescent="0.15">
      <c r="D1092">
        <f t="shared" si="47"/>
        <v>410120103</v>
      </c>
      <c r="E1092" t="str">
        <f t="shared" si="46"/>
        <v>SkillDescDetail410120103</v>
      </c>
    </row>
    <row r="1093" spans="4:5" x14ac:dyDescent="0.15">
      <c r="D1093">
        <f t="shared" ref="D1093:D1124" si="48">D1058+10000</f>
        <v>410120104</v>
      </c>
      <c r="E1093" t="str">
        <f t="shared" si="46"/>
        <v>SkillDescDetail410120104</v>
      </c>
    </row>
    <row r="1094" spans="4:5" x14ac:dyDescent="0.15">
      <c r="D1094">
        <f t="shared" si="48"/>
        <v>410120105</v>
      </c>
      <c r="E1094" t="str">
        <f t="shared" ref="E1094:E1157" si="49">$D$4&amp;D1094</f>
        <v>SkillDescDetail410120105</v>
      </c>
    </row>
    <row r="1095" spans="4:5" x14ac:dyDescent="0.15">
      <c r="D1095">
        <f t="shared" si="48"/>
        <v>410120201</v>
      </c>
      <c r="E1095" t="str">
        <f t="shared" si="49"/>
        <v>SkillDescDetail410120201</v>
      </c>
    </row>
    <row r="1096" spans="4:5" x14ac:dyDescent="0.15">
      <c r="D1096">
        <f t="shared" si="48"/>
        <v>410120202</v>
      </c>
      <c r="E1096" t="str">
        <f t="shared" si="49"/>
        <v>SkillDescDetail410120202</v>
      </c>
    </row>
    <row r="1097" spans="4:5" x14ac:dyDescent="0.15">
      <c r="D1097">
        <f t="shared" si="48"/>
        <v>410120203</v>
      </c>
      <c r="E1097" t="str">
        <f t="shared" si="49"/>
        <v>SkillDescDetail410120203</v>
      </c>
    </row>
    <row r="1098" spans="4:5" x14ac:dyDescent="0.15">
      <c r="D1098">
        <f t="shared" si="48"/>
        <v>410120204</v>
      </c>
      <c r="E1098" t="str">
        <f t="shared" si="49"/>
        <v>SkillDescDetail410120204</v>
      </c>
    </row>
    <row r="1099" spans="4:5" x14ac:dyDescent="0.15">
      <c r="D1099">
        <f t="shared" si="48"/>
        <v>410120205</v>
      </c>
      <c r="E1099" t="str">
        <f t="shared" si="49"/>
        <v>SkillDescDetail410120205</v>
      </c>
    </row>
    <row r="1100" spans="4:5" x14ac:dyDescent="0.15">
      <c r="D1100">
        <f t="shared" si="48"/>
        <v>410120301</v>
      </c>
      <c r="E1100" t="str">
        <f t="shared" si="49"/>
        <v>SkillDescDetail410120301</v>
      </c>
    </row>
    <row r="1101" spans="4:5" x14ac:dyDescent="0.15">
      <c r="D1101">
        <f t="shared" si="48"/>
        <v>410120302</v>
      </c>
      <c r="E1101" t="str">
        <f t="shared" si="49"/>
        <v>SkillDescDetail410120302</v>
      </c>
    </row>
    <row r="1102" spans="4:5" x14ac:dyDescent="0.15">
      <c r="D1102">
        <f t="shared" si="48"/>
        <v>410120303</v>
      </c>
      <c r="E1102" t="str">
        <f t="shared" si="49"/>
        <v>SkillDescDetail410120303</v>
      </c>
    </row>
    <row r="1103" spans="4:5" x14ac:dyDescent="0.15">
      <c r="D1103">
        <f t="shared" si="48"/>
        <v>410120304</v>
      </c>
      <c r="E1103" t="str">
        <f t="shared" si="49"/>
        <v>SkillDescDetail410120304</v>
      </c>
    </row>
    <row r="1104" spans="4:5" x14ac:dyDescent="0.15">
      <c r="D1104">
        <f t="shared" si="48"/>
        <v>410120305</v>
      </c>
      <c r="E1104" t="str">
        <f t="shared" si="49"/>
        <v>SkillDescDetail410120305</v>
      </c>
    </row>
    <row r="1105" spans="4:5" x14ac:dyDescent="0.15">
      <c r="D1105">
        <f t="shared" si="48"/>
        <v>410120401</v>
      </c>
      <c r="E1105" t="str">
        <f t="shared" si="49"/>
        <v>SkillDescDetail410120401</v>
      </c>
    </row>
    <row r="1106" spans="4:5" x14ac:dyDescent="0.15">
      <c r="D1106">
        <f t="shared" si="48"/>
        <v>410120402</v>
      </c>
      <c r="E1106" t="str">
        <f t="shared" si="49"/>
        <v>SkillDescDetail410120402</v>
      </c>
    </row>
    <row r="1107" spans="4:5" x14ac:dyDescent="0.15">
      <c r="D1107">
        <f t="shared" si="48"/>
        <v>410120403</v>
      </c>
      <c r="E1107" t="str">
        <f t="shared" si="49"/>
        <v>SkillDescDetail410120403</v>
      </c>
    </row>
    <row r="1108" spans="4:5" x14ac:dyDescent="0.15">
      <c r="D1108">
        <f t="shared" si="48"/>
        <v>410120404</v>
      </c>
      <c r="E1108" t="str">
        <f t="shared" si="49"/>
        <v>SkillDescDetail410120404</v>
      </c>
    </row>
    <row r="1109" spans="4:5" x14ac:dyDescent="0.15">
      <c r="D1109">
        <f t="shared" si="48"/>
        <v>410120405</v>
      </c>
      <c r="E1109" t="str">
        <f t="shared" si="49"/>
        <v>SkillDescDetail410120405</v>
      </c>
    </row>
    <row r="1110" spans="4:5" x14ac:dyDescent="0.15">
      <c r="D1110">
        <f t="shared" si="48"/>
        <v>410120501</v>
      </c>
      <c r="E1110" t="str">
        <f t="shared" si="49"/>
        <v>SkillDescDetail410120501</v>
      </c>
    </row>
    <row r="1111" spans="4:5" x14ac:dyDescent="0.15">
      <c r="D1111">
        <f t="shared" si="48"/>
        <v>410120502</v>
      </c>
      <c r="E1111" t="str">
        <f t="shared" si="49"/>
        <v>SkillDescDetail410120502</v>
      </c>
    </row>
    <row r="1112" spans="4:5" x14ac:dyDescent="0.15">
      <c r="D1112">
        <f t="shared" si="48"/>
        <v>410120503</v>
      </c>
      <c r="E1112" t="str">
        <f t="shared" si="49"/>
        <v>SkillDescDetail410120503</v>
      </c>
    </row>
    <row r="1113" spans="4:5" x14ac:dyDescent="0.15">
      <c r="D1113">
        <f t="shared" si="48"/>
        <v>410120504</v>
      </c>
      <c r="E1113" t="str">
        <f t="shared" si="49"/>
        <v>SkillDescDetail410120504</v>
      </c>
    </row>
    <row r="1114" spans="4:5" x14ac:dyDescent="0.15">
      <c r="D1114">
        <f t="shared" si="48"/>
        <v>410120505</v>
      </c>
      <c r="E1114" t="str">
        <f t="shared" si="49"/>
        <v>SkillDescDetail410120505</v>
      </c>
    </row>
    <row r="1115" spans="4:5" x14ac:dyDescent="0.15">
      <c r="D1115">
        <f t="shared" si="48"/>
        <v>410120601</v>
      </c>
      <c r="E1115" t="str">
        <f t="shared" si="49"/>
        <v>SkillDescDetail410120601</v>
      </c>
    </row>
    <row r="1116" spans="4:5" x14ac:dyDescent="0.15">
      <c r="D1116">
        <f t="shared" si="48"/>
        <v>410120602</v>
      </c>
      <c r="E1116" t="str">
        <f t="shared" si="49"/>
        <v>SkillDescDetail410120602</v>
      </c>
    </row>
    <row r="1117" spans="4:5" x14ac:dyDescent="0.15">
      <c r="D1117">
        <f t="shared" si="48"/>
        <v>410120603</v>
      </c>
      <c r="E1117" t="str">
        <f t="shared" si="49"/>
        <v>SkillDescDetail410120603</v>
      </c>
    </row>
    <row r="1118" spans="4:5" x14ac:dyDescent="0.15">
      <c r="D1118">
        <f t="shared" si="48"/>
        <v>410120604</v>
      </c>
      <c r="E1118" t="str">
        <f t="shared" si="49"/>
        <v>SkillDescDetail410120604</v>
      </c>
    </row>
    <row r="1119" spans="4:5" x14ac:dyDescent="0.15">
      <c r="D1119">
        <f t="shared" si="48"/>
        <v>410120605</v>
      </c>
      <c r="E1119" t="str">
        <f t="shared" si="49"/>
        <v>SkillDescDetail410120605</v>
      </c>
    </row>
    <row r="1120" spans="4:5" x14ac:dyDescent="0.15">
      <c r="D1120">
        <f t="shared" si="48"/>
        <v>410120701</v>
      </c>
      <c r="E1120" t="str">
        <f t="shared" si="49"/>
        <v>SkillDescDetail410120701</v>
      </c>
    </row>
    <row r="1121" spans="4:5" x14ac:dyDescent="0.15">
      <c r="D1121">
        <f t="shared" si="48"/>
        <v>410120702</v>
      </c>
      <c r="E1121" t="str">
        <f t="shared" si="49"/>
        <v>SkillDescDetail410120702</v>
      </c>
    </row>
    <row r="1122" spans="4:5" x14ac:dyDescent="0.15">
      <c r="D1122">
        <f t="shared" si="48"/>
        <v>410120703</v>
      </c>
      <c r="E1122" t="str">
        <f t="shared" si="49"/>
        <v>SkillDescDetail410120703</v>
      </c>
    </row>
    <row r="1123" spans="4:5" x14ac:dyDescent="0.15">
      <c r="D1123">
        <f t="shared" si="48"/>
        <v>410120704</v>
      </c>
      <c r="E1123" t="str">
        <f t="shared" si="49"/>
        <v>SkillDescDetail410120704</v>
      </c>
    </row>
    <row r="1124" spans="4:5" x14ac:dyDescent="0.15">
      <c r="D1124">
        <f t="shared" si="48"/>
        <v>410120705</v>
      </c>
      <c r="E1124" t="str">
        <f t="shared" si="49"/>
        <v>SkillDescDetail410120705</v>
      </c>
    </row>
    <row r="1125" spans="4:5" x14ac:dyDescent="0.15">
      <c r="D1125">
        <f t="shared" ref="D1125:D1156" si="50">D1090+10000</f>
        <v>410130101</v>
      </c>
      <c r="E1125" t="str">
        <f t="shared" si="49"/>
        <v>SkillDescDetail410130101</v>
      </c>
    </row>
    <row r="1126" spans="4:5" x14ac:dyDescent="0.15">
      <c r="D1126">
        <f t="shared" si="50"/>
        <v>410130102</v>
      </c>
      <c r="E1126" t="str">
        <f t="shared" si="49"/>
        <v>SkillDescDetail410130102</v>
      </c>
    </row>
    <row r="1127" spans="4:5" x14ac:dyDescent="0.15">
      <c r="D1127">
        <f t="shared" si="50"/>
        <v>410130103</v>
      </c>
      <c r="E1127" t="str">
        <f t="shared" si="49"/>
        <v>SkillDescDetail410130103</v>
      </c>
    </row>
    <row r="1128" spans="4:5" x14ac:dyDescent="0.15">
      <c r="D1128">
        <f t="shared" si="50"/>
        <v>410130104</v>
      </c>
      <c r="E1128" t="str">
        <f t="shared" si="49"/>
        <v>SkillDescDetail410130104</v>
      </c>
    </row>
    <row r="1129" spans="4:5" x14ac:dyDescent="0.15">
      <c r="D1129">
        <f t="shared" si="50"/>
        <v>410130105</v>
      </c>
      <c r="E1129" t="str">
        <f t="shared" si="49"/>
        <v>SkillDescDetail410130105</v>
      </c>
    </row>
    <row r="1130" spans="4:5" x14ac:dyDescent="0.15">
      <c r="D1130">
        <f t="shared" si="50"/>
        <v>410130201</v>
      </c>
      <c r="E1130" t="str">
        <f t="shared" si="49"/>
        <v>SkillDescDetail410130201</v>
      </c>
    </row>
    <row r="1131" spans="4:5" x14ac:dyDescent="0.15">
      <c r="D1131">
        <f t="shared" si="50"/>
        <v>410130202</v>
      </c>
      <c r="E1131" t="str">
        <f t="shared" si="49"/>
        <v>SkillDescDetail410130202</v>
      </c>
    </row>
    <row r="1132" spans="4:5" x14ac:dyDescent="0.15">
      <c r="D1132">
        <f t="shared" si="50"/>
        <v>410130203</v>
      </c>
      <c r="E1132" t="str">
        <f t="shared" si="49"/>
        <v>SkillDescDetail410130203</v>
      </c>
    </row>
    <row r="1133" spans="4:5" x14ac:dyDescent="0.15">
      <c r="D1133">
        <f t="shared" si="50"/>
        <v>410130204</v>
      </c>
      <c r="E1133" t="str">
        <f t="shared" si="49"/>
        <v>SkillDescDetail410130204</v>
      </c>
    </row>
    <row r="1134" spans="4:5" x14ac:dyDescent="0.15">
      <c r="D1134">
        <f t="shared" si="50"/>
        <v>410130205</v>
      </c>
      <c r="E1134" t="str">
        <f t="shared" si="49"/>
        <v>SkillDescDetail410130205</v>
      </c>
    </row>
    <row r="1135" spans="4:5" x14ac:dyDescent="0.15">
      <c r="D1135">
        <f t="shared" si="50"/>
        <v>410130301</v>
      </c>
      <c r="E1135" t="str">
        <f t="shared" si="49"/>
        <v>SkillDescDetail410130301</v>
      </c>
    </row>
    <row r="1136" spans="4:5" x14ac:dyDescent="0.15">
      <c r="D1136">
        <f t="shared" si="50"/>
        <v>410130302</v>
      </c>
      <c r="E1136" t="str">
        <f t="shared" si="49"/>
        <v>SkillDescDetail410130302</v>
      </c>
    </row>
    <row r="1137" spans="4:5" x14ac:dyDescent="0.15">
      <c r="D1137">
        <f t="shared" si="50"/>
        <v>410130303</v>
      </c>
      <c r="E1137" t="str">
        <f t="shared" si="49"/>
        <v>SkillDescDetail410130303</v>
      </c>
    </row>
    <row r="1138" spans="4:5" x14ac:dyDescent="0.15">
      <c r="D1138">
        <f t="shared" si="50"/>
        <v>410130304</v>
      </c>
      <c r="E1138" t="str">
        <f t="shared" si="49"/>
        <v>SkillDescDetail410130304</v>
      </c>
    </row>
    <row r="1139" spans="4:5" x14ac:dyDescent="0.15">
      <c r="D1139">
        <f t="shared" si="50"/>
        <v>410130305</v>
      </c>
      <c r="E1139" t="str">
        <f t="shared" si="49"/>
        <v>SkillDescDetail410130305</v>
      </c>
    </row>
    <row r="1140" spans="4:5" x14ac:dyDescent="0.15">
      <c r="D1140">
        <f t="shared" si="50"/>
        <v>410130401</v>
      </c>
      <c r="E1140" t="str">
        <f t="shared" si="49"/>
        <v>SkillDescDetail410130401</v>
      </c>
    </row>
    <row r="1141" spans="4:5" x14ac:dyDescent="0.15">
      <c r="D1141">
        <f t="shared" si="50"/>
        <v>410130402</v>
      </c>
      <c r="E1141" t="str">
        <f t="shared" si="49"/>
        <v>SkillDescDetail410130402</v>
      </c>
    </row>
    <row r="1142" spans="4:5" x14ac:dyDescent="0.15">
      <c r="D1142">
        <f t="shared" si="50"/>
        <v>410130403</v>
      </c>
      <c r="E1142" t="str">
        <f t="shared" si="49"/>
        <v>SkillDescDetail410130403</v>
      </c>
    </row>
    <row r="1143" spans="4:5" x14ac:dyDescent="0.15">
      <c r="D1143">
        <f t="shared" si="50"/>
        <v>410130404</v>
      </c>
      <c r="E1143" t="str">
        <f t="shared" si="49"/>
        <v>SkillDescDetail410130404</v>
      </c>
    </row>
    <row r="1144" spans="4:5" x14ac:dyDescent="0.15">
      <c r="D1144">
        <f t="shared" si="50"/>
        <v>410130405</v>
      </c>
      <c r="E1144" t="str">
        <f t="shared" si="49"/>
        <v>SkillDescDetail410130405</v>
      </c>
    </row>
    <row r="1145" spans="4:5" x14ac:dyDescent="0.15">
      <c r="D1145">
        <f t="shared" si="50"/>
        <v>410130501</v>
      </c>
      <c r="E1145" t="str">
        <f t="shared" si="49"/>
        <v>SkillDescDetail410130501</v>
      </c>
    </row>
    <row r="1146" spans="4:5" x14ac:dyDescent="0.15">
      <c r="D1146">
        <f t="shared" si="50"/>
        <v>410130502</v>
      </c>
      <c r="E1146" t="str">
        <f t="shared" si="49"/>
        <v>SkillDescDetail410130502</v>
      </c>
    </row>
    <row r="1147" spans="4:5" x14ac:dyDescent="0.15">
      <c r="D1147">
        <f t="shared" si="50"/>
        <v>410130503</v>
      </c>
      <c r="E1147" t="str">
        <f t="shared" si="49"/>
        <v>SkillDescDetail410130503</v>
      </c>
    </row>
    <row r="1148" spans="4:5" x14ac:dyDescent="0.15">
      <c r="D1148">
        <f t="shared" si="50"/>
        <v>410130504</v>
      </c>
      <c r="E1148" t="str">
        <f t="shared" si="49"/>
        <v>SkillDescDetail410130504</v>
      </c>
    </row>
    <row r="1149" spans="4:5" x14ac:dyDescent="0.15">
      <c r="D1149">
        <f t="shared" si="50"/>
        <v>410130505</v>
      </c>
      <c r="E1149" t="str">
        <f t="shared" si="49"/>
        <v>SkillDescDetail410130505</v>
      </c>
    </row>
    <row r="1150" spans="4:5" x14ac:dyDescent="0.15">
      <c r="D1150">
        <f t="shared" si="50"/>
        <v>410130601</v>
      </c>
      <c r="E1150" t="str">
        <f t="shared" si="49"/>
        <v>SkillDescDetail410130601</v>
      </c>
    </row>
    <row r="1151" spans="4:5" x14ac:dyDescent="0.15">
      <c r="D1151">
        <f t="shared" si="50"/>
        <v>410130602</v>
      </c>
      <c r="E1151" t="str">
        <f t="shared" si="49"/>
        <v>SkillDescDetail410130602</v>
      </c>
    </row>
    <row r="1152" spans="4:5" x14ac:dyDescent="0.15">
      <c r="D1152">
        <f t="shared" si="50"/>
        <v>410130603</v>
      </c>
      <c r="E1152" t="str">
        <f t="shared" si="49"/>
        <v>SkillDescDetail410130603</v>
      </c>
    </row>
    <row r="1153" spans="4:5" x14ac:dyDescent="0.15">
      <c r="D1153">
        <f t="shared" si="50"/>
        <v>410130604</v>
      </c>
      <c r="E1153" t="str">
        <f t="shared" si="49"/>
        <v>SkillDescDetail410130604</v>
      </c>
    </row>
    <row r="1154" spans="4:5" x14ac:dyDescent="0.15">
      <c r="D1154">
        <f t="shared" si="50"/>
        <v>410130605</v>
      </c>
      <c r="E1154" t="str">
        <f t="shared" si="49"/>
        <v>SkillDescDetail410130605</v>
      </c>
    </row>
    <row r="1155" spans="4:5" x14ac:dyDescent="0.15">
      <c r="D1155">
        <f t="shared" si="50"/>
        <v>410130701</v>
      </c>
      <c r="E1155" t="str">
        <f t="shared" si="49"/>
        <v>SkillDescDetail410130701</v>
      </c>
    </row>
    <row r="1156" spans="4:5" x14ac:dyDescent="0.15">
      <c r="D1156">
        <f t="shared" si="50"/>
        <v>410130702</v>
      </c>
      <c r="E1156" t="str">
        <f t="shared" si="49"/>
        <v>SkillDescDetail410130702</v>
      </c>
    </row>
    <row r="1157" spans="4:5" x14ac:dyDescent="0.15">
      <c r="D1157">
        <f t="shared" ref="D1157:D1177" si="51">D1122+10000</f>
        <v>410130703</v>
      </c>
      <c r="E1157" t="str">
        <f t="shared" si="49"/>
        <v>SkillDescDetail410130703</v>
      </c>
    </row>
    <row r="1158" spans="4:5" x14ac:dyDescent="0.15">
      <c r="D1158">
        <f t="shared" si="51"/>
        <v>410130704</v>
      </c>
      <c r="E1158" t="str">
        <f t="shared" ref="E1158:E1221" si="52">$D$4&amp;D1158</f>
        <v>SkillDescDetail410130704</v>
      </c>
    </row>
    <row r="1159" spans="4:5" x14ac:dyDescent="0.15">
      <c r="D1159">
        <f t="shared" si="51"/>
        <v>410130705</v>
      </c>
      <c r="E1159" t="str">
        <f t="shared" si="52"/>
        <v>SkillDescDetail410130705</v>
      </c>
    </row>
    <row r="1160" spans="4:5" x14ac:dyDescent="0.15">
      <c r="D1160">
        <f t="shared" si="51"/>
        <v>410140101</v>
      </c>
      <c r="E1160" t="str">
        <f t="shared" si="52"/>
        <v>SkillDescDetail410140101</v>
      </c>
    </row>
    <row r="1161" spans="4:5" x14ac:dyDescent="0.15">
      <c r="D1161">
        <f t="shared" si="51"/>
        <v>410140102</v>
      </c>
      <c r="E1161" t="str">
        <f t="shared" si="52"/>
        <v>SkillDescDetail410140102</v>
      </c>
    </row>
    <row r="1162" spans="4:5" x14ac:dyDescent="0.15">
      <c r="D1162">
        <f t="shared" si="51"/>
        <v>410140103</v>
      </c>
      <c r="E1162" t="str">
        <f t="shared" si="52"/>
        <v>SkillDescDetail410140103</v>
      </c>
    </row>
    <row r="1163" spans="4:5" x14ac:dyDescent="0.15">
      <c r="D1163">
        <f t="shared" si="51"/>
        <v>410140104</v>
      </c>
      <c r="E1163" t="str">
        <f t="shared" si="52"/>
        <v>SkillDescDetail410140104</v>
      </c>
    </row>
    <row r="1164" spans="4:5" x14ac:dyDescent="0.15">
      <c r="D1164">
        <f t="shared" si="51"/>
        <v>410140105</v>
      </c>
      <c r="E1164" t="str">
        <f t="shared" si="52"/>
        <v>SkillDescDetail410140105</v>
      </c>
    </row>
    <row r="1165" spans="4:5" x14ac:dyDescent="0.15">
      <c r="D1165">
        <f t="shared" si="51"/>
        <v>410140201</v>
      </c>
      <c r="E1165" t="str">
        <f t="shared" si="52"/>
        <v>SkillDescDetail410140201</v>
      </c>
    </row>
    <row r="1166" spans="4:5" x14ac:dyDescent="0.15">
      <c r="D1166">
        <f t="shared" si="51"/>
        <v>410140202</v>
      </c>
      <c r="E1166" t="str">
        <f t="shared" si="52"/>
        <v>SkillDescDetail410140202</v>
      </c>
    </row>
    <row r="1167" spans="4:5" x14ac:dyDescent="0.15">
      <c r="D1167">
        <f t="shared" si="51"/>
        <v>410140203</v>
      </c>
      <c r="E1167" t="str">
        <f t="shared" si="52"/>
        <v>SkillDescDetail410140203</v>
      </c>
    </row>
    <row r="1168" spans="4:5" x14ac:dyDescent="0.15">
      <c r="D1168">
        <f t="shared" si="51"/>
        <v>410140204</v>
      </c>
      <c r="E1168" t="str">
        <f t="shared" si="52"/>
        <v>SkillDescDetail410140204</v>
      </c>
    </row>
    <row r="1169" spans="4:5" x14ac:dyDescent="0.15">
      <c r="D1169">
        <f t="shared" si="51"/>
        <v>410140205</v>
      </c>
      <c r="E1169" t="str">
        <f t="shared" si="52"/>
        <v>SkillDescDetail410140205</v>
      </c>
    </row>
    <row r="1170" spans="4:5" x14ac:dyDescent="0.15">
      <c r="D1170">
        <f t="shared" si="51"/>
        <v>410140301</v>
      </c>
      <c r="E1170" t="str">
        <f t="shared" si="52"/>
        <v>SkillDescDetail410140301</v>
      </c>
    </row>
    <row r="1171" spans="4:5" x14ac:dyDescent="0.15">
      <c r="D1171">
        <f t="shared" si="51"/>
        <v>410140302</v>
      </c>
      <c r="E1171" t="str">
        <f t="shared" si="52"/>
        <v>SkillDescDetail410140302</v>
      </c>
    </row>
    <row r="1172" spans="4:5" x14ac:dyDescent="0.15">
      <c r="D1172">
        <f t="shared" si="51"/>
        <v>410140303</v>
      </c>
      <c r="E1172" t="str">
        <f t="shared" si="52"/>
        <v>SkillDescDetail410140303</v>
      </c>
    </row>
    <row r="1173" spans="4:5" x14ac:dyDescent="0.15">
      <c r="D1173">
        <f t="shared" si="51"/>
        <v>410140304</v>
      </c>
      <c r="E1173" t="str">
        <f t="shared" si="52"/>
        <v>SkillDescDetail410140304</v>
      </c>
    </row>
    <row r="1174" spans="4:5" x14ac:dyDescent="0.15">
      <c r="D1174">
        <f t="shared" si="51"/>
        <v>410140305</v>
      </c>
      <c r="E1174" t="str">
        <f t="shared" si="52"/>
        <v>SkillDescDetail410140305</v>
      </c>
    </row>
    <row r="1175" spans="4:5" x14ac:dyDescent="0.15">
      <c r="D1175">
        <f t="shared" si="51"/>
        <v>410140401</v>
      </c>
      <c r="E1175" t="str">
        <f t="shared" si="52"/>
        <v>SkillDescDetail410140401</v>
      </c>
    </row>
    <row r="1176" spans="4:5" x14ac:dyDescent="0.15">
      <c r="D1176">
        <f t="shared" si="51"/>
        <v>410140402</v>
      </c>
      <c r="E1176" t="str">
        <f t="shared" si="52"/>
        <v>SkillDescDetail410140402</v>
      </c>
    </row>
    <row r="1177" spans="4:5" x14ac:dyDescent="0.15">
      <c r="D1177">
        <f t="shared" si="51"/>
        <v>410140403</v>
      </c>
      <c r="E1177" t="str">
        <f t="shared" si="52"/>
        <v>SkillDescDetail410140403</v>
      </c>
    </row>
    <row r="1178" spans="4:5" x14ac:dyDescent="0.15">
      <c r="D1178">
        <f t="shared" ref="D1178:D1241" si="53">D1143+10000</f>
        <v>410140404</v>
      </c>
      <c r="E1178" t="str">
        <f t="shared" si="52"/>
        <v>SkillDescDetail410140404</v>
      </c>
    </row>
    <row r="1179" spans="4:5" x14ac:dyDescent="0.15">
      <c r="D1179">
        <f t="shared" si="53"/>
        <v>410140405</v>
      </c>
      <c r="E1179" t="str">
        <f t="shared" si="52"/>
        <v>SkillDescDetail410140405</v>
      </c>
    </row>
    <row r="1180" spans="4:5" x14ac:dyDescent="0.15">
      <c r="D1180">
        <f t="shared" si="53"/>
        <v>410140501</v>
      </c>
      <c r="E1180" t="str">
        <f t="shared" si="52"/>
        <v>SkillDescDetail410140501</v>
      </c>
    </row>
    <row r="1181" spans="4:5" x14ac:dyDescent="0.15">
      <c r="D1181">
        <f t="shared" si="53"/>
        <v>410140502</v>
      </c>
      <c r="E1181" t="str">
        <f t="shared" si="52"/>
        <v>SkillDescDetail410140502</v>
      </c>
    </row>
    <row r="1182" spans="4:5" x14ac:dyDescent="0.15">
      <c r="D1182">
        <f t="shared" si="53"/>
        <v>410140503</v>
      </c>
      <c r="E1182" t="str">
        <f t="shared" si="52"/>
        <v>SkillDescDetail410140503</v>
      </c>
    </row>
    <row r="1183" spans="4:5" x14ac:dyDescent="0.15">
      <c r="D1183">
        <f t="shared" si="53"/>
        <v>410140504</v>
      </c>
      <c r="E1183" t="str">
        <f t="shared" si="52"/>
        <v>SkillDescDetail410140504</v>
      </c>
    </row>
    <row r="1184" spans="4:5" x14ac:dyDescent="0.15">
      <c r="D1184">
        <f t="shared" si="53"/>
        <v>410140505</v>
      </c>
      <c r="E1184" t="str">
        <f t="shared" si="52"/>
        <v>SkillDescDetail410140505</v>
      </c>
    </row>
    <row r="1185" spans="4:5" x14ac:dyDescent="0.15">
      <c r="D1185">
        <f t="shared" si="53"/>
        <v>410140601</v>
      </c>
      <c r="E1185" t="str">
        <f t="shared" si="52"/>
        <v>SkillDescDetail410140601</v>
      </c>
    </row>
    <row r="1186" spans="4:5" x14ac:dyDescent="0.15">
      <c r="D1186">
        <f t="shared" si="53"/>
        <v>410140602</v>
      </c>
      <c r="E1186" t="str">
        <f t="shared" si="52"/>
        <v>SkillDescDetail410140602</v>
      </c>
    </row>
    <row r="1187" spans="4:5" x14ac:dyDescent="0.15">
      <c r="D1187">
        <f t="shared" si="53"/>
        <v>410140603</v>
      </c>
      <c r="E1187" t="str">
        <f t="shared" si="52"/>
        <v>SkillDescDetail410140603</v>
      </c>
    </row>
    <row r="1188" spans="4:5" x14ac:dyDescent="0.15">
      <c r="D1188">
        <f t="shared" si="53"/>
        <v>410140604</v>
      </c>
      <c r="E1188" t="str">
        <f t="shared" si="52"/>
        <v>SkillDescDetail410140604</v>
      </c>
    </row>
    <row r="1189" spans="4:5" x14ac:dyDescent="0.15">
      <c r="D1189">
        <f t="shared" si="53"/>
        <v>410140605</v>
      </c>
      <c r="E1189" t="str">
        <f t="shared" si="52"/>
        <v>SkillDescDetail410140605</v>
      </c>
    </row>
    <row r="1190" spans="4:5" x14ac:dyDescent="0.15">
      <c r="D1190">
        <f t="shared" si="53"/>
        <v>410140701</v>
      </c>
      <c r="E1190" t="str">
        <f t="shared" si="52"/>
        <v>SkillDescDetail410140701</v>
      </c>
    </row>
    <row r="1191" spans="4:5" x14ac:dyDescent="0.15">
      <c r="D1191">
        <f t="shared" si="53"/>
        <v>410140702</v>
      </c>
      <c r="E1191" t="str">
        <f t="shared" si="52"/>
        <v>SkillDescDetail410140702</v>
      </c>
    </row>
    <row r="1192" spans="4:5" x14ac:dyDescent="0.15">
      <c r="D1192">
        <f t="shared" si="53"/>
        <v>410140703</v>
      </c>
      <c r="E1192" t="str">
        <f t="shared" si="52"/>
        <v>SkillDescDetail410140703</v>
      </c>
    </row>
    <row r="1193" spans="4:5" x14ac:dyDescent="0.15">
      <c r="D1193">
        <f t="shared" si="53"/>
        <v>410140704</v>
      </c>
      <c r="E1193" t="str">
        <f t="shared" si="52"/>
        <v>SkillDescDetail410140704</v>
      </c>
    </row>
    <row r="1194" spans="4:5" x14ac:dyDescent="0.15">
      <c r="D1194">
        <f t="shared" si="53"/>
        <v>410140705</v>
      </c>
      <c r="E1194" t="str">
        <f t="shared" si="52"/>
        <v>SkillDescDetail410140705</v>
      </c>
    </row>
    <row r="1195" spans="4:5" x14ac:dyDescent="0.15">
      <c r="D1195">
        <f t="shared" si="53"/>
        <v>410150101</v>
      </c>
      <c r="E1195" t="str">
        <f t="shared" si="52"/>
        <v>SkillDescDetail410150101</v>
      </c>
    </row>
    <row r="1196" spans="4:5" x14ac:dyDescent="0.15">
      <c r="D1196">
        <f t="shared" si="53"/>
        <v>410150102</v>
      </c>
      <c r="E1196" t="str">
        <f t="shared" si="52"/>
        <v>SkillDescDetail410150102</v>
      </c>
    </row>
    <row r="1197" spans="4:5" x14ac:dyDescent="0.15">
      <c r="D1197">
        <f t="shared" si="53"/>
        <v>410150103</v>
      </c>
      <c r="E1197" t="str">
        <f t="shared" si="52"/>
        <v>SkillDescDetail410150103</v>
      </c>
    </row>
    <row r="1198" spans="4:5" x14ac:dyDescent="0.15">
      <c r="D1198">
        <f t="shared" si="53"/>
        <v>410150104</v>
      </c>
      <c r="E1198" t="str">
        <f t="shared" si="52"/>
        <v>SkillDescDetail410150104</v>
      </c>
    </row>
    <row r="1199" spans="4:5" x14ac:dyDescent="0.15">
      <c r="D1199">
        <f t="shared" si="53"/>
        <v>410150105</v>
      </c>
      <c r="E1199" t="str">
        <f t="shared" si="52"/>
        <v>SkillDescDetail410150105</v>
      </c>
    </row>
    <row r="1200" spans="4:5" x14ac:dyDescent="0.15">
      <c r="D1200">
        <f t="shared" si="53"/>
        <v>410150201</v>
      </c>
      <c r="E1200" t="str">
        <f t="shared" si="52"/>
        <v>SkillDescDetail410150201</v>
      </c>
    </row>
    <row r="1201" spans="4:5" x14ac:dyDescent="0.15">
      <c r="D1201">
        <f t="shared" si="53"/>
        <v>410150202</v>
      </c>
      <c r="E1201" t="str">
        <f t="shared" si="52"/>
        <v>SkillDescDetail410150202</v>
      </c>
    </row>
    <row r="1202" spans="4:5" x14ac:dyDescent="0.15">
      <c r="D1202">
        <f t="shared" si="53"/>
        <v>410150203</v>
      </c>
      <c r="E1202" t="str">
        <f t="shared" si="52"/>
        <v>SkillDescDetail410150203</v>
      </c>
    </row>
    <row r="1203" spans="4:5" x14ac:dyDescent="0.15">
      <c r="D1203">
        <f t="shared" si="53"/>
        <v>410150204</v>
      </c>
      <c r="E1203" t="str">
        <f t="shared" si="52"/>
        <v>SkillDescDetail410150204</v>
      </c>
    </row>
    <row r="1204" spans="4:5" x14ac:dyDescent="0.15">
      <c r="D1204">
        <f t="shared" si="53"/>
        <v>410150205</v>
      </c>
      <c r="E1204" t="str">
        <f t="shared" si="52"/>
        <v>SkillDescDetail410150205</v>
      </c>
    </row>
    <row r="1205" spans="4:5" x14ac:dyDescent="0.15">
      <c r="D1205">
        <f t="shared" si="53"/>
        <v>410150301</v>
      </c>
      <c r="E1205" t="str">
        <f t="shared" si="52"/>
        <v>SkillDescDetail410150301</v>
      </c>
    </row>
    <row r="1206" spans="4:5" x14ac:dyDescent="0.15">
      <c r="D1206">
        <f t="shared" si="53"/>
        <v>410150302</v>
      </c>
      <c r="E1206" t="str">
        <f t="shared" si="52"/>
        <v>SkillDescDetail410150302</v>
      </c>
    </row>
    <row r="1207" spans="4:5" x14ac:dyDescent="0.15">
      <c r="D1207">
        <f t="shared" si="53"/>
        <v>410150303</v>
      </c>
      <c r="E1207" t="str">
        <f t="shared" si="52"/>
        <v>SkillDescDetail410150303</v>
      </c>
    </row>
    <row r="1208" spans="4:5" x14ac:dyDescent="0.15">
      <c r="D1208">
        <f t="shared" si="53"/>
        <v>410150304</v>
      </c>
      <c r="E1208" t="str">
        <f t="shared" si="52"/>
        <v>SkillDescDetail410150304</v>
      </c>
    </row>
    <row r="1209" spans="4:5" x14ac:dyDescent="0.15">
      <c r="D1209">
        <f t="shared" si="53"/>
        <v>410150305</v>
      </c>
      <c r="E1209" t="str">
        <f t="shared" si="52"/>
        <v>SkillDescDetail410150305</v>
      </c>
    </row>
    <row r="1210" spans="4:5" x14ac:dyDescent="0.15">
      <c r="D1210">
        <f t="shared" si="53"/>
        <v>410150401</v>
      </c>
      <c r="E1210" t="str">
        <f t="shared" si="52"/>
        <v>SkillDescDetail410150401</v>
      </c>
    </row>
    <row r="1211" spans="4:5" x14ac:dyDescent="0.15">
      <c r="D1211">
        <f t="shared" si="53"/>
        <v>410150402</v>
      </c>
      <c r="E1211" t="str">
        <f t="shared" si="52"/>
        <v>SkillDescDetail410150402</v>
      </c>
    </row>
    <row r="1212" spans="4:5" x14ac:dyDescent="0.15">
      <c r="D1212">
        <f t="shared" si="53"/>
        <v>410150403</v>
      </c>
      <c r="E1212" t="str">
        <f t="shared" si="52"/>
        <v>SkillDescDetail410150403</v>
      </c>
    </row>
    <row r="1213" spans="4:5" x14ac:dyDescent="0.15">
      <c r="D1213">
        <f t="shared" si="53"/>
        <v>410150404</v>
      </c>
      <c r="E1213" t="str">
        <f t="shared" si="52"/>
        <v>SkillDescDetail410150404</v>
      </c>
    </row>
    <row r="1214" spans="4:5" x14ac:dyDescent="0.15">
      <c r="D1214">
        <f t="shared" si="53"/>
        <v>410150405</v>
      </c>
      <c r="E1214" t="str">
        <f t="shared" si="52"/>
        <v>SkillDescDetail410150405</v>
      </c>
    </row>
    <row r="1215" spans="4:5" x14ac:dyDescent="0.15">
      <c r="D1215">
        <f t="shared" si="53"/>
        <v>410150501</v>
      </c>
      <c r="E1215" t="str">
        <f t="shared" si="52"/>
        <v>SkillDescDetail410150501</v>
      </c>
    </row>
    <row r="1216" spans="4:5" x14ac:dyDescent="0.15">
      <c r="D1216">
        <f t="shared" si="53"/>
        <v>410150502</v>
      </c>
      <c r="E1216" t="str">
        <f t="shared" si="52"/>
        <v>SkillDescDetail410150502</v>
      </c>
    </row>
    <row r="1217" spans="4:5" x14ac:dyDescent="0.15">
      <c r="D1217">
        <f t="shared" si="53"/>
        <v>410150503</v>
      </c>
      <c r="E1217" t="str">
        <f t="shared" si="52"/>
        <v>SkillDescDetail410150503</v>
      </c>
    </row>
    <row r="1218" spans="4:5" x14ac:dyDescent="0.15">
      <c r="D1218">
        <f t="shared" si="53"/>
        <v>410150504</v>
      </c>
      <c r="E1218" t="str">
        <f t="shared" si="52"/>
        <v>SkillDescDetail410150504</v>
      </c>
    </row>
    <row r="1219" spans="4:5" x14ac:dyDescent="0.15">
      <c r="D1219">
        <f t="shared" si="53"/>
        <v>410150505</v>
      </c>
      <c r="E1219" t="str">
        <f t="shared" si="52"/>
        <v>SkillDescDetail410150505</v>
      </c>
    </row>
    <row r="1220" spans="4:5" x14ac:dyDescent="0.15">
      <c r="D1220">
        <f t="shared" si="53"/>
        <v>410150601</v>
      </c>
      <c r="E1220" t="str">
        <f t="shared" si="52"/>
        <v>SkillDescDetail410150601</v>
      </c>
    </row>
    <row r="1221" spans="4:5" x14ac:dyDescent="0.15">
      <c r="D1221">
        <f t="shared" si="53"/>
        <v>410150602</v>
      </c>
      <c r="E1221" t="str">
        <f t="shared" si="52"/>
        <v>SkillDescDetail410150602</v>
      </c>
    </row>
    <row r="1222" spans="4:5" x14ac:dyDescent="0.15">
      <c r="D1222">
        <f t="shared" si="53"/>
        <v>410150603</v>
      </c>
      <c r="E1222" t="str">
        <f t="shared" ref="E1222:E1285" si="54">$D$4&amp;D1222</f>
        <v>SkillDescDetail410150603</v>
      </c>
    </row>
    <row r="1223" spans="4:5" x14ac:dyDescent="0.15">
      <c r="D1223">
        <f t="shared" si="53"/>
        <v>410150604</v>
      </c>
      <c r="E1223" t="str">
        <f t="shared" si="54"/>
        <v>SkillDescDetail410150604</v>
      </c>
    </row>
    <row r="1224" spans="4:5" x14ac:dyDescent="0.15">
      <c r="D1224">
        <f t="shared" si="53"/>
        <v>410150605</v>
      </c>
      <c r="E1224" t="str">
        <f t="shared" si="54"/>
        <v>SkillDescDetail410150605</v>
      </c>
    </row>
    <row r="1225" spans="4:5" x14ac:dyDescent="0.15">
      <c r="D1225">
        <f t="shared" si="53"/>
        <v>410150701</v>
      </c>
      <c r="E1225" t="str">
        <f t="shared" si="54"/>
        <v>SkillDescDetail410150701</v>
      </c>
    </row>
    <row r="1226" spans="4:5" x14ac:dyDescent="0.15">
      <c r="D1226">
        <f t="shared" si="53"/>
        <v>410150702</v>
      </c>
      <c r="E1226" t="str">
        <f t="shared" si="54"/>
        <v>SkillDescDetail410150702</v>
      </c>
    </row>
    <row r="1227" spans="4:5" x14ac:dyDescent="0.15">
      <c r="D1227">
        <f t="shared" si="53"/>
        <v>410150703</v>
      </c>
      <c r="E1227" t="str">
        <f t="shared" si="54"/>
        <v>SkillDescDetail410150703</v>
      </c>
    </row>
    <row r="1228" spans="4:5" x14ac:dyDescent="0.15">
      <c r="D1228">
        <f t="shared" si="53"/>
        <v>410150704</v>
      </c>
      <c r="E1228" t="str">
        <f t="shared" si="54"/>
        <v>SkillDescDetail410150704</v>
      </c>
    </row>
    <row r="1229" spans="4:5" x14ac:dyDescent="0.15">
      <c r="D1229">
        <f t="shared" si="53"/>
        <v>410150705</v>
      </c>
      <c r="E1229" t="str">
        <f t="shared" si="54"/>
        <v>SkillDescDetail410150705</v>
      </c>
    </row>
    <row r="1230" spans="4:5" x14ac:dyDescent="0.15">
      <c r="D1230">
        <f t="shared" si="53"/>
        <v>410160101</v>
      </c>
      <c r="E1230" t="str">
        <f t="shared" si="54"/>
        <v>SkillDescDetail410160101</v>
      </c>
    </row>
    <row r="1231" spans="4:5" x14ac:dyDescent="0.15">
      <c r="D1231">
        <f t="shared" si="53"/>
        <v>410160102</v>
      </c>
      <c r="E1231" t="str">
        <f t="shared" si="54"/>
        <v>SkillDescDetail410160102</v>
      </c>
    </row>
    <row r="1232" spans="4:5" x14ac:dyDescent="0.15">
      <c r="D1232">
        <f t="shared" si="53"/>
        <v>410160103</v>
      </c>
      <c r="E1232" t="str">
        <f t="shared" si="54"/>
        <v>SkillDescDetail410160103</v>
      </c>
    </row>
    <row r="1233" spans="4:5" x14ac:dyDescent="0.15">
      <c r="D1233">
        <f t="shared" si="53"/>
        <v>410160104</v>
      </c>
      <c r="E1233" t="str">
        <f t="shared" si="54"/>
        <v>SkillDescDetail410160104</v>
      </c>
    </row>
    <row r="1234" spans="4:5" x14ac:dyDescent="0.15">
      <c r="D1234">
        <f t="shared" si="53"/>
        <v>410160105</v>
      </c>
      <c r="E1234" t="str">
        <f t="shared" si="54"/>
        <v>SkillDescDetail410160105</v>
      </c>
    </row>
    <row r="1235" spans="4:5" x14ac:dyDescent="0.15">
      <c r="D1235">
        <f t="shared" si="53"/>
        <v>410160201</v>
      </c>
      <c r="E1235" t="str">
        <f t="shared" si="54"/>
        <v>SkillDescDetail410160201</v>
      </c>
    </row>
    <row r="1236" spans="4:5" x14ac:dyDescent="0.15">
      <c r="D1236">
        <f t="shared" si="53"/>
        <v>410160202</v>
      </c>
      <c r="E1236" t="str">
        <f t="shared" si="54"/>
        <v>SkillDescDetail410160202</v>
      </c>
    </row>
    <row r="1237" spans="4:5" x14ac:dyDescent="0.15">
      <c r="D1237">
        <f t="shared" si="53"/>
        <v>410160203</v>
      </c>
      <c r="E1237" t="str">
        <f t="shared" si="54"/>
        <v>SkillDescDetail410160203</v>
      </c>
    </row>
    <row r="1238" spans="4:5" x14ac:dyDescent="0.15">
      <c r="D1238">
        <f t="shared" si="53"/>
        <v>410160204</v>
      </c>
      <c r="E1238" t="str">
        <f t="shared" si="54"/>
        <v>SkillDescDetail410160204</v>
      </c>
    </row>
    <row r="1239" spans="4:5" x14ac:dyDescent="0.15">
      <c r="D1239">
        <f t="shared" si="53"/>
        <v>410160205</v>
      </c>
      <c r="E1239" t="str">
        <f t="shared" si="54"/>
        <v>SkillDescDetail410160205</v>
      </c>
    </row>
    <row r="1240" spans="4:5" x14ac:dyDescent="0.15">
      <c r="D1240">
        <f t="shared" si="53"/>
        <v>410160301</v>
      </c>
      <c r="E1240" t="str">
        <f t="shared" si="54"/>
        <v>SkillDescDetail410160301</v>
      </c>
    </row>
    <row r="1241" spans="4:5" x14ac:dyDescent="0.15">
      <c r="D1241">
        <f t="shared" si="53"/>
        <v>410160302</v>
      </c>
      <c r="E1241" t="str">
        <f t="shared" si="54"/>
        <v>SkillDescDetail410160302</v>
      </c>
    </row>
    <row r="1242" spans="4:5" x14ac:dyDescent="0.15">
      <c r="D1242">
        <f t="shared" ref="D1242:D1305" si="55">D1207+10000</f>
        <v>410160303</v>
      </c>
      <c r="E1242" t="str">
        <f t="shared" si="54"/>
        <v>SkillDescDetail410160303</v>
      </c>
    </row>
    <row r="1243" spans="4:5" x14ac:dyDescent="0.15">
      <c r="D1243">
        <f t="shared" si="55"/>
        <v>410160304</v>
      </c>
      <c r="E1243" t="str">
        <f t="shared" si="54"/>
        <v>SkillDescDetail410160304</v>
      </c>
    </row>
    <row r="1244" spans="4:5" x14ac:dyDescent="0.15">
      <c r="D1244">
        <f t="shared" si="55"/>
        <v>410160305</v>
      </c>
      <c r="E1244" t="str">
        <f t="shared" si="54"/>
        <v>SkillDescDetail410160305</v>
      </c>
    </row>
    <row r="1245" spans="4:5" x14ac:dyDescent="0.15">
      <c r="D1245">
        <f t="shared" si="55"/>
        <v>410160401</v>
      </c>
      <c r="E1245" t="str">
        <f t="shared" si="54"/>
        <v>SkillDescDetail410160401</v>
      </c>
    </row>
    <row r="1246" spans="4:5" x14ac:dyDescent="0.15">
      <c r="D1246">
        <f t="shared" si="55"/>
        <v>410160402</v>
      </c>
      <c r="E1246" t="str">
        <f t="shared" si="54"/>
        <v>SkillDescDetail410160402</v>
      </c>
    </row>
    <row r="1247" spans="4:5" x14ac:dyDescent="0.15">
      <c r="D1247">
        <f t="shared" si="55"/>
        <v>410160403</v>
      </c>
      <c r="E1247" t="str">
        <f t="shared" si="54"/>
        <v>SkillDescDetail410160403</v>
      </c>
    </row>
    <row r="1248" spans="4:5" x14ac:dyDescent="0.15">
      <c r="D1248">
        <f t="shared" si="55"/>
        <v>410160404</v>
      </c>
      <c r="E1248" t="str">
        <f t="shared" si="54"/>
        <v>SkillDescDetail410160404</v>
      </c>
    </row>
    <row r="1249" spans="4:5" x14ac:dyDescent="0.15">
      <c r="D1249">
        <f t="shared" si="55"/>
        <v>410160405</v>
      </c>
      <c r="E1249" t="str">
        <f t="shared" si="54"/>
        <v>SkillDescDetail410160405</v>
      </c>
    </row>
    <row r="1250" spans="4:5" x14ac:dyDescent="0.15">
      <c r="D1250">
        <f t="shared" si="55"/>
        <v>410160501</v>
      </c>
      <c r="E1250" t="str">
        <f t="shared" si="54"/>
        <v>SkillDescDetail410160501</v>
      </c>
    </row>
    <row r="1251" spans="4:5" x14ac:dyDescent="0.15">
      <c r="D1251">
        <f t="shared" si="55"/>
        <v>410160502</v>
      </c>
      <c r="E1251" t="str">
        <f t="shared" si="54"/>
        <v>SkillDescDetail410160502</v>
      </c>
    </row>
    <row r="1252" spans="4:5" x14ac:dyDescent="0.15">
      <c r="D1252">
        <f t="shared" si="55"/>
        <v>410160503</v>
      </c>
      <c r="E1252" t="str">
        <f t="shared" si="54"/>
        <v>SkillDescDetail410160503</v>
      </c>
    </row>
    <row r="1253" spans="4:5" x14ac:dyDescent="0.15">
      <c r="D1253">
        <f t="shared" si="55"/>
        <v>410160504</v>
      </c>
      <c r="E1253" t="str">
        <f t="shared" si="54"/>
        <v>SkillDescDetail410160504</v>
      </c>
    </row>
    <row r="1254" spans="4:5" x14ac:dyDescent="0.15">
      <c r="D1254">
        <f t="shared" si="55"/>
        <v>410160505</v>
      </c>
      <c r="E1254" t="str">
        <f t="shared" si="54"/>
        <v>SkillDescDetail410160505</v>
      </c>
    </row>
    <row r="1255" spans="4:5" x14ac:dyDescent="0.15">
      <c r="D1255">
        <f t="shared" si="55"/>
        <v>410160601</v>
      </c>
      <c r="E1255" t="str">
        <f t="shared" si="54"/>
        <v>SkillDescDetail410160601</v>
      </c>
    </row>
    <row r="1256" spans="4:5" x14ac:dyDescent="0.15">
      <c r="D1256">
        <f t="shared" si="55"/>
        <v>410160602</v>
      </c>
      <c r="E1256" t="str">
        <f t="shared" si="54"/>
        <v>SkillDescDetail410160602</v>
      </c>
    </row>
    <row r="1257" spans="4:5" x14ac:dyDescent="0.15">
      <c r="D1257">
        <f t="shared" si="55"/>
        <v>410160603</v>
      </c>
      <c r="E1257" t="str">
        <f t="shared" si="54"/>
        <v>SkillDescDetail410160603</v>
      </c>
    </row>
    <row r="1258" spans="4:5" x14ac:dyDescent="0.15">
      <c r="D1258">
        <f t="shared" si="55"/>
        <v>410160604</v>
      </c>
      <c r="E1258" t="str">
        <f t="shared" si="54"/>
        <v>SkillDescDetail410160604</v>
      </c>
    </row>
    <row r="1259" spans="4:5" x14ac:dyDescent="0.15">
      <c r="D1259">
        <f t="shared" si="55"/>
        <v>410160605</v>
      </c>
      <c r="E1259" t="str">
        <f t="shared" si="54"/>
        <v>SkillDescDetail410160605</v>
      </c>
    </row>
    <row r="1260" spans="4:5" x14ac:dyDescent="0.15">
      <c r="D1260">
        <f t="shared" si="55"/>
        <v>410160701</v>
      </c>
      <c r="E1260" t="str">
        <f t="shared" si="54"/>
        <v>SkillDescDetail410160701</v>
      </c>
    </row>
    <row r="1261" spans="4:5" x14ac:dyDescent="0.15">
      <c r="D1261">
        <f t="shared" si="55"/>
        <v>410160702</v>
      </c>
      <c r="E1261" t="str">
        <f t="shared" si="54"/>
        <v>SkillDescDetail410160702</v>
      </c>
    </row>
    <row r="1262" spans="4:5" x14ac:dyDescent="0.15">
      <c r="D1262">
        <f t="shared" si="55"/>
        <v>410160703</v>
      </c>
      <c r="E1262" t="str">
        <f t="shared" si="54"/>
        <v>SkillDescDetail410160703</v>
      </c>
    </row>
    <row r="1263" spans="4:5" x14ac:dyDescent="0.15">
      <c r="D1263">
        <f t="shared" si="55"/>
        <v>410160704</v>
      </c>
      <c r="E1263" t="str">
        <f t="shared" si="54"/>
        <v>SkillDescDetail410160704</v>
      </c>
    </row>
    <row r="1264" spans="4:5" x14ac:dyDescent="0.15">
      <c r="D1264">
        <f t="shared" si="55"/>
        <v>410160705</v>
      </c>
      <c r="E1264" t="str">
        <f t="shared" si="54"/>
        <v>SkillDescDetail410160705</v>
      </c>
    </row>
    <row r="1265" spans="4:5" x14ac:dyDescent="0.15">
      <c r="D1265">
        <f t="shared" si="55"/>
        <v>410170101</v>
      </c>
      <c r="E1265" t="str">
        <f t="shared" si="54"/>
        <v>SkillDescDetail410170101</v>
      </c>
    </row>
    <row r="1266" spans="4:5" x14ac:dyDescent="0.15">
      <c r="D1266">
        <f t="shared" si="55"/>
        <v>410170102</v>
      </c>
      <c r="E1266" t="str">
        <f t="shared" si="54"/>
        <v>SkillDescDetail410170102</v>
      </c>
    </row>
    <row r="1267" spans="4:5" x14ac:dyDescent="0.15">
      <c r="D1267">
        <f t="shared" si="55"/>
        <v>410170103</v>
      </c>
      <c r="E1267" t="str">
        <f t="shared" si="54"/>
        <v>SkillDescDetail410170103</v>
      </c>
    </row>
    <row r="1268" spans="4:5" x14ac:dyDescent="0.15">
      <c r="D1268">
        <f t="shared" si="55"/>
        <v>410170104</v>
      </c>
      <c r="E1268" t="str">
        <f t="shared" si="54"/>
        <v>SkillDescDetail410170104</v>
      </c>
    </row>
    <row r="1269" spans="4:5" x14ac:dyDescent="0.15">
      <c r="D1269">
        <f t="shared" si="55"/>
        <v>410170105</v>
      </c>
      <c r="E1269" t="str">
        <f t="shared" si="54"/>
        <v>SkillDescDetail410170105</v>
      </c>
    </row>
    <row r="1270" spans="4:5" x14ac:dyDescent="0.15">
      <c r="D1270">
        <f t="shared" si="55"/>
        <v>410170201</v>
      </c>
      <c r="E1270" t="str">
        <f t="shared" si="54"/>
        <v>SkillDescDetail410170201</v>
      </c>
    </row>
    <row r="1271" spans="4:5" x14ac:dyDescent="0.15">
      <c r="D1271">
        <f t="shared" si="55"/>
        <v>410170202</v>
      </c>
      <c r="E1271" t="str">
        <f t="shared" si="54"/>
        <v>SkillDescDetail410170202</v>
      </c>
    </row>
    <row r="1272" spans="4:5" x14ac:dyDescent="0.15">
      <c r="D1272">
        <f t="shared" si="55"/>
        <v>410170203</v>
      </c>
      <c r="E1272" t="str">
        <f t="shared" si="54"/>
        <v>SkillDescDetail410170203</v>
      </c>
    </row>
    <row r="1273" spans="4:5" x14ac:dyDescent="0.15">
      <c r="D1273">
        <f t="shared" si="55"/>
        <v>410170204</v>
      </c>
      <c r="E1273" t="str">
        <f t="shared" si="54"/>
        <v>SkillDescDetail410170204</v>
      </c>
    </row>
    <row r="1274" spans="4:5" x14ac:dyDescent="0.15">
      <c r="D1274">
        <f t="shared" si="55"/>
        <v>410170205</v>
      </c>
      <c r="E1274" t="str">
        <f t="shared" si="54"/>
        <v>SkillDescDetail410170205</v>
      </c>
    </row>
    <row r="1275" spans="4:5" x14ac:dyDescent="0.15">
      <c r="D1275">
        <f t="shared" si="55"/>
        <v>410170301</v>
      </c>
      <c r="E1275" t="str">
        <f t="shared" si="54"/>
        <v>SkillDescDetail410170301</v>
      </c>
    </row>
    <row r="1276" spans="4:5" x14ac:dyDescent="0.15">
      <c r="D1276">
        <f t="shared" si="55"/>
        <v>410170302</v>
      </c>
      <c r="E1276" t="str">
        <f t="shared" si="54"/>
        <v>SkillDescDetail410170302</v>
      </c>
    </row>
    <row r="1277" spans="4:5" x14ac:dyDescent="0.15">
      <c r="D1277">
        <f t="shared" si="55"/>
        <v>410170303</v>
      </c>
      <c r="E1277" t="str">
        <f t="shared" si="54"/>
        <v>SkillDescDetail410170303</v>
      </c>
    </row>
    <row r="1278" spans="4:5" x14ac:dyDescent="0.15">
      <c r="D1278">
        <f t="shared" si="55"/>
        <v>410170304</v>
      </c>
      <c r="E1278" t="str">
        <f t="shared" si="54"/>
        <v>SkillDescDetail410170304</v>
      </c>
    </row>
    <row r="1279" spans="4:5" x14ac:dyDescent="0.15">
      <c r="D1279">
        <f t="shared" si="55"/>
        <v>410170305</v>
      </c>
      <c r="E1279" t="str">
        <f t="shared" si="54"/>
        <v>SkillDescDetail410170305</v>
      </c>
    </row>
    <row r="1280" spans="4:5" x14ac:dyDescent="0.15">
      <c r="D1280">
        <f t="shared" si="55"/>
        <v>410170401</v>
      </c>
      <c r="E1280" t="str">
        <f t="shared" si="54"/>
        <v>SkillDescDetail410170401</v>
      </c>
    </row>
    <row r="1281" spans="4:5" x14ac:dyDescent="0.15">
      <c r="D1281">
        <f t="shared" si="55"/>
        <v>410170402</v>
      </c>
      <c r="E1281" t="str">
        <f t="shared" si="54"/>
        <v>SkillDescDetail410170402</v>
      </c>
    </row>
    <row r="1282" spans="4:5" x14ac:dyDescent="0.15">
      <c r="D1282">
        <f t="shared" si="55"/>
        <v>410170403</v>
      </c>
      <c r="E1282" t="str">
        <f t="shared" si="54"/>
        <v>SkillDescDetail410170403</v>
      </c>
    </row>
    <row r="1283" spans="4:5" x14ac:dyDescent="0.15">
      <c r="D1283">
        <f t="shared" si="55"/>
        <v>410170404</v>
      </c>
      <c r="E1283" t="str">
        <f t="shared" si="54"/>
        <v>SkillDescDetail410170404</v>
      </c>
    </row>
    <row r="1284" spans="4:5" x14ac:dyDescent="0.15">
      <c r="D1284">
        <f t="shared" si="55"/>
        <v>410170405</v>
      </c>
      <c r="E1284" t="str">
        <f t="shared" si="54"/>
        <v>SkillDescDetail410170405</v>
      </c>
    </row>
    <row r="1285" spans="4:5" x14ac:dyDescent="0.15">
      <c r="D1285">
        <f t="shared" si="55"/>
        <v>410170501</v>
      </c>
      <c r="E1285" t="str">
        <f t="shared" si="54"/>
        <v>SkillDescDetail410170501</v>
      </c>
    </row>
    <row r="1286" spans="4:5" x14ac:dyDescent="0.15">
      <c r="D1286">
        <f t="shared" si="55"/>
        <v>410170502</v>
      </c>
      <c r="E1286" t="str">
        <f t="shared" ref="E1286:E1349" si="56">$D$4&amp;D1286</f>
        <v>SkillDescDetail410170502</v>
      </c>
    </row>
    <row r="1287" spans="4:5" x14ac:dyDescent="0.15">
      <c r="D1287">
        <f t="shared" si="55"/>
        <v>410170503</v>
      </c>
      <c r="E1287" t="str">
        <f t="shared" si="56"/>
        <v>SkillDescDetail410170503</v>
      </c>
    </row>
    <row r="1288" spans="4:5" x14ac:dyDescent="0.15">
      <c r="D1288">
        <f t="shared" si="55"/>
        <v>410170504</v>
      </c>
      <c r="E1288" t="str">
        <f t="shared" si="56"/>
        <v>SkillDescDetail410170504</v>
      </c>
    </row>
    <row r="1289" spans="4:5" x14ac:dyDescent="0.15">
      <c r="D1289">
        <f t="shared" si="55"/>
        <v>410170505</v>
      </c>
      <c r="E1289" t="str">
        <f t="shared" si="56"/>
        <v>SkillDescDetail410170505</v>
      </c>
    </row>
    <row r="1290" spans="4:5" x14ac:dyDescent="0.15">
      <c r="D1290">
        <f t="shared" si="55"/>
        <v>410170601</v>
      </c>
      <c r="E1290" t="str">
        <f t="shared" si="56"/>
        <v>SkillDescDetail410170601</v>
      </c>
    </row>
    <row r="1291" spans="4:5" x14ac:dyDescent="0.15">
      <c r="D1291">
        <f t="shared" si="55"/>
        <v>410170602</v>
      </c>
      <c r="E1291" t="str">
        <f t="shared" si="56"/>
        <v>SkillDescDetail410170602</v>
      </c>
    </row>
    <row r="1292" spans="4:5" x14ac:dyDescent="0.15">
      <c r="D1292">
        <f t="shared" si="55"/>
        <v>410170603</v>
      </c>
      <c r="E1292" t="str">
        <f t="shared" si="56"/>
        <v>SkillDescDetail410170603</v>
      </c>
    </row>
    <row r="1293" spans="4:5" x14ac:dyDescent="0.15">
      <c r="D1293">
        <f t="shared" si="55"/>
        <v>410170604</v>
      </c>
      <c r="E1293" t="str">
        <f t="shared" si="56"/>
        <v>SkillDescDetail410170604</v>
      </c>
    </row>
    <row r="1294" spans="4:5" x14ac:dyDescent="0.15">
      <c r="D1294">
        <f t="shared" si="55"/>
        <v>410170605</v>
      </c>
      <c r="E1294" t="str">
        <f t="shared" si="56"/>
        <v>SkillDescDetail410170605</v>
      </c>
    </row>
    <row r="1295" spans="4:5" x14ac:dyDescent="0.15">
      <c r="D1295">
        <f t="shared" si="55"/>
        <v>410170701</v>
      </c>
      <c r="E1295" t="str">
        <f t="shared" si="56"/>
        <v>SkillDescDetail410170701</v>
      </c>
    </row>
    <row r="1296" spans="4:5" x14ac:dyDescent="0.15">
      <c r="D1296">
        <f t="shared" si="55"/>
        <v>410170702</v>
      </c>
      <c r="E1296" t="str">
        <f t="shared" si="56"/>
        <v>SkillDescDetail410170702</v>
      </c>
    </row>
    <row r="1297" spans="4:5" x14ac:dyDescent="0.15">
      <c r="D1297">
        <f t="shared" si="55"/>
        <v>410170703</v>
      </c>
      <c r="E1297" t="str">
        <f t="shared" si="56"/>
        <v>SkillDescDetail410170703</v>
      </c>
    </row>
    <row r="1298" spans="4:5" x14ac:dyDescent="0.15">
      <c r="D1298">
        <f t="shared" si="55"/>
        <v>410170704</v>
      </c>
      <c r="E1298" t="str">
        <f t="shared" si="56"/>
        <v>SkillDescDetail410170704</v>
      </c>
    </row>
    <row r="1299" spans="4:5" x14ac:dyDescent="0.15">
      <c r="D1299">
        <f t="shared" si="55"/>
        <v>410170705</v>
      </c>
      <c r="E1299" t="str">
        <f t="shared" si="56"/>
        <v>SkillDescDetail410170705</v>
      </c>
    </row>
    <row r="1300" spans="4:5" x14ac:dyDescent="0.15">
      <c r="D1300">
        <f t="shared" si="55"/>
        <v>410180101</v>
      </c>
      <c r="E1300" t="str">
        <f t="shared" si="56"/>
        <v>SkillDescDetail410180101</v>
      </c>
    </row>
    <row r="1301" spans="4:5" x14ac:dyDescent="0.15">
      <c r="D1301">
        <f t="shared" si="55"/>
        <v>410180102</v>
      </c>
      <c r="E1301" t="str">
        <f t="shared" si="56"/>
        <v>SkillDescDetail410180102</v>
      </c>
    </row>
    <row r="1302" spans="4:5" x14ac:dyDescent="0.15">
      <c r="D1302">
        <f t="shared" si="55"/>
        <v>410180103</v>
      </c>
      <c r="E1302" t="str">
        <f t="shared" si="56"/>
        <v>SkillDescDetail410180103</v>
      </c>
    </row>
    <row r="1303" spans="4:5" x14ac:dyDescent="0.15">
      <c r="D1303">
        <f t="shared" si="55"/>
        <v>410180104</v>
      </c>
      <c r="E1303" t="str">
        <f t="shared" si="56"/>
        <v>SkillDescDetail410180104</v>
      </c>
    </row>
    <row r="1304" spans="4:5" x14ac:dyDescent="0.15">
      <c r="D1304">
        <f t="shared" si="55"/>
        <v>410180105</v>
      </c>
      <c r="E1304" t="str">
        <f t="shared" si="56"/>
        <v>SkillDescDetail410180105</v>
      </c>
    </row>
    <row r="1305" spans="4:5" x14ac:dyDescent="0.15">
      <c r="D1305">
        <f t="shared" si="55"/>
        <v>410180201</v>
      </c>
      <c r="E1305" t="str">
        <f t="shared" si="56"/>
        <v>SkillDescDetail410180201</v>
      </c>
    </row>
    <row r="1306" spans="4:5" x14ac:dyDescent="0.15">
      <c r="D1306">
        <f t="shared" ref="D1306:D1369" si="57">D1271+10000</f>
        <v>410180202</v>
      </c>
      <c r="E1306" t="str">
        <f t="shared" si="56"/>
        <v>SkillDescDetail410180202</v>
      </c>
    </row>
    <row r="1307" spans="4:5" x14ac:dyDescent="0.15">
      <c r="D1307">
        <f t="shared" si="57"/>
        <v>410180203</v>
      </c>
      <c r="E1307" t="str">
        <f t="shared" si="56"/>
        <v>SkillDescDetail410180203</v>
      </c>
    </row>
    <row r="1308" spans="4:5" x14ac:dyDescent="0.15">
      <c r="D1308">
        <f t="shared" si="57"/>
        <v>410180204</v>
      </c>
      <c r="E1308" t="str">
        <f t="shared" si="56"/>
        <v>SkillDescDetail410180204</v>
      </c>
    </row>
    <row r="1309" spans="4:5" x14ac:dyDescent="0.15">
      <c r="D1309">
        <f t="shared" si="57"/>
        <v>410180205</v>
      </c>
      <c r="E1309" t="str">
        <f t="shared" si="56"/>
        <v>SkillDescDetail410180205</v>
      </c>
    </row>
    <row r="1310" spans="4:5" x14ac:dyDescent="0.15">
      <c r="D1310">
        <f t="shared" si="57"/>
        <v>410180301</v>
      </c>
      <c r="E1310" t="str">
        <f t="shared" si="56"/>
        <v>SkillDescDetail410180301</v>
      </c>
    </row>
    <row r="1311" spans="4:5" x14ac:dyDescent="0.15">
      <c r="D1311">
        <f t="shared" si="57"/>
        <v>410180302</v>
      </c>
      <c r="E1311" t="str">
        <f t="shared" si="56"/>
        <v>SkillDescDetail410180302</v>
      </c>
    </row>
    <row r="1312" spans="4:5" x14ac:dyDescent="0.15">
      <c r="D1312">
        <f t="shared" si="57"/>
        <v>410180303</v>
      </c>
      <c r="E1312" t="str">
        <f t="shared" si="56"/>
        <v>SkillDescDetail410180303</v>
      </c>
    </row>
    <row r="1313" spans="4:5" x14ac:dyDescent="0.15">
      <c r="D1313">
        <f t="shared" si="57"/>
        <v>410180304</v>
      </c>
      <c r="E1313" t="str">
        <f t="shared" si="56"/>
        <v>SkillDescDetail410180304</v>
      </c>
    </row>
    <row r="1314" spans="4:5" x14ac:dyDescent="0.15">
      <c r="D1314">
        <f t="shared" si="57"/>
        <v>410180305</v>
      </c>
      <c r="E1314" t="str">
        <f t="shared" si="56"/>
        <v>SkillDescDetail410180305</v>
      </c>
    </row>
    <row r="1315" spans="4:5" x14ac:dyDescent="0.15">
      <c r="D1315">
        <f t="shared" si="57"/>
        <v>410180401</v>
      </c>
      <c r="E1315" t="str">
        <f t="shared" si="56"/>
        <v>SkillDescDetail410180401</v>
      </c>
    </row>
    <row r="1316" spans="4:5" x14ac:dyDescent="0.15">
      <c r="D1316">
        <f t="shared" si="57"/>
        <v>410180402</v>
      </c>
      <c r="E1316" t="str">
        <f t="shared" si="56"/>
        <v>SkillDescDetail410180402</v>
      </c>
    </row>
    <row r="1317" spans="4:5" x14ac:dyDescent="0.15">
      <c r="D1317">
        <f t="shared" si="57"/>
        <v>410180403</v>
      </c>
      <c r="E1317" t="str">
        <f t="shared" si="56"/>
        <v>SkillDescDetail410180403</v>
      </c>
    </row>
    <row r="1318" spans="4:5" x14ac:dyDescent="0.15">
      <c r="D1318">
        <f t="shared" si="57"/>
        <v>410180404</v>
      </c>
      <c r="E1318" t="str">
        <f t="shared" si="56"/>
        <v>SkillDescDetail410180404</v>
      </c>
    </row>
    <row r="1319" spans="4:5" x14ac:dyDescent="0.15">
      <c r="D1319">
        <f t="shared" si="57"/>
        <v>410180405</v>
      </c>
      <c r="E1319" t="str">
        <f t="shared" si="56"/>
        <v>SkillDescDetail410180405</v>
      </c>
    </row>
    <row r="1320" spans="4:5" x14ac:dyDescent="0.15">
      <c r="D1320">
        <f t="shared" si="57"/>
        <v>410180501</v>
      </c>
      <c r="E1320" t="str">
        <f t="shared" si="56"/>
        <v>SkillDescDetail410180501</v>
      </c>
    </row>
    <row r="1321" spans="4:5" x14ac:dyDescent="0.15">
      <c r="D1321">
        <f t="shared" si="57"/>
        <v>410180502</v>
      </c>
      <c r="E1321" t="str">
        <f t="shared" si="56"/>
        <v>SkillDescDetail410180502</v>
      </c>
    </row>
    <row r="1322" spans="4:5" x14ac:dyDescent="0.15">
      <c r="D1322">
        <f t="shared" si="57"/>
        <v>410180503</v>
      </c>
      <c r="E1322" t="str">
        <f t="shared" si="56"/>
        <v>SkillDescDetail410180503</v>
      </c>
    </row>
    <row r="1323" spans="4:5" x14ac:dyDescent="0.15">
      <c r="D1323">
        <f t="shared" si="57"/>
        <v>410180504</v>
      </c>
      <c r="E1323" t="str">
        <f t="shared" si="56"/>
        <v>SkillDescDetail410180504</v>
      </c>
    </row>
    <row r="1324" spans="4:5" x14ac:dyDescent="0.15">
      <c r="D1324">
        <f t="shared" si="57"/>
        <v>410180505</v>
      </c>
      <c r="E1324" t="str">
        <f t="shared" si="56"/>
        <v>SkillDescDetail410180505</v>
      </c>
    </row>
    <row r="1325" spans="4:5" x14ac:dyDescent="0.15">
      <c r="D1325">
        <f t="shared" si="57"/>
        <v>410180601</v>
      </c>
      <c r="E1325" t="str">
        <f t="shared" si="56"/>
        <v>SkillDescDetail410180601</v>
      </c>
    </row>
    <row r="1326" spans="4:5" x14ac:dyDescent="0.15">
      <c r="D1326">
        <f t="shared" si="57"/>
        <v>410180602</v>
      </c>
      <c r="E1326" t="str">
        <f t="shared" si="56"/>
        <v>SkillDescDetail410180602</v>
      </c>
    </row>
    <row r="1327" spans="4:5" x14ac:dyDescent="0.15">
      <c r="D1327">
        <f t="shared" si="57"/>
        <v>410180603</v>
      </c>
      <c r="E1327" t="str">
        <f t="shared" si="56"/>
        <v>SkillDescDetail410180603</v>
      </c>
    </row>
    <row r="1328" spans="4:5" x14ac:dyDescent="0.15">
      <c r="D1328">
        <f t="shared" si="57"/>
        <v>410180604</v>
      </c>
      <c r="E1328" t="str">
        <f t="shared" si="56"/>
        <v>SkillDescDetail410180604</v>
      </c>
    </row>
    <row r="1329" spans="4:5" x14ac:dyDescent="0.15">
      <c r="D1329">
        <f t="shared" si="57"/>
        <v>410180605</v>
      </c>
      <c r="E1329" t="str">
        <f t="shared" si="56"/>
        <v>SkillDescDetail410180605</v>
      </c>
    </row>
    <row r="1330" spans="4:5" x14ac:dyDescent="0.15">
      <c r="D1330">
        <f t="shared" si="57"/>
        <v>410180701</v>
      </c>
      <c r="E1330" t="str">
        <f t="shared" si="56"/>
        <v>SkillDescDetail410180701</v>
      </c>
    </row>
    <row r="1331" spans="4:5" x14ac:dyDescent="0.15">
      <c r="D1331">
        <f t="shared" si="57"/>
        <v>410180702</v>
      </c>
      <c r="E1331" t="str">
        <f t="shared" si="56"/>
        <v>SkillDescDetail410180702</v>
      </c>
    </row>
    <row r="1332" spans="4:5" x14ac:dyDescent="0.15">
      <c r="D1332">
        <f t="shared" si="57"/>
        <v>410180703</v>
      </c>
      <c r="E1332" t="str">
        <f t="shared" si="56"/>
        <v>SkillDescDetail410180703</v>
      </c>
    </row>
    <row r="1333" spans="4:5" x14ac:dyDescent="0.15">
      <c r="D1333">
        <f t="shared" si="57"/>
        <v>410180704</v>
      </c>
      <c r="E1333" t="str">
        <f t="shared" si="56"/>
        <v>SkillDescDetail410180704</v>
      </c>
    </row>
    <row r="1334" spans="4:5" x14ac:dyDescent="0.15">
      <c r="D1334">
        <f t="shared" si="57"/>
        <v>410180705</v>
      </c>
      <c r="E1334" t="str">
        <f t="shared" si="56"/>
        <v>SkillDescDetail410180705</v>
      </c>
    </row>
    <row r="1335" spans="4:5" x14ac:dyDescent="0.15">
      <c r="D1335">
        <f t="shared" si="57"/>
        <v>410190101</v>
      </c>
      <c r="E1335" t="str">
        <f t="shared" si="56"/>
        <v>SkillDescDetail410190101</v>
      </c>
    </row>
    <row r="1336" spans="4:5" x14ac:dyDescent="0.15">
      <c r="D1336">
        <f t="shared" si="57"/>
        <v>410190102</v>
      </c>
      <c r="E1336" t="str">
        <f t="shared" si="56"/>
        <v>SkillDescDetail410190102</v>
      </c>
    </row>
    <row r="1337" spans="4:5" x14ac:dyDescent="0.15">
      <c r="D1337">
        <f t="shared" si="57"/>
        <v>410190103</v>
      </c>
      <c r="E1337" t="str">
        <f t="shared" si="56"/>
        <v>SkillDescDetail410190103</v>
      </c>
    </row>
    <row r="1338" spans="4:5" x14ac:dyDescent="0.15">
      <c r="D1338">
        <f t="shared" si="57"/>
        <v>410190104</v>
      </c>
      <c r="E1338" t="str">
        <f t="shared" si="56"/>
        <v>SkillDescDetail410190104</v>
      </c>
    </row>
    <row r="1339" spans="4:5" x14ac:dyDescent="0.15">
      <c r="D1339">
        <f t="shared" si="57"/>
        <v>410190105</v>
      </c>
      <c r="E1339" t="str">
        <f t="shared" si="56"/>
        <v>SkillDescDetail410190105</v>
      </c>
    </row>
    <row r="1340" spans="4:5" x14ac:dyDescent="0.15">
      <c r="D1340">
        <f t="shared" si="57"/>
        <v>410190201</v>
      </c>
      <c r="E1340" t="str">
        <f t="shared" si="56"/>
        <v>SkillDescDetail410190201</v>
      </c>
    </row>
    <row r="1341" spans="4:5" x14ac:dyDescent="0.15">
      <c r="D1341">
        <f t="shared" si="57"/>
        <v>410190202</v>
      </c>
      <c r="E1341" t="str">
        <f t="shared" si="56"/>
        <v>SkillDescDetail410190202</v>
      </c>
    </row>
    <row r="1342" spans="4:5" x14ac:dyDescent="0.15">
      <c r="D1342">
        <f t="shared" si="57"/>
        <v>410190203</v>
      </c>
      <c r="E1342" t="str">
        <f t="shared" si="56"/>
        <v>SkillDescDetail410190203</v>
      </c>
    </row>
    <row r="1343" spans="4:5" x14ac:dyDescent="0.15">
      <c r="D1343">
        <f t="shared" si="57"/>
        <v>410190204</v>
      </c>
      <c r="E1343" t="str">
        <f t="shared" si="56"/>
        <v>SkillDescDetail410190204</v>
      </c>
    </row>
    <row r="1344" spans="4:5" x14ac:dyDescent="0.15">
      <c r="D1344">
        <f t="shared" si="57"/>
        <v>410190205</v>
      </c>
      <c r="E1344" t="str">
        <f t="shared" si="56"/>
        <v>SkillDescDetail410190205</v>
      </c>
    </row>
    <row r="1345" spans="4:5" x14ac:dyDescent="0.15">
      <c r="D1345">
        <f t="shared" si="57"/>
        <v>410190301</v>
      </c>
      <c r="E1345" t="str">
        <f t="shared" si="56"/>
        <v>SkillDescDetail410190301</v>
      </c>
    </row>
    <row r="1346" spans="4:5" x14ac:dyDescent="0.15">
      <c r="D1346">
        <f t="shared" si="57"/>
        <v>410190302</v>
      </c>
      <c r="E1346" t="str">
        <f t="shared" si="56"/>
        <v>SkillDescDetail410190302</v>
      </c>
    </row>
    <row r="1347" spans="4:5" x14ac:dyDescent="0.15">
      <c r="D1347">
        <f t="shared" si="57"/>
        <v>410190303</v>
      </c>
      <c r="E1347" t="str">
        <f t="shared" si="56"/>
        <v>SkillDescDetail410190303</v>
      </c>
    </row>
    <row r="1348" spans="4:5" x14ac:dyDescent="0.15">
      <c r="D1348">
        <f t="shared" si="57"/>
        <v>410190304</v>
      </c>
      <c r="E1348" t="str">
        <f t="shared" si="56"/>
        <v>SkillDescDetail410190304</v>
      </c>
    </row>
    <row r="1349" spans="4:5" x14ac:dyDescent="0.15">
      <c r="D1349">
        <f t="shared" si="57"/>
        <v>410190305</v>
      </c>
      <c r="E1349" t="str">
        <f t="shared" si="56"/>
        <v>SkillDescDetail410190305</v>
      </c>
    </row>
    <row r="1350" spans="4:5" x14ac:dyDescent="0.15">
      <c r="D1350">
        <f t="shared" si="57"/>
        <v>410190401</v>
      </c>
      <c r="E1350" t="str">
        <f t="shared" ref="E1350:E1404" si="58">$D$4&amp;D1350</f>
        <v>SkillDescDetail410190401</v>
      </c>
    </row>
    <row r="1351" spans="4:5" x14ac:dyDescent="0.15">
      <c r="D1351">
        <f t="shared" si="57"/>
        <v>410190402</v>
      </c>
      <c r="E1351" t="str">
        <f t="shared" si="58"/>
        <v>SkillDescDetail410190402</v>
      </c>
    </row>
    <row r="1352" spans="4:5" x14ac:dyDescent="0.15">
      <c r="D1352">
        <f t="shared" si="57"/>
        <v>410190403</v>
      </c>
      <c r="E1352" t="str">
        <f t="shared" si="58"/>
        <v>SkillDescDetail410190403</v>
      </c>
    </row>
    <row r="1353" spans="4:5" x14ac:dyDescent="0.15">
      <c r="D1353">
        <f t="shared" si="57"/>
        <v>410190404</v>
      </c>
      <c r="E1353" t="str">
        <f t="shared" si="58"/>
        <v>SkillDescDetail410190404</v>
      </c>
    </row>
    <row r="1354" spans="4:5" x14ac:dyDescent="0.15">
      <c r="D1354">
        <f t="shared" si="57"/>
        <v>410190405</v>
      </c>
      <c r="E1354" t="str">
        <f t="shared" si="58"/>
        <v>SkillDescDetail410190405</v>
      </c>
    </row>
    <row r="1355" spans="4:5" x14ac:dyDescent="0.15">
      <c r="D1355">
        <f t="shared" si="57"/>
        <v>410190501</v>
      </c>
      <c r="E1355" t="str">
        <f t="shared" si="58"/>
        <v>SkillDescDetail410190501</v>
      </c>
    </row>
    <row r="1356" spans="4:5" x14ac:dyDescent="0.15">
      <c r="D1356">
        <f t="shared" si="57"/>
        <v>410190502</v>
      </c>
      <c r="E1356" t="str">
        <f t="shared" si="58"/>
        <v>SkillDescDetail410190502</v>
      </c>
    </row>
    <row r="1357" spans="4:5" x14ac:dyDescent="0.15">
      <c r="D1357">
        <f t="shared" si="57"/>
        <v>410190503</v>
      </c>
      <c r="E1357" t="str">
        <f t="shared" si="58"/>
        <v>SkillDescDetail410190503</v>
      </c>
    </row>
    <row r="1358" spans="4:5" x14ac:dyDescent="0.15">
      <c r="D1358">
        <f t="shared" si="57"/>
        <v>410190504</v>
      </c>
      <c r="E1358" t="str">
        <f t="shared" si="58"/>
        <v>SkillDescDetail410190504</v>
      </c>
    </row>
    <row r="1359" spans="4:5" x14ac:dyDescent="0.15">
      <c r="D1359">
        <f t="shared" si="57"/>
        <v>410190505</v>
      </c>
      <c r="E1359" t="str">
        <f t="shared" si="58"/>
        <v>SkillDescDetail410190505</v>
      </c>
    </row>
    <row r="1360" spans="4:5" x14ac:dyDescent="0.15">
      <c r="D1360">
        <f t="shared" si="57"/>
        <v>410190601</v>
      </c>
      <c r="E1360" t="str">
        <f t="shared" si="58"/>
        <v>SkillDescDetail410190601</v>
      </c>
    </row>
    <row r="1361" spans="4:5" x14ac:dyDescent="0.15">
      <c r="D1361">
        <f t="shared" si="57"/>
        <v>410190602</v>
      </c>
      <c r="E1361" t="str">
        <f t="shared" si="58"/>
        <v>SkillDescDetail410190602</v>
      </c>
    </row>
    <row r="1362" spans="4:5" x14ac:dyDescent="0.15">
      <c r="D1362">
        <f t="shared" si="57"/>
        <v>410190603</v>
      </c>
      <c r="E1362" t="str">
        <f t="shared" si="58"/>
        <v>SkillDescDetail410190603</v>
      </c>
    </row>
    <row r="1363" spans="4:5" x14ac:dyDescent="0.15">
      <c r="D1363">
        <f t="shared" si="57"/>
        <v>410190604</v>
      </c>
      <c r="E1363" t="str">
        <f t="shared" si="58"/>
        <v>SkillDescDetail410190604</v>
      </c>
    </row>
    <row r="1364" spans="4:5" x14ac:dyDescent="0.15">
      <c r="D1364">
        <f t="shared" si="57"/>
        <v>410190605</v>
      </c>
      <c r="E1364" t="str">
        <f t="shared" si="58"/>
        <v>SkillDescDetail410190605</v>
      </c>
    </row>
    <row r="1365" spans="4:5" x14ac:dyDescent="0.15">
      <c r="D1365">
        <f t="shared" si="57"/>
        <v>410190701</v>
      </c>
      <c r="E1365" t="str">
        <f t="shared" si="58"/>
        <v>SkillDescDetail410190701</v>
      </c>
    </row>
    <row r="1366" spans="4:5" x14ac:dyDescent="0.15">
      <c r="D1366">
        <f t="shared" si="57"/>
        <v>410190702</v>
      </c>
      <c r="E1366" t="str">
        <f t="shared" si="58"/>
        <v>SkillDescDetail410190702</v>
      </c>
    </row>
    <row r="1367" spans="4:5" x14ac:dyDescent="0.15">
      <c r="D1367">
        <f t="shared" si="57"/>
        <v>410190703</v>
      </c>
      <c r="E1367" t="str">
        <f t="shared" si="58"/>
        <v>SkillDescDetail410190703</v>
      </c>
    </row>
    <row r="1368" spans="4:5" x14ac:dyDescent="0.15">
      <c r="D1368">
        <f t="shared" si="57"/>
        <v>410190704</v>
      </c>
      <c r="E1368" t="str">
        <f t="shared" si="58"/>
        <v>SkillDescDetail410190704</v>
      </c>
    </row>
    <row r="1369" spans="4:5" x14ac:dyDescent="0.15">
      <c r="D1369">
        <f t="shared" si="57"/>
        <v>410190705</v>
      </c>
      <c r="E1369" t="str">
        <f t="shared" si="58"/>
        <v>SkillDescDetail410190705</v>
      </c>
    </row>
    <row r="1370" spans="4:5" x14ac:dyDescent="0.15">
      <c r="D1370">
        <f t="shared" ref="D1370:D1387" si="59">D1335+10000</f>
        <v>410200101</v>
      </c>
      <c r="E1370" t="str">
        <f t="shared" si="58"/>
        <v>SkillDescDetail410200101</v>
      </c>
    </row>
    <row r="1371" spans="4:5" x14ac:dyDescent="0.15">
      <c r="D1371">
        <f t="shared" si="59"/>
        <v>410200102</v>
      </c>
      <c r="E1371" t="str">
        <f t="shared" si="58"/>
        <v>SkillDescDetail410200102</v>
      </c>
    </row>
    <row r="1372" spans="4:5" x14ac:dyDescent="0.15">
      <c r="D1372">
        <f t="shared" si="59"/>
        <v>410200103</v>
      </c>
      <c r="E1372" t="str">
        <f t="shared" si="58"/>
        <v>SkillDescDetail410200103</v>
      </c>
    </row>
    <row r="1373" spans="4:5" x14ac:dyDescent="0.15">
      <c r="D1373">
        <f t="shared" si="59"/>
        <v>410200104</v>
      </c>
      <c r="E1373" t="str">
        <f t="shared" si="58"/>
        <v>SkillDescDetail410200104</v>
      </c>
    </row>
    <row r="1374" spans="4:5" x14ac:dyDescent="0.15">
      <c r="D1374">
        <f t="shared" si="59"/>
        <v>410200105</v>
      </c>
      <c r="E1374" t="str">
        <f t="shared" si="58"/>
        <v>SkillDescDetail410200105</v>
      </c>
    </row>
    <row r="1375" spans="4:5" x14ac:dyDescent="0.15">
      <c r="D1375">
        <f t="shared" si="59"/>
        <v>410200201</v>
      </c>
      <c r="E1375" t="str">
        <f t="shared" si="58"/>
        <v>SkillDescDetail410200201</v>
      </c>
    </row>
    <row r="1376" spans="4:5" x14ac:dyDescent="0.15">
      <c r="D1376">
        <f t="shared" si="59"/>
        <v>410200202</v>
      </c>
      <c r="E1376" t="str">
        <f t="shared" si="58"/>
        <v>SkillDescDetail410200202</v>
      </c>
    </row>
    <row r="1377" spans="4:5" x14ac:dyDescent="0.15">
      <c r="D1377">
        <f t="shared" si="59"/>
        <v>410200203</v>
      </c>
      <c r="E1377" t="str">
        <f t="shared" si="58"/>
        <v>SkillDescDetail410200203</v>
      </c>
    </row>
    <row r="1378" spans="4:5" x14ac:dyDescent="0.15">
      <c r="D1378">
        <f t="shared" si="59"/>
        <v>410200204</v>
      </c>
      <c r="E1378" t="str">
        <f t="shared" si="58"/>
        <v>SkillDescDetail410200204</v>
      </c>
    </row>
    <row r="1379" spans="4:5" x14ac:dyDescent="0.15">
      <c r="D1379">
        <f t="shared" si="59"/>
        <v>410200205</v>
      </c>
      <c r="E1379" t="str">
        <f t="shared" si="58"/>
        <v>SkillDescDetail410200205</v>
      </c>
    </row>
    <row r="1380" spans="4:5" x14ac:dyDescent="0.15">
      <c r="D1380">
        <f t="shared" si="59"/>
        <v>410200301</v>
      </c>
      <c r="E1380" t="str">
        <f t="shared" si="58"/>
        <v>SkillDescDetail410200301</v>
      </c>
    </row>
    <row r="1381" spans="4:5" x14ac:dyDescent="0.15">
      <c r="D1381">
        <f t="shared" si="59"/>
        <v>410200302</v>
      </c>
      <c r="E1381" t="str">
        <f t="shared" si="58"/>
        <v>SkillDescDetail410200302</v>
      </c>
    </row>
    <row r="1382" spans="4:5" x14ac:dyDescent="0.15">
      <c r="D1382">
        <f t="shared" si="59"/>
        <v>410200303</v>
      </c>
      <c r="E1382" t="str">
        <f t="shared" si="58"/>
        <v>SkillDescDetail410200303</v>
      </c>
    </row>
    <row r="1383" spans="4:5" x14ac:dyDescent="0.15">
      <c r="D1383">
        <f t="shared" si="59"/>
        <v>410200304</v>
      </c>
      <c r="E1383" t="str">
        <f t="shared" si="58"/>
        <v>SkillDescDetail410200304</v>
      </c>
    </row>
    <row r="1384" spans="4:5" x14ac:dyDescent="0.15">
      <c r="D1384">
        <f t="shared" si="59"/>
        <v>410200305</v>
      </c>
      <c r="E1384" t="str">
        <f t="shared" si="58"/>
        <v>SkillDescDetail410200305</v>
      </c>
    </row>
    <row r="1385" spans="4:5" x14ac:dyDescent="0.15">
      <c r="D1385">
        <f t="shared" si="59"/>
        <v>410200401</v>
      </c>
      <c r="E1385" t="str">
        <f t="shared" si="58"/>
        <v>SkillDescDetail410200401</v>
      </c>
    </row>
    <row r="1386" spans="4:5" x14ac:dyDescent="0.15">
      <c r="D1386">
        <f t="shared" si="59"/>
        <v>410200402</v>
      </c>
      <c r="E1386" t="str">
        <f t="shared" si="58"/>
        <v>SkillDescDetail410200402</v>
      </c>
    </row>
    <row r="1387" spans="4:5" x14ac:dyDescent="0.15">
      <c r="D1387">
        <f t="shared" si="59"/>
        <v>410200403</v>
      </c>
      <c r="E1387" t="str">
        <f t="shared" si="58"/>
        <v>SkillDescDetail410200403</v>
      </c>
    </row>
    <row r="1388" spans="4:5" x14ac:dyDescent="0.15">
      <c r="D1388">
        <f t="shared" ref="D1388:D1404" si="60">D1353+10000</f>
        <v>410200404</v>
      </c>
      <c r="E1388" t="str">
        <f t="shared" si="58"/>
        <v>SkillDescDetail410200404</v>
      </c>
    </row>
    <row r="1389" spans="4:5" x14ac:dyDescent="0.15">
      <c r="D1389">
        <f t="shared" si="60"/>
        <v>410200405</v>
      </c>
      <c r="E1389" t="str">
        <f t="shared" si="58"/>
        <v>SkillDescDetail410200405</v>
      </c>
    </row>
    <row r="1390" spans="4:5" x14ac:dyDescent="0.15">
      <c r="D1390">
        <f t="shared" si="60"/>
        <v>410200501</v>
      </c>
      <c r="E1390" t="str">
        <f t="shared" si="58"/>
        <v>SkillDescDetail410200501</v>
      </c>
    </row>
    <row r="1391" spans="4:5" x14ac:dyDescent="0.15">
      <c r="D1391">
        <f t="shared" si="60"/>
        <v>410200502</v>
      </c>
      <c r="E1391" t="str">
        <f t="shared" si="58"/>
        <v>SkillDescDetail410200502</v>
      </c>
    </row>
    <row r="1392" spans="4:5" x14ac:dyDescent="0.15">
      <c r="D1392">
        <f t="shared" si="60"/>
        <v>410200503</v>
      </c>
      <c r="E1392" t="str">
        <f t="shared" si="58"/>
        <v>SkillDescDetail410200503</v>
      </c>
    </row>
    <row r="1393" spans="4:5" x14ac:dyDescent="0.15">
      <c r="D1393">
        <f t="shared" si="60"/>
        <v>410200504</v>
      </c>
      <c r="E1393" t="str">
        <f t="shared" si="58"/>
        <v>SkillDescDetail410200504</v>
      </c>
    </row>
    <row r="1394" spans="4:5" x14ac:dyDescent="0.15">
      <c r="D1394">
        <f t="shared" si="60"/>
        <v>410200505</v>
      </c>
      <c r="E1394" t="str">
        <f t="shared" si="58"/>
        <v>SkillDescDetail410200505</v>
      </c>
    </row>
    <row r="1395" spans="4:5" x14ac:dyDescent="0.15">
      <c r="D1395">
        <f t="shared" si="60"/>
        <v>410200601</v>
      </c>
      <c r="E1395" t="str">
        <f t="shared" si="58"/>
        <v>SkillDescDetail410200601</v>
      </c>
    </row>
    <row r="1396" spans="4:5" x14ac:dyDescent="0.15">
      <c r="D1396">
        <f t="shared" si="60"/>
        <v>410200602</v>
      </c>
      <c r="E1396" t="str">
        <f t="shared" si="58"/>
        <v>SkillDescDetail410200602</v>
      </c>
    </row>
    <row r="1397" spans="4:5" x14ac:dyDescent="0.15">
      <c r="D1397">
        <f t="shared" si="60"/>
        <v>410200603</v>
      </c>
      <c r="E1397" t="str">
        <f t="shared" si="58"/>
        <v>SkillDescDetail410200603</v>
      </c>
    </row>
    <row r="1398" spans="4:5" x14ac:dyDescent="0.15">
      <c r="D1398">
        <f t="shared" si="60"/>
        <v>410200604</v>
      </c>
      <c r="E1398" t="str">
        <f t="shared" si="58"/>
        <v>SkillDescDetail410200604</v>
      </c>
    </row>
    <row r="1399" spans="4:5" x14ac:dyDescent="0.15">
      <c r="D1399">
        <f t="shared" si="60"/>
        <v>410200605</v>
      </c>
      <c r="E1399" t="str">
        <f t="shared" si="58"/>
        <v>SkillDescDetail410200605</v>
      </c>
    </row>
    <row r="1400" spans="4:5" x14ac:dyDescent="0.15">
      <c r="D1400">
        <f t="shared" si="60"/>
        <v>410200701</v>
      </c>
      <c r="E1400" t="str">
        <f t="shared" si="58"/>
        <v>SkillDescDetail410200701</v>
      </c>
    </row>
    <row r="1401" spans="4:5" x14ac:dyDescent="0.15">
      <c r="D1401">
        <f t="shared" si="60"/>
        <v>410200702</v>
      </c>
      <c r="E1401" t="str">
        <f t="shared" si="58"/>
        <v>SkillDescDetail410200702</v>
      </c>
    </row>
    <row r="1402" spans="4:5" x14ac:dyDescent="0.15">
      <c r="D1402">
        <f t="shared" si="60"/>
        <v>410200703</v>
      </c>
      <c r="E1402" t="str">
        <f t="shared" si="58"/>
        <v>SkillDescDetail410200703</v>
      </c>
    </row>
    <row r="1403" spans="4:5" x14ac:dyDescent="0.15">
      <c r="D1403">
        <f t="shared" si="60"/>
        <v>410200704</v>
      </c>
      <c r="E1403" t="str">
        <f t="shared" si="58"/>
        <v>SkillDescDetail410200704</v>
      </c>
    </row>
    <row r="1404" spans="4:5" x14ac:dyDescent="0.15">
      <c r="D1404">
        <f t="shared" si="60"/>
        <v>410200705</v>
      </c>
      <c r="E1404" t="str">
        <f t="shared" si="58"/>
        <v>SkillDescDetail410200705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2025-01-21T02:23:40Z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