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<sst xmlns="http://schemas.openxmlformats.org/spreadsheetml/2006/main" count="169" uniqueCount="74">
  <si>
    <t>Id</t>
  </si>
  <si>
    <t>GiftBagId</t>
  </si>
  <si>
    <t>//Note</t>
  </si>
  <si>
    <t>UnlockType</t>
  </si>
  <si>
    <t>Group</t>
  </si>
  <si>
    <t>Oder</t>
  </si>
  <si>
    <t>Rebate</t>
  </si>
  <si>
    <t>HoldTime</t>
  </si>
  <si>
    <t>PayId</t>
  </si>
  <si>
    <t>RewardListTop</t>
  </si>
  <si>
    <t>RewardListLand</t>
  </si>
  <si>
    <t>int</t>
  </si>
  <si>
    <t>string</t>
  </si>
  <si>
    <t>list[int]</t>
  </si>
  <si>
    <t>主键</t>
  </si>
  <si>
    <t>礼包ID</t>
  </si>
  <si>
    <t>备注</t>
  </si>
  <si>
    <t>解锁条件</t>
  </si>
  <si>
    <t>礼包组</t>
  </si>
  <si>
    <t>解锁顺序</t>
  </si>
  <si>
    <t>返利比</t>
  </si>
  <si>
    <t>礼包持续时间</t>
  </si>
  <si>
    <t>支付档位</t>
  </si>
  <si>
    <t>礼包道具</t>
  </si>
  <si>
    <t>//序号</t>
  </si>
  <si>
    <t>0 购买一个解锁下一个
1 拥有的指定Id卡牌达到指定等阶时解锁</t>
  </si>
  <si>
    <t>同一个礼包组的，按排序解锁</t>
  </si>
  <si>
    <t>按排序解锁
购买一个解锁下一个</t>
  </si>
  <si>
    <t>返利比
-1代表不显示返利比标签</t>
  </si>
  <si>
    <t>礼包持续时间
-1 表示永久
单位:秒</t>
  </si>
  <si>
    <t>支付类型为1 直充时需要
关联PayConfig
PayId</t>
  </si>
  <si>
    <t>[道具:数量*]
显示在上面</t>
  </si>
  <si>
    <t>[道具:数量*]
显示在下面</t>
  </si>
  <si>
    <t>// 左轮</t>
  </si>
  <si>
    <t>定向培养礼包-史诗+</t>
  </si>
  <si>
    <t>{"UnlockType":1,"Params":{"CardId":40102,"Ascendant":6}}</t>
  </si>
  <si>
    <t>定向培养礼包-传说+</t>
  </si>
  <si>
    <t>{"UnlockType":0,"Params":{}}</t>
  </si>
  <si>
    <t>定向培养礼包-终极+</t>
  </si>
  <si>
    <t>定向培养礼包-巅峰+</t>
  </si>
  <si>
    <t>[</t>
  </si>
  <si>
    <t>:</t>
  </si>
  <si>
    <t>,</t>
  </si>
  <si>
    <t>ItemId</t>
  </si>
  <si>
    <t>Num</t>
  </si>
  <si>
    <t>]</t>
  </si>
  <si>
    <t>"</t>
  </si>
  <si>
    <t>{</t>
  </si>
  <si>
    <t>}</t>
  </si>
  <si>
    <r>
      <rPr>
        <b/>
        <sz val="13"/>
        <color rgb="FF44546A"/>
        <rFont val="宋体"/>
        <charset val="134"/>
      </rPr>
      <t>定向培养礼包</t>
    </r>
  </si>
  <si>
    <r>
      <rPr>
        <sz val="11"/>
        <color rgb="FF000000"/>
        <rFont val="宋体"/>
        <charset val="134"/>
      </rPr>
      <t>商品名</t>
    </r>
  </si>
  <si>
    <r>
      <rPr>
        <sz val="11"/>
        <color rgb="FF000000"/>
        <rFont val="宋体"/>
        <charset val="134"/>
      </rPr>
      <t>定向培养礼包-史诗+</t>
    </r>
  </si>
  <si>
    <r>
      <rPr>
        <sz val="11"/>
        <color rgb="FF000000"/>
        <rFont val="宋体"/>
        <charset val="134"/>
      </rPr>
      <t>定向培养礼包-传说+</t>
    </r>
  </si>
  <si>
    <r>
      <rPr>
        <sz val="11"/>
        <color rgb="FF000000"/>
        <rFont val="宋体"/>
        <charset val="134"/>
      </rPr>
      <t>定向培养礼包-终极+</t>
    </r>
  </si>
  <si>
    <r>
      <rPr>
        <sz val="11"/>
        <color rgb="FF000000"/>
        <rFont val="宋体"/>
        <charset val="134"/>
      </rPr>
      <t>定向培养礼包-巅峰+</t>
    </r>
  </si>
  <si>
    <r>
      <rPr>
        <sz val="11"/>
        <color rgb="FF000000"/>
        <rFont val="宋体"/>
        <charset val="134"/>
      </rPr>
      <t>出现条件</t>
    </r>
  </si>
  <si>
    <r>
      <rPr>
        <sz val="11"/>
        <color rgb="FF000000"/>
        <rFont val="宋体"/>
        <charset val="134"/>
      </rPr>
      <t>上一个定向礼包解锁</t>
    </r>
  </si>
  <si>
    <r>
      <rPr>
        <sz val="11"/>
        <color rgb="FF000000"/>
        <rFont val="宋体"/>
        <charset val="134"/>
      </rPr>
      <t>持续时间</t>
    </r>
  </si>
  <si>
    <r>
      <rPr>
        <sz val="11"/>
        <color rgb="FF000000"/>
        <rFont val="宋体"/>
        <charset val="134"/>
      </rPr>
      <t>h</t>
    </r>
  </si>
  <si>
    <r>
      <rPr>
        <sz val="11"/>
        <color rgb="FF000000"/>
        <rFont val="宋体"/>
        <charset val="134"/>
      </rPr>
      <t>定价</t>
    </r>
  </si>
  <si>
    <r>
      <rPr>
        <sz val="11"/>
        <color rgb="FF000000"/>
        <rFont val="宋体"/>
        <charset val="134"/>
      </rPr>
      <t>美元</t>
    </r>
  </si>
  <si>
    <r>
      <rPr>
        <sz val="11"/>
        <color rgb="FF000000"/>
        <rFont val="宋体"/>
        <charset val="134"/>
      </rPr>
      <t>返利比</t>
    </r>
  </si>
  <si>
    <r>
      <rPr>
        <sz val="11"/>
        <color rgb="FF000000"/>
        <rFont val="宋体"/>
        <charset val="134"/>
      </rPr>
      <t>道具</t>
    </r>
  </si>
  <si>
    <r>
      <rPr>
        <sz val="11"/>
        <color rgb="FF000000"/>
        <rFont val="宋体"/>
        <charset val="134"/>
      </rPr>
      <t>数量</t>
    </r>
  </si>
  <si>
    <r>
      <rPr>
        <sz val="11"/>
        <color rgb="FF000000"/>
        <rFont val="宋体"/>
        <charset val="134"/>
      </rPr>
      <t>价值</t>
    </r>
  </si>
  <si>
    <r>
      <rPr>
        <sz val="11"/>
        <color rgb="FF000000"/>
        <rFont val="宋体"/>
        <charset val="134"/>
      </rPr>
      <t>钻石</t>
    </r>
  </si>
  <si>
    <r>
      <rPr>
        <sz val="11"/>
        <color rgb="FF000000"/>
        <rFont val="宋体"/>
        <charset val="134"/>
      </rPr>
      <t>偷车钳</t>
    </r>
  </si>
  <si>
    <r>
      <rPr>
        <sz val="11"/>
        <color rgb="FF000000"/>
        <rFont val="宋体"/>
        <charset val="134"/>
      </rPr>
      <t>史诗拆车件</t>
    </r>
  </si>
  <si>
    <r>
      <rPr>
        <sz val="11"/>
        <color rgb="FF000000"/>
        <rFont val="宋体"/>
        <charset val="134"/>
      </rPr>
      <t>阵营改装件</t>
    </r>
  </si>
  <si>
    <r>
      <rPr>
        <sz val="11"/>
        <color rgb="FF000000"/>
        <rFont val="宋体"/>
        <charset val="134"/>
      </rPr>
      <t>机油</t>
    </r>
  </si>
  <si>
    <r>
      <rPr>
        <sz val="11"/>
        <color rgb="FF000000"/>
        <rFont val="宋体"/>
        <charset val="134"/>
      </rPr>
      <t>序号</t>
    </r>
  </si>
  <si>
    <t>左轮</t>
  </si>
  <si>
    <t>西部改装件</t>
  </si>
  <si>
    <r>
      <rPr>
        <sz val="11"/>
        <color rgb="FF000000"/>
        <rFont val="宋体"/>
        <charset val="134"/>
      </rPr>
      <t>改装手册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</si>
</sst>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"/>
    <numFmt numFmtId="177" formatCode="\¥0.00"/>
  </numFmts>
  <fonts count="22">
    <font>
      <sz val="11"/>
      <color theme="1"/>
      <name val="宋体"/>
      <charset val="134"/>
      <scheme val="minor"/>
    </font>
    <font>
      <b/>
      <sz val="13"/>
      <color rgb="FF44546A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6" applyNumberFormat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5">
          <cell r="B5">
            <v>10001</v>
          </cell>
        </row>
        <row r="5">
          <cell r="D5" t="str">
            <v>偷车钳</v>
          </cell>
        </row>
        <row r="6">
          <cell r="B6">
            <v>10002</v>
          </cell>
        </row>
        <row r="6">
          <cell r="D6" t="str">
            <v>史诗偷车钳</v>
          </cell>
        </row>
        <row r="7">
          <cell r="B7">
            <v>10003</v>
          </cell>
        </row>
        <row r="7">
          <cell r="D7" t="str">
            <v>限时行动偷车钳</v>
          </cell>
        </row>
        <row r="8">
          <cell r="B8">
            <v>10004</v>
          </cell>
        </row>
        <row r="8">
          <cell r="D8" t="str">
            <v>传说偷车钳</v>
          </cell>
        </row>
        <row r="9">
          <cell r="B9">
            <v>20001</v>
          </cell>
        </row>
        <row r="9">
          <cell r="D9" t="str">
            <v>精英级零件</v>
          </cell>
        </row>
        <row r="10">
          <cell r="B10">
            <v>20002</v>
          </cell>
        </row>
        <row r="10">
          <cell r="D10" t="str">
            <v>史诗级零件（不含神魔）</v>
          </cell>
        </row>
        <row r="11">
          <cell r="B11">
            <v>20003</v>
          </cell>
        </row>
        <row r="11">
          <cell r="D11" t="str">
            <v>史诗级零件（含神魔）</v>
          </cell>
        </row>
        <row r="12">
          <cell r="B12">
            <v>20004</v>
          </cell>
        </row>
        <row r="12">
          <cell r="D12" t="str">
            <v>史诗级零件（仅神魔）</v>
          </cell>
        </row>
        <row r="13">
          <cell r="B13">
            <v>30001</v>
          </cell>
        </row>
        <row r="13">
          <cell r="D13" t="str">
            <v>西部改装件</v>
          </cell>
        </row>
        <row r="14">
          <cell r="B14">
            <v>30002</v>
          </cell>
        </row>
        <row r="14">
          <cell r="D14" t="str">
            <v>东部改装件</v>
          </cell>
        </row>
        <row r="15">
          <cell r="B15">
            <v>30003</v>
          </cell>
        </row>
        <row r="15">
          <cell r="D15" t="str">
            <v>硅谷改装件</v>
          </cell>
        </row>
        <row r="16">
          <cell r="B16">
            <v>30004</v>
          </cell>
        </row>
        <row r="16">
          <cell r="D16" t="str">
            <v>霓虹改装件</v>
          </cell>
        </row>
        <row r="17">
          <cell r="B17">
            <v>30005</v>
          </cell>
        </row>
        <row r="17">
          <cell r="D17" t="str">
            <v>万能改装件</v>
          </cell>
        </row>
        <row r="18">
          <cell r="B18">
            <v>40001</v>
          </cell>
        </row>
        <row r="18">
          <cell r="D18" t="str">
            <v>喷火枪</v>
          </cell>
        </row>
        <row r="19">
          <cell r="B19">
            <v>40002</v>
          </cell>
        </row>
        <row r="19">
          <cell r="D19" t="str">
            <v>大炮</v>
          </cell>
        </row>
        <row r="20">
          <cell r="B20">
            <v>40003</v>
          </cell>
        </row>
        <row r="20">
          <cell r="D20" t="str">
            <v>医疗机器人</v>
          </cell>
        </row>
        <row r="21">
          <cell r="B21">
            <v>40004</v>
          </cell>
        </row>
        <row r="21">
          <cell r="D21" t="str">
            <v>科技小手枪</v>
          </cell>
        </row>
        <row r="22">
          <cell r="B22">
            <v>40101</v>
          </cell>
        </row>
        <row r="22">
          <cell r="D22" t="str">
            <v>燃烧瓶</v>
          </cell>
        </row>
        <row r="23">
          <cell r="B23">
            <v>40102</v>
          </cell>
        </row>
        <row r="23">
          <cell r="D23" t="str">
            <v>左轮</v>
          </cell>
        </row>
        <row r="24">
          <cell r="B24">
            <v>40103</v>
          </cell>
        </row>
        <row r="24">
          <cell r="D24" t="str">
            <v>机械弩</v>
          </cell>
        </row>
        <row r="25">
          <cell r="B25">
            <v>40104</v>
          </cell>
        </row>
        <row r="25">
          <cell r="D25" t="str">
            <v>手捧雷</v>
          </cell>
        </row>
        <row r="26">
          <cell r="B26">
            <v>40105</v>
          </cell>
        </row>
        <row r="26">
          <cell r="D26" t="str">
            <v>筹码</v>
          </cell>
        </row>
        <row r="27">
          <cell r="B27">
            <v>40106</v>
          </cell>
        </row>
        <row r="27">
          <cell r="D27" t="str">
            <v>榴弹</v>
          </cell>
        </row>
        <row r="28">
          <cell r="B28">
            <v>40107</v>
          </cell>
        </row>
        <row r="28">
          <cell r="D28" t="str">
            <v>机枪</v>
          </cell>
        </row>
        <row r="29">
          <cell r="B29">
            <v>40108</v>
          </cell>
        </row>
        <row r="29">
          <cell r="D29" t="str">
            <v>大麻注射器</v>
          </cell>
        </row>
        <row r="30">
          <cell r="B30">
            <v>40109</v>
          </cell>
        </row>
        <row r="30">
          <cell r="D30" t="str">
            <v>手枪&amp;光盾</v>
          </cell>
        </row>
        <row r="31">
          <cell r="B31">
            <v>40110</v>
          </cell>
        </row>
        <row r="31">
          <cell r="D31" t="str">
            <v>火箭弹</v>
          </cell>
        </row>
        <row r="32">
          <cell r="B32">
            <v>40111</v>
          </cell>
        </row>
        <row r="32">
          <cell r="D32" t="str">
            <v>激光步枪</v>
          </cell>
        </row>
        <row r="33">
          <cell r="B33">
            <v>40112</v>
          </cell>
        </row>
        <row r="33">
          <cell r="D33" t="str">
            <v>手枪&amp;激光</v>
          </cell>
        </row>
        <row r="34">
          <cell r="B34">
            <v>40113</v>
          </cell>
        </row>
        <row r="34">
          <cell r="D34" t="str">
            <v>狙击枪</v>
          </cell>
        </row>
        <row r="35">
          <cell r="B35">
            <v>40114</v>
          </cell>
        </row>
        <row r="35">
          <cell r="D35" t="str">
            <v>化学手雷</v>
          </cell>
        </row>
        <row r="36">
          <cell r="B36">
            <v>40115</v>
          </cell>
        </row>
        <row r="36">
          <cell r="D36" t="str">
            <v>冲锋枪</v>
          </cell>
        </row>
        <row r="37">
          <cell r="B37">
            <v>40116</v>
          </cell>
        </row>
        <row r="37">
          <cell r="D37" t="str">
            <v>医疗飞机</v>
          </cell>
        </row>
        <row r="38">
          <cell r="B38">
            <v>41001</v>
          </cell>
        </row>
        <row r="38">
          <cell r="D38" t="str">
            <v>霰弹枪</v>
          </cell>
        </row>
        <row r="39">
          <cell r="B39">
            <v>41002</v>
          </cell>
        </row>
        <row r="39">
          <cell r="D39" t="str">
            <v>医疗物资</v>
          </cell>
        </row>
        <row r="40">
          <cell r="B40">
            <v>41003</v>
          </cell>
        </row>
        <row r="40">
          <cell r="D40" t="str">
            <v>土制手雷</v>
          </cell>
        </row>
        <row r="41">
          <cell r="B41">
            <v>41004</v>
          </cell>
        </row>
        <row r="41">
          <cell r="D41" t="str">
            <v>火铳</v>
          </cell>
        </row>
        <row r="42">
          <cell r="B42">
            <v>41005</v>
          </cell>
        </row>
        <row r="42">
          <cell r="D42" t="str">
            <v>射手步枪</v>
          </cell>
        </row>
        <row r="43">
          <cell r="B43">
            <v>41006</v>
          </cell>
        </row>
        <row r="43">
          <cell r="D43" t="str">
            <v>冰弹手炮</v>
          </cell>
        </row>
        <row r="44">
          <cell r="B44">
            <v>41007</v>
          </cell>
        </row>
        <row r="44">
          <cell r="D44" t="str">
            <v>燃烧手雷</v>
          </cell>
        </row>
        <row r="45">
          <cell r="B45">
            <v>41008</v>
          </cell>
        </row>
        <row r="45">
          <cell r="D45" t="str">
            <v>火箭炮</v>
          </cell>
        </row>
        <row r="46">
          <cell r="B46">
            <v>41009</v>
          </cell>
        </row>
        <row r="46">
          <cell r="D46" t="str">
            <v>坦克</v>
          </cell>
        </row>
        <row r="47">
          <cell r="B47">
            <v>41010</v>
          </cell>
        </row>
        <row r="47">
          <cell r="D47" t="str">
            <v>医疗包&amp;弹药箱</v>
          </cell>
        </row>
        <row r="48">
          <cell r="B48">
            <v>41011</v>
          </cell>
        </row>
        <row r="48">
          <cell r="D48" t="str">
            <v>护盾发生器</v>
          </cell>
        </row>
        <row r="49">
          <cell r="B49">
            <v>41012</v>
          </cell>
        </row>
        <row r="49">
          <cell r="D49" t="str">
            <v>能量步枪&amp;钛合金防撞架</v>
          </cell>
        </row>
        <row r="50">
          <cell r="B50">
            <v>41013</v>
          </cell>
        </row>
        <row r="50">
          <cell r="D50" t="str">
            <v>震爆手雷</v>
          </cell>
        </row>
        <row r="51">
          <cell r="B51">
            <v>41014</v>
          </cell>
        </row>
        <row r="51">
          <cell r="D51" t="str">
            <v>科技鸟狙</v>
          </cell>
        </row>
        <row r="52">
          <cell r="B52">
            <v>41015</v>
          </cell>
        </row>
        <row r="52">
          <cell r="D52" t="str">
            <v>计算机</v>
          </cell>
        </row>
        <row r="53">
          <cell r="B53">
            <v>41016</v>
          </cell>
        </row>
        <row r="53">
          <cell r="D53" t="str">
            <v>毒液瓶</v>
          </cell>
        </row>
        <row r="54">
          <cell r="B54">
            <v>41017</v>
          </cell>
        </row>
        <row r="54">
          <cell r="D54" t="str">
            <v>充能手枪&amp;激光炮</v>
          </cell>
        </row>
        <row r="55">
          <cell r="B55">
            <v>41018</v>
          </cell>
        </row>
        <row r="55">
          <cell r="D55" t="str">
            <v>电磁步枪</v>
          </cell>
        </row>
        <row r="56">
          <cell r="B56">
            <v>41019</v>
          </cell>
        </row>
        <row r="56">
          <cell r="D56" t="str">
            <v>冲锋手枪</v>
          </cell>
        </row>
        <row r="57">
          <cell r="B57">
            <v>41020</v>
          </cell>
        </row>
        <row r="57">
          <cell r="D57" t="str">
            <v>霓虹医疗车</v>
          </cell>
        </row>
        <row r="58">
          <cell r="B58">
            <v>43001</v>
          </cell>
        </row>
        <row r="58">
          <cell r="D58" t="str">
            <v>小弟A</v>
          </cell>
        </row>
        <row r="59">
          <cell r="B59">
            <v>43002</v>
          </cell>
        </row>
        <row r="59">
          <cell r="D59" t="str">
            <v>小弟B</v>
          </cell>
        </row>
        <row r="60">
          <cell r="B60">
            <v>43003</v>
          </cell>
        </row>
        <row r="60">
          <cell r="D60" t="str">
            <v>小弟C</v>
          </cell>
        </row>
        <row r="61">
          <cell r="B61">
            <v>43004</v>
          </cell>
        </row>
        <row r="61">
          <cell r="D61" t="str">
            <v>小弟D</v>
          </cell>
        </row>
        <row r="62">
          <cell r="B62">
            <v>43005</v>
          </cell>
        </row>
        <row r="62">
          <cell r="D62" t="str">
            <v>小弟E</v>
          </cell>
        </row>
        <row r="63">
          <cell r="B63">
            <v>50001</v>
          </cell>
        </row>
        <row r="63">
          <cell r="D63" t="str">
            <v>龙焰晶</v>
          </cell>
        </row>
        <row r="64">
          <cell r="B64">
            <v>50002</v>
          </cell>
        </row>
        <row r="64">
          <cell r="D64" t="str">
            <v>钻石</v>
          </cell>
        </row>
        <row r="65">
          <cell r="B65">
            <v>50003</v>
          </cell>
        </row>
        <row r="65">
          <cell r="D65" t="str">
            <v>钞票</v>
          </cell>
        </row>
        <row r="66">
          <cell r="B66">
            <v>50004</v>
          </cell>
        </row>
        <row r="66">
          <cell r="D66" t="str">
            <v>改装手册</v>
          </cell>
        </row>
        <row r="67">
          <cell r="B67">
            <v>50005</v>
          </cell>
        </row>
        <row r="67">
          <cell r="D67" t="str">
            <v>机油</v>
          </cell>
        </row>
        <row r="68">
          <cell r="B68">
            <v>50006</v>
          </cell>
        </row>
        <row r="68">
          <cell r="D68" t="str">
            <v>多莉的兑换券</v>
          </cell>
        </row>
        <row r="69">
          <cell r="B69">
            <v>60001</v>
          </cell>
        </row>
        <row r="69">
          <cell r="D69" t="str">
            <v>钞票（1秒）</v>
          </cell>
        </row>
        <row r="70">
          <cell r="B70">
            <v>60002</v>
          </cell>
        </row>
        <row r="70">
          <cell r="D70" t="str">
            <v>改装手册（1秒）</v>
          </cell>
        </row>
        <row r="71">
          <cell r="B71">
            <v>60003</v>
          </cell>
        </row>
        <row r="71">
          <cell r="D71" t="str">
            <v>机油（1秒）</v>
          </cell>
        </row>
        <row r="72">
          <cell r="B72">
            <v>60011</v>
          </cell>
        </row>
        <row r="72">
          <cell r="D72" t="str">
            <v>钞票箱（2小时）</v>
          </cell>
        </row>
        <row r="73">
          <cell r="B73">
            <v>60012</v>
          </cell>
        </row>
        <row r="73">
          <cell r="D73" t="str">
            <v>改装手册箱（2小时）</v>
          </cell>
        </row>
        <row r="74">
          <cell r="B74">
            <v>60013</v>
          </cell>
        </row>
        <row r="74">
          <cell r="D74" t="str">
            <v>机油箱（2小时）</v>
          </cell>
        </row>
        <row r="75">
          <cell r="B75">
            <v>60021</v>
          </cell>
        </row>
        <row r="75">
          <cell r="D75" t="str">
            <v>钞票箱（8小时）</v>
          </cell>
        </row>
        <row r="76">
          <cell r="B76">
            <v>60022</v>
          </cell>
        </row>
        <row r="76">
          <cell r="D76" t="str">
            <v>改装手册箱（8小时）</v>
          </cell>
        </row>
        <row r="77">
          <cell r="B77">
            <v>60023</v>
          </cell>
        </row>
        <row r="77">
          <cell r="D77" t="str">
            <v>机油箱（8小时）</v>
          </cell>
        </row>
        <row r="78">
          <cell r="B78">
            <v>60031</v>
          </cell>
        </row>
        <row r="78">
          <cell r="D78" t="str">
            <v>钞票箱（24小时）</v>
          </cell>
        </row>
        <row r="79">
          <cell r="B79">
            <v>60032</v>
          </cell>
        </row>
        <row r="79">
          <cell r="D79" t="str">
            <v>改装手册箱（24小时）</v>
          </cell>
        </row>
        <row r="80">
          <cell r="B80">
            <v>60033</v>
          </cell>
        </row>
        <row r="80">
          <cell r="D80" t="str">
            <v>机油箱（24小时）</v>
          </cell>
        </row>
        <row r="81">
          <cell r="B81">
            <v>60041</v>
          </cell>
        </row>
        <row r="81">
          <cell r="D81" t="str">
            <v>钞票箱（3天）</v>
          </cell>
        </row>
        <row r="82">
          <cell r="B82">
            <v>60042</v>
          </cell>
        </row>
        <row r="82">
          <cell r="D82" t="str">
            <v>改装手册箱（3天）</v>
          </cell>
        </row>
        <row r="83">
          <cell r="B83">
            <v>60043</v>
          </cell>
        </row>
        <row r="83">
          <cell r="D83" t="str">
            <v>机油箱（3天）</v>
          </cell>
        </row>
        <row r="84">
          <cell r="B84">
            <v>60101</v>
          </cell>
        </row>
        <row r="84">
          <cell r="D84" t="str">
            <v>史诗级英雄自选宝箱</v>
          </cell>
        </row>
        <row r="85">
          <cell r="B85">
            <v>60102</v>
          </cell>
        </row>
        <row r="85">
          <cell r="D85" t="str">
            <v>精英级英雄自选宝箱</v>
          </cell>
        </row>
        <row r="86">
          <cell r="B86">
            <v>60103</v>
          </cell>
        </row>
        <row r="86">
          <cell r="D86" t="str">
            <v>招募自选宝箱</v>
          </cell>
        </row>
        <row r="87">
          <cell r="B87">
            <v>60104</v>
          </cell>
        </row>
        <row r="87">
          <cell r="D87" t="str">
            <v>资源自选宝箱</v>
          </cell>
        </row>
        <row r="88">
          <cell r="B88">
            <v>80001</v>
          </cell>
        </row>
        <row r="88">
          <cell r="D88" t="str">
            <v>战令积分</v>
          </cell>
        </row>
        <row r="89">
          <cell r="B89">
            <v>80002</v>
          </cell>
        </row>
        <row r="89">
          <cell r="D89" t="str">
            <v>复活药水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pane xSplit="3" ySplit="5" topLeftCell="D6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13.5"/>
  <cols>
    <col min="1" max="1" width="9.125" style="5" customWidth="1"/>
    <col min="2" max="2" width="15.875" style="5" customWidth="1"/>
    <col min="3" max="3" width="19.125" style="5" customWidth="1"/>
    <col min="4" max="4" width="62.625" style="5" customWidth="1"/>
    <col min="5" max="5" width="16.75" style="5" customWidth="1"/>
    <col min="6" max="6" width="19.125" style="5" customWidth="1"/>
    <col min="7" max="7" width="11.75" style="5" customWidth="1"/>
    <col min="8" max="8" width="16.625" style="5" customWidth="1"/>
    <col min="9" max="9" width="15.25" style="5" customWidth="1"/>
    <col min="10" max="10" width="57" style="5" customWidth="1"/>
    <col min="11" max="11" width="26.125" style="5" customWidth="1"/>
    <col min="12" max="16384" width="9" style="1"/>
  </cols>
  <sheetData>
    <row r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>
      <c r="A2" s="4" t="s">
        <v>11</v>
      </c>
      <c r="B2" s="4" t="s">
        <v>11</v>
      </c>
      <c r="C2" s="4" t="s">
        <v>12</v>
      </c>
      <c r="D2" s="4" t="s">
        <v>12</v>
      </c>
      <c r="E2" s="4" t="s">
        <v>11</v>
      </c>
      <c r="F2" s="4" t="s">
        <v>11</v>
      </c>
      <c r="G2" s="4" t="s">
        <v>11</v>
      </c>
      <c r="H2" s="4" t="s">
        <v>11</v>
      </c>
      <c r="I2" s="4" t="s">
        <v>11</v>
      </c>
      <c r="J2" s="4" t="s">
        <v>13</v>
      </c>
      <c r="K2" s="4" t="s">
        <v>13</v>
      </c>
    </row>
    <row r="3" spans="1:11">
      <c r="A3" s="4" t="s">
        <v>14</v>
      </c>
      <c r="B3" s="17" t="s">
        <v>15</v>
      </c>
      <c r="C3" s="17" t="s">
        <v>16</v>
      </c>
      <c r="D3" s="17" t="s">
        <v>17</v>
      </c>
      <c r="E3" s="17" t="s">
        <v>18</v>
      </c>
      <c r="F3" s="17" t="s">
        <v>19</v>
      </c>
      <c r="G3" s="17" t="s">
        <v>20</v>
      </c>
      <c r="H3" s="17" t="s">
        <v>21</v>
      </c>
      <c r="I3" s="4" t="s">
        <v>22</v>
      </c>
      <c r="J3" s="4" t="s">
        <v>23</v>
      </c>
      <c r="K3" s="4" t="s">
        <v>23</v>
      </c>
    </row>
    <row r="4" s="15" customFormat="1" ht="246" customHeight="1" spans="1:11">
      <c r="A4" s="17" t="s">
        <v>24</v>
      </c>
      <c r="B4" s="17" t="s">
        <v>15</v>
      </c>
      <c r="C4" s="17" t="s">
        <v>16</v>
      </c>
      <c r="D4" s="17" t="s">
        <v>25</v>
      </c>
      <c r="E4" s="17" t="s">
        <v>26</v>
      </c>
      <c r="F4" s="17" t="s">
        <v>27</v>
      </c>
      <c r="G4" s="17" t="s">
        <v>28</v>
      </c>
      <c r="H4" s="17" t="s">
        <v>29</v>
      </c>
      <c r="I4" s="17" t="s">
        <v>30</v>
      </c>
      <c r="J4" s="17" t="s">
        <v>31</v>
      </c>
      <c r="K4" s="17" t="s">
        <v>32</v>
      </c>
    </row>
    <row r="5" s="16" customFormat="1" spans="1:11">
      <c r="A5" s="18" t="s">
        <v>33</v>
      </c>
      <c r="B5" s="17"/>
      <c r="C5" s="17"/>
      <c r="D5" s="17"/>
      <c r="E5" s="17"/>
      <c r="F5" s="17"/>
      <c r="G5" s="17"/>
      <c r="H5" s="4"/>
      <c r="I5" s="4"/>
      <c r="J5" s="4"/>
      <c r="K5" s="4"/>
    </row>
    <row r="6" spans="1:11">
      <c r="A6" s="5">
        <f>B6</f>
        <v>1100110</v>
      </c>
      <c r="B6" s="5">
        <f>1100*1000+F6</f>
        <v>1100110</v>
      </c>
      <c r="C6" s="19" t="s">
        <v>34</v>
      </c>
      <c r="D6" s="19" t="s">
        <v>35</v>
      </c>
      <c r="E6" s="19">
        <v>100</v>
      </c>
      <c r="F6" s="5">
        <v>110</v>
      </c>
      <c r="G6" s="5">
        <v>3200</v>
      </c>
      <c r="H6" s="5">
        <v>-1</v>
      </c>
      <c r="I6" s="5">
        <v>1101</v>
      </c>
      <c r="J6" s="20" t="str">
        <f>中转!I23</f>
        <v>[{"ItemId":40102,"Num":1},{"ItemId":30001,"Num":50}]</v>
      </c>
      <c r="K6" s="20" t="str">
        <f>中转!J23</f>
        <v>[{"ItemId":50002,"Num":120},{"ItemId":10001,"Num":5},{"ItemId":50004,"Num":50000}]</v>
      </c>
    </row>
    <row r="7" spans="1:11">
      <c r="A7" s="5">
        <f>B7</f>
        <v>1100120</v>
      </c>
      <c r="B7" s="5">
        <f>1100*1000+F7</f>
        <v>1100120</v>
      </c>
      <c r="C7" s="19" t="s">
        <v>36</v>
      </c>
      <c r="D7" s="19" t="s">
        <v>37</v>
      </c>
      <c r="E7" s="19">
        <v>100</v>
      </c>
      <c r="F7" s="5">
        <v>120</v>
      </c>
      <c r="G7" s="5">
        <v>2500</v>
      </c>
      <c r="H7" s="5">
        <v>-1</v>
      </c>
      <c r="I7" s="15">
        <v>1102</v>
      </c>
      <c r="J7" s="20" t="str">
        <f>中转!Q23</f>
        <v>[{"ItemId":40102,"Num":2}]</v>
      </c>
      <c r="K7" s="20" t="str">
        <f>中转!R23</f>
        <v>[{"ItemId":50002,"Num":280},{"ItemId":10001,"Num":10},{"ItemId":50005,"Num":500}]</v>
      </c>
    </row>
    <row r="8" spans="1:11">
      <c r="A8" s="5">
        <f>B8</f>
        <v>1100130</v>
      </c>
      <c r="B8" s="5">
        <f>1100*1000+F8</f>
        <v>1100130</v>
      </c>
      <c r="C8" s="19" t="s">
        <v>38</v>
      </c>
      <c r="D8" s="19" t="s">
        <v>37</v>
      </c>
      <c r="E8" s="19">
        <v>100</v>
      </c>
      <c r="F8" s="5">
        <v>130</v>
      </c>
      <c r="G8" s="5">
        <v>2000</v>
      </c>
      <c r="H8" s="5">
        <v>-1</v>
      </c>
      <c r="I8" s="5">
        <v>1103</v>
      </c>
      <c r="J8" s="20" t="str">
        <f>中转!Y23</f>
        <v>[{"ItemId":40102,"Num":2},{"ItemId":30001,"Num":100}]</v>
      </c>
      <c r="K8" s="20" t="str">
        <f>中转!Z23</f>
        <v>[{"ItemId":50002,"Num":560},{"ItemId":10001,"Num":15},{"ItemId":50004,"Num":500000},{"ItemId":50005,"Num":800}]</v>
      </c>
    </row>
    <row r="9" spans="1:11">
      <c r="A9" s="5">
        <f>B9</f>
        <v>1100140</v>
      </c>
      <c r="B9" s="5">
        <f>1100*1000+F9</f>
        <v>1100140</v>
      </c>
      <c r="C9" s="19" t="s">
        <v>39</v>
      </c>
      <c r="D9" s="19" t="s">
        <v>37</v>
      </c>
      <c r="E9" s="19">
        <v>100</v>
      </c>
      <c r="F9" s="5">
        <v>140</v>
      </c>
      <c r="G9" s="5">
        <v>1500</v>
      </c>
      <c r="H9" s="5">
        <v>-1</v>
      </c>
      <c r="I9" s="15">
        <v>1104</v>
      </c>
      <c r="J9" s="20" t="str">
        <f>中转!AG23</f>
        <v>[{"ItemId":40102,"Num":2},{"ItemId":30001,"Num":200}]</v>
      </c>
      <c r="K9" s="20" t="str">
        <f>中转!AH23</f>
        <v>[{"ItemId":50002,"Num":1500},{"ItemId":10001,"Num":30},{"ItemId":50004,"Num":1000000},{"ItemId":50005,"Num":1500}]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9"/>
  <sheetViews>
    <sheetView workbookViewId="0">
      <pane xSplit="3" ySplit="4" topLeftCell="J5" activePane="bottomRight" state="frozen"/>
      <selection/>
      <selection pane="topRight"/>
      <selection pane="bottomLeft"/>
      <selection pane="bottomRight" activeCell="Q23" sqref="Q23"/>
    </sheetView>
  </sheetViews>
  <sheetFormatPr defaultColWidth="9" defaultRowHeight="13.5"/>
  <cols>
    <col min="1" max="4" width="9" style="1"/>
    <col min="5" max="5" width="15.125" style="1" customWidth="1"/>
    <col min="6" max="6" width="19" style="1" customWidth="1"/>
    <col min="7" max="8" width="9" style="1"/>
    <col min="9" max="9" width="16" style="1" customWidth="1"/>
    <col min="10" max="10" width="12.625" style="1" customWidth="1"/>
    <col min="11" max="11" width="31.5" style="1" customWidth="1"/>
    <col min="12" max="12" width="9" style="1"/>
    <col min="13" max="13" width="10.625" style="1" customWidth="1"/>
    <col min="14" max="14" width="19" style="1" customWidth="1"/>
    <col min="15" max="20" width="9" style="1"/>
    <col min="21" max="21" width="10.625" style="1" customWidth="1"/>
    <col min="22" max="22" width="19" style="1" customWidth="1"/>
    <col min="23" max="24" width="8.375" style="1" customWidth="1"/>
    <col min="25" max="28" width="9" style="1"/>
    <col min="29" max="29" width="10.625" style="1" customWidth="1"/>
    <col min="30" max="30" width="19" style="1" customWidth="1"/>
    <col min="31" max="31" width="10.375" style="1" customWidth="1"/>
    <col min="32" max="32" width="8.375" style="1" customWidth="1"/>
    <col min="33" max="16384" width="9" style="1"/>
  </cols>
  <sheetData>
    <row r="1" customHeight="1" spans="1:6">
      <c r="A1" s="1" t="s">
        <v>40</v>
      </c>
      <c r="B1" s="1" t="s">
        <v>41</v>
      </c>
      <c r="C1" s="1" t="s">
        <v>42</v>
      </c>
      <c r="E1" s="1" t="s">
        <v>43</v>
      </c>
      <c r="F1" s="1" t="s">
        <v>44</v>
      </c>
    </row>
    <row r="2" customHeight="1" spans="1:2">
      <c r="A2" s="1" t="s">
        <v>45</v>
      </c>
      <c r="B2" s="1" t="s">
        <v>46</v>
      </c>
    </row>
    <row r="3" spans="1:1">
      <c r="A3" s="1" t="s">
        <v>47</v>
      </c>
    </row>
    <row r="4" spans="1:1">
      <c r="A4" s="1" t="s">
        <v>48</v>
      </c>
    </row>
    <row r="7" ht="15.75" spans="5:32">
      <c r="E7" s="2" t="s">
        <v>49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5:32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5:32">
      <c r="E9" s="4" t="s">
        <v>50</v>
      </c>
      <c r="F9" s="5" t="s">
        <v>51</v>
      </c>
      <c r="G9" s="3"/>
      <c r="H9" s="3"/>
      <c r="I9" s="3"/>
      <c r="J9" s="3"/>
      <c r="K9" s="3"/>
      <c r="L9" s="3"/>
      <c r="M9" s="4" t="s">
        <v>50</v>
      </c>
      <c r="N9" s="5" t="s">
        <v>52</v>
      </c>
      <c r="O9" s="3"/>
      <c r="P9" s="3"/>
      <c r="Q9" s="3"/>
      <c r="R9" s="3"/>
      <c r="S9" s="3"/>
      <c r="T9" s="3"/>
      <c r="U9" s="4" t="s">
        <v>50</v>
      </c>
      <c r="V9" s="5" t="s">
        <v>53</v>
      </c>
      <c r="W9" s="3"/>
      <c r="X9" s="3"/>
      <c r="Y9" s="3"/>
      <c r="Z9" s="3"/>
      <c r="AA9" s="3"/>
      <c r="AB9" s="3"/>
      <c r="AC9" s="4" t="s">
        <v>50</v>
      </c>
      <c r="AD9" s="5" t="s">
        <v>54</v>
      </c>
      <c r="AE9" s="3"/>
      <c r="AF9" s="3"/>
    </row>
    <row r="10" spans="5:32">
      <c r="E10" s="4" t="s">
        <v>55</v>
      </c>
      <c r="F10" s="6" t="s">
        <v>56</v>
      </c>
      <c r="G10" s="3"/>
      <c r="H10" s="3"/>
      <c r="I10" s="3"/>
      <c r="J10" s="3"/>
      <c r="K10" s="3"/>
      <c r="L10" s="3"/>
      <c r="M10" s="4" t="s">
        <v>55</v>
      </c>
      <c r="N10" s="6" t="s">
        <v>56</v>
      </c>
      <c r="O10" s="3"/>
      <c r="P10" s="3"/>
      <c r="Q10" s="3"/>
      <c r="R10" s="3"/>
      <c r="S10" s="3"/>
      <c r="T10" s="3"/>
      <c r="U10" s="4" t="s">
        <v>55</v>
      </c>
      <c r="V10" s="6" t="s">
        <v>56</v>
      </c>
      <c r="W10" s="3"/>
      <c r="X10" s="3"/>
      <c r="Y10" s="3"/>
      <c r="Z10" s="3"/>
      <c r="AA10" s="3"/>
      <c r="AB10" s="3"/>
      <c r="AC10" s="4" t="s">
        <v>55</v>
      </c>
      <c r="AD10" s="6" t="s">
        <v>56</v>
      </c>
      <c r="AE10" s="3"/>
      <c r="AF10" s="3"/>
    </row>
    <row r="11" spans="5:32">
      <c r="E11" s="4" t="s">
        <v>57</v>
      </c>
      <c r="F11" s="5">
        <v>72</v>
      </c>
      <c r="G11" s="3" t="s">
        <v>58</v>
      </c>
      <c r="H11" s="3"/>
      <c r="I11" s="3"/>
      <c r="J11" s="3"/>
      <c r="K11" s="3"/>
      <c r="L11" s="3"/>
      <c r="M11" s="4" t="s">
        <v>57</v>
      </c>
      <c r="N11" s="5">
        <v>72</v>
      </c>
      <c r="O11" s="3" t="s">
        <v>58</v>
      </c>
      <c r="P11" s="3"/>
      <c r="Q11" s="3"/>
      <c r="R11" s="3"/>
      <c r="S11" s="3"/>
      <c r="T11" s="3"/>
      <c r="U11" s="4" t="s">
        <v>57</v>
      </c>
      <c r="V11" s="5">
        <v>72</v>
      </c>
      <c r="W11" s="3" t="s">
        <v>58</v>
      </c>
      <c r="X11" s="3"/>
      <c r="Y11" s="3"/>
      <c r="Z11" s="3"/>
      <c r="AA11" s="3"/>
      <c r="AB11" s="3"/>
      <c r="AC11" s="4" t="s">
        <v>57</v>
      </c>
      <c r="AD11" s="5">
        <v>72</v>
      </c>
      <c r="AE11" s="3" t="s">
        <v>58</v>
      </c>
      <c r="AF11" s="3"/>
    </row>
    <row r="12" spans="5:32">
      <c r="E12" s="4" t="s">
        <v>59</v>
      </c>
      <c r="F12" s="6">
        <v>5</v>
      </c>
      <c r="G12" s="3" t="s">
        <v>60</v>
      </c>
      <c r="H12" s="3"/>
      <c r="I12" s="3"/>
      <c r="J12" s="3"/>
      <c r="K12" s="3"/>
      <c r="L12" s="3"/>
      <c r="M12" s="4" t="s">
        <v>59</v>
      </c>
      <c r="N12" s="6">
        <v>10</v>
      </c>
      <c r="O12" s="3" t="s">
        <v>60</v>
      </c>
      <c r="P12" s="3"/>
      <c r="Q12" s="3"/>
      <c r="R12" s="3"/>
      <c r="S12" s="3"/>
      <c r="T12" s="3"/>
      <c r="U12" s="4" t="s">
        <v>59</v>
      </c>
      <c r="V12" s="6">
        <v>20</v>
      </c>
      <c r="W12" s="3" t="s">
        <v>60</v>
      </c>
      <c r="X12" s="3"/>
      <c r="Y12" s="3"/>
      <c r="Z12" s="3"/>
      <c r="AA12" s="3"/>
      <c r="AB12" s="3"/>
      <c r="AC12" s="4" t="s">
        <v>59</v>
      </c>
      <c r="AD12" s="6">
        <v>50</v>
      </c>
      <c r="AE12" s="3" t="s">
        <v>60</v>
      </c>
      <c r="AF12" s="3"/>
    </row>
    <row r="13" spans="5:32">
      <c r="E13" s="4" t="s">
        <v>61</v>
      </c>
      <c r="F13" s="7">
        <v>31.71</v>
      </c>
      <c r="G13" s="3"/>
      <c r="H13" s="3"/>
      <c r="I13" s="3"/>
      <c r="J13" s="3"/>
      <c r="K13" s="3"/>
      <c r="L13" s="3"/>
      <c r="M13" s="4" t="s">
        <v>61</v>
      </c>
      <c r="N13" s="7">
        <v>21.12</v>
      </c>
      <c r="O13" s="3"/>
      <c r="P13" s="3"/>
      <c r="Q13" s="3"/>
      <c r="R13" s="3"/>
      <c r="S13" s="3"/>
      <c r="T13" s="3"/>
      <c r="U13" s="4" t="s">
        <v>61</v>
      </c>
      <c r="V13" s="7">
        <v>17.64</v>
      </c>
      <c r="W13" s="3"/>
      <c r="X13" s="3"/>
      <c r="Y13" s="3"/>
      <c r="Z13" s="3"/>
      <c r="AA13" s="3"/>
      <c r="AB13" s="3"/>
      <c r="AC13" s="4" t="s">
        <v>61</v>
      </c>
      <c r="AD13" s="7">
        <v>11.3</v>
      </c>
      <c r="AE13" s="3"/>
      <c r="AF13" s="3"/>
    </row>
    <row r="14" spans="5:32"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5:32">
      <c r="E15" s="4" t="s">
        <v>62</v>
      </c>
      <c r="F15" s="4" t="s">
        <v>63</v>
      </c>
      <c r="G15" s="4" t="s">
        <v>64</v>
      </c>
      <c r="H15" s="3"/>
      <c r="I15" s="3"/>
      <c r="J15" s="3"/>
      <c r="K15" s="3"/>
      <c r="L15" s="3"/>
      <c r="M15" s="4" t="s">
        <v>62</v>
      </c>
      <c r="N15" s="4" t="s">
        <v>63</v>
      </c>
      <c r="O15" s="4" t="s">
        <v>64</v>
      </c>
      <c r="P15" s="3"/>
      <c r="Q15" s="3"/>
      <c r="R15" s="3"/>
      <c r="S15" s="3"/>
      <c r="T15" s="3"/>
      <c r="U15" s="4" t="s">
        <v>62</v>
      </c>
      <c r="V15" s="4" t="s">
        <v>63</v>
      </c>
      <c r="W15" s="4" t="s">
        <v>64</v>
      </c>
      <c r="X15" s="3"/>
      <c r="Y15" s="3"/>
      <c r="Z15" s="3"/>
      <c r="AA15" s="3"/>
      <c r="AB15" s="3"/>
      <c r="AC15" s="4" t="s">
        <v>62</v>
      </c>
      <c r="AD15" s="4" t="s">
        <v>63</v>
      </c>
      <c r="AE15" s="4" t="s">
        <v>64</v>
      </c>
      <c r="AF15" s="3"/>
    </row>
    <row r="16" spans="5:32">
      <c r="E16" s="8" t="s">
        <v>65</v>
      </c>
      <c r="F16" s="5">
        <v>120</v>
      </c>
      <c r="G16" s="9">
        <v>3</v>
      </c>
      <c r="H16" s="3"/>
      <c r="I16" s="3"/>
      <c r="J16" s="3"/>
      <c r="K16" s="3"/>
      <c r="L16" s="3"/>
      <c r="M16" s="8" t="s">
        <v>65</v>
      </c>
      <c r="N16" s="5">
        <v>280</v>
      </c>
      <c r="O16" s="9">
        <v>7</v>
      </c>
      <c r="P16" s="3"/>
      <c r="Q16" s="3"/>
      <c r="R16" s="3"/>
      <c r="S16" s="3"/>
      <c r="T16" s="3"/>
      <c r="U16" s="8" t="s">
        <v>65</v>
      </c>
      <c r="V16" s="5">
        <v>560</v>
      </c>
      <c r="W16" s="9">
        <v>14</v>
      </c>
      <c r="X16" s="3"/>
      <c r="Y16" s="3"/>
      <c r="Z16" s="3"/>
      <c r="AA16" s="3"/>
      <c r="AB16" s="3"/>
      <c r="AC16" s="8" t="s">
        <v>65</v>
      </c>
      <c r="AD16" s="5">
        <v>1500</v>
      </c>
      <c r="AE16" s="9">
        <v>37.5</v>
      </c>
      <c r="AF16" s="3"/>
    </row>
    <row r="17" spans="5:32">
      <c r="E17" s="8" t="s">
        <v>66</v>
      </c>
      <c r="F17" s="5">
        <v>5</v>
      </c>
      <c r="G17" s="9">
        <v>26.79</v>
      </c>
      <c r="H17" s="3"/>
      <c r="I17" s="3"/>
      <c r="J17" s="3"/>
      <c r="K17" s="3"/>
      <c r="L17" s="3"/>
      <c r="M17" s="8" t="s">
        <v>66</v>
      </c>
      <c r="N17" s="5">
        <v>10</v>
      </c>
      <c r="O17" s="9">
        <v>53.57</v>
      </c>
      <c r="P17" s="3"/>
      <c r="Q17" s="3"/>
      <c r="R17" s="3"/>
      <c r="S17" s="3"/>
      <c r="T17" s="3"/>
      <c r="U17" s="8" t="s">
        <v>66</v>
      </c>
      <c r="V17" s="5">
        <v>15</v>
      </c>
      <c r="W17" s="9">
        <v>80.36</v>
      </c>
      <c r="X17" s="3"/>
      <c r="Y17" s="3"/>
      <c r="Z17" s="3"/>
      <c r="AA17" s="3"/>
      <c r="AB17" s="3"/>
      <c r="AC17" s="8" t="s">
        <v>66</v>
      </c>
      <c r="AD17" s="5">
        <v>30</v>
      </c>
      <c r="AE17" s="9">
        <v>160.71</v>
      </c>
      <c r="AF17" s="3"/>
    </row>
    <row r="18" spans="5:32">
      <c r="E18" s="8" t="s">
        <v>67</v>
      </c>
      <c r="F18" s="5">
        <v>1</v>
      </c>
      <c r="G18" s="9">
        <v>75</v>
      </c>
      <c r="H18" s="3"/>
      <c r="I18" s="3"/>
      <c r="J18" s="3"/>
      <c r="K18" s="3"/>
      <c r="L18" s="3"/>
      <c r="M18" s="8" t="s">
        <v>67</v>
      </c>
      <c r="N18" s="5">
        <v>2</v>
      </c>
      <c r="O18" s="9">
        <v>150</v>
      </c>
      <c r="P18" s="3"/>
      <c r="Q18" s="3"/>
      <c r="R18" s="3"/>
      <c r="S18" s="3"/>
      <c r="T18" s="3"/>
      <c r="U18" s="8" t="s">
        <v>67</v>
      </c>
      <c r="V18" s="5">
        <v>2</v>
      </c>
      <c r="W18" s="9">
        <v>150</v>
      </c>
      <c r="X18" s="3"/>
      <c r="Y18" s="3"/>
      <c r="Z18" s="3"/>
      <c r="AA18" s="3"/>
      <c r="AB18" s="3"/>
      <c r="AC18" s="8" t="s">
        <v>67</v>
      </c>
      <c r="AD18" s="5">
        <v>2</v>
      </c>
      <c r="AE18" s="9">
        <v>150</v>
      </c>
      <c r="AF18" s="3"/>
    </row>
    <row r="19" spans="5:32">
      <c r="E19" s="10" t="s">
        <v>68</v>
      </c>
      <c r="F19" s="5">
        <v>50</v>
      </c>
      <c r="G19" s="9">
        <v>53.75</v>
      </c>
      <c r="H19" s="3"/>
      <c r="I19" s="3"/>
      <c r="J19" s="3"/>
      <c r="K19" s="3"/>
      <c r="L19" s="3"/>
      <c r="M19" s="10" t="s">
        <v>68</v>
      </c>
      <c r="N19" s="5">
        <v>0</v>
      </c>
      <c r="O19" s="9">
        <v>0</v>
      </c>
      <c r="P19" s="3"/>
      <c r="Q19" s="3"/>
      <c r="R19" s="3"/>
      <c r="S19" s="3"/>
      <c r="T19" s="3"/>
      <c r="U19" s="10" t="s">
        <v>68</v>
      </c>
      <c r="V19" s="5">
        <v>100</v>
      </c>
      <c r="W19" s="9">
        <v>107.5</v>
      </c>
      <c r="X19" s="3"/>
      <c r="Y19" s="3"/>
      <c r="Z19" s="3"/>
      <c r="AA19" s="3"/>
      <c r="AB19" s="3"/>
      <c r="AC19" s="10" t="s">
        <v>68</v>
      </c>
      <c r="AD19" s="5">
        <v>200</v>
      </c>
      <c r="AE19" s="9">
        <v>215</v>
      </c>
      <c r="AF19" s="3"/>
    </row>
    <row r="20" spans="5:32">
      <c r="E20" s="10" t="s">
        <v>69</v>
      </c>
      <c r="F20" s="5">
        <v>0</v>
      </c>
      <c r="G20" s="9">
        <v>0</v>
      </c>
      <c r="H20" s="3"/>
      <c r="I20" s="3"/>
      <c r="J20" s="3"/>
      <c r="K20" s="3"/>
      <c r="L20" s="3"/>
      <c r="M20" s="10" t="s">
        <v>69</v>
      </c>
      <c r="N20" s="5">
        <v>500</v>
      </c>
      <c r="O20" s="9">
        <v>0.63</v>
      </c>
      <c r="P20" s="3"/>
      <c r="Q20" s="3"/>
      <c r="R20" s="3"/>
      <c r="S20" s="3"/>
      <c r="T20" s="3"/>
      <c r="U20" s="10" t="s">
        <v>69</v>
      </c>
      <c r="V20" s="5">
        <v>800</v>
      </c>
      <c r="W20" s="9">
        <v>1</v>
      </c>
      <c r="X20" s="3"/>
      <c r="Y20" s="3"/>
      <c r="Z20" s="3"/>
      <c r="AA20" s="3"/>
      <c r="AB20" s="3"/>
      <c r="AC20" s="10" t="s">
        <v>69</v>
      </c>
      <c r="AD20" s="5">
        <v>1500</v>
      </c>
      <c r="AE20" s="9">
        <v>1.88</v>
      </c>
      <c r="AF20" s="3"/>
    </row>
    <row r="21" spans="5:32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5:32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5:35">
      <c r="E23" s="4" t="s">
        <v>70</v>
      </c>
      <c r="F23" s="4" t="s">
        <v>62</v>
      </c>
      <c r="G23" s="4" t="s">
        <v>63</v>
      </c>
      <c r="H23" s="4" t="s">
        <v>64</v>
      </c>
      <c r="I23" s="14" t="str">
        <f>$A$1&amp;_xlfn.TEXTJOIN($C$1,1,K24,K27)&amp;$A$2</f>
        <v>[{"ItemId":40102,"Num":1},{"ItemId":30001,"Num":50}]</v>
      </c>
      <c r="J23" s="14" t="str">
        <f>$A$1&amp;_xlfn.TEXTJOIN($C$1,1,K25:K26,K28)&amp;$A$2</f>
        <v>[{"ItemId":50002,"Num":120},{"ItemId":10001,"Num":5},{"ItemId":50004,"Num":50000}]</v>
      </c>
      <c r="K23" s="3"/>
      <c r="L23" s="3"/>
      <c r="M23" s="4" t="s">
        <v>70</v>
      </c>
      <c r="N23" s="4" t="s">
        <v>62</v>
      </c>
      <c r="O23" s="4" t="s">
        <v>63</v>
      </c>
      <c r="P23" s="4" t="s">
        <v>64</v>
      </c>
      <c r="Q23" s="14" t="str">
        <f>$A$1&amp;_xlfn.TEXTJOIN($C$1,1,S24)&amp;$A$2</f>
        <v>[{"ItemId":40102,"Num":2}]</v>
      </c>
      <c r="R23" s="14" t="str">
        <f>$A$1&amp;_xlfn.TEXTJOIN($C$1,1,S25:S26,S28)&amp;$A$2</f>
        <v>[{"ItemId":50002,"Num":280},{"ItemId":10001,"Num":10},{"ItemId":50005,"Num":500}]</v>
      </c>
      <c r="S23" s="3"/>
      <c r="T23" s="3"/>
      <c r="U23" s="4" t="s">
        <v>70</v>
      </c>
      <c r="V23" s="4" t="s">
        <v>62</v>
      </c>
      <c r="W23" s="4" t="s">
        <v>63</v>
      </c>
      <c r="X23" s="4" t="s">
        <v>64</v>
      </c>
      <c r="Y23" s="14" t="str">
        <f>$A$1&amp;_xlfn.TEXTJOIN($C$1,1,AA24,AA27)&amp;$A$2</f>
        <v>[{"ItemId":40102,"Num":2},{"ItemId":30001,"Num":100}]</v>
      </c>
      <c r="Z23" s="14" t="str">
        <f>$A$1&amp;_xlfn.TEXTJOIN($C$1,1,AA25:AA26,AA28:AA29)&amp;$A$2</f>
        <v>[{"ItemId":50002,"Num":560},{"ItemId":10001,"Num":15},{"ItemId":50004,"Num":500000},{"ItemId":50005,"Num":800}]</v>
      </c>
      <c r="AA23" s="3"/>
      <c r="AB23" s="3"/>
      <c r="AC23" s="4" t="s">
        <v>70</v>
      </c>
      <c r="AD23" s="4" t="s">
        <v>62</v>
      </c>
      <c r="AE23" s="4" t="s">
        <v>63</v>
      </c>
      <c r="AF23" s="4" t="s">
        <v>64</v>
      </c>
      <c r="AG23" s="14" t="str">
        <f>$A$1&amp;_xlfn.TEXTJOIN($C$1,1,AI24,AI27)&amp;$A$2</f>
        <v>[{"ItemId":40102,"Num":2},{"ItemId":30001,"Num":200}]</v>
      </c>
      <c r="AH23" s="14" t="str">
        <f>$A$1&amp;_xlfn.TEXTJOIN($C$1,1,AI25:AI26,AI28:AI29)&amp;$A$2</f>
        <v>[{"ItemId":50002,"Num":1500},{"ItemId":10001,"Num":30},{"ItemId":50004,"Num":1000000},{"ItemId":50005,"Num":1500}]</v>
      </c>
      <c r="AI23" s="3"/>
    </row>
    <row r="24" spans="4:35">
      <c r="D24" s="1">
        <f>_xlfn.XLOOKUP(F24,[1]配置!$D$5:$D$10000,[1]配置!$B$5:$B$10000)</f>
        <v>40102</v>
      </c>
      <c r="E24" s="5">
        <v>1</v>
      </c>
      <c r="F24" s="11" t="s">
        <v>71</v>
      </c>
      <c r="G24" s="5">
        <v>1</v>
      </c>
      <c r="H24" s="6">
        <v>75</v>
      </c>
      <c r="I24" s="3" t="str">
        <f>$B$2&amp;$E$1&amp;$B$2&amp;$B$1&amp;D24</f>
        <v>"ItemId":40102</v>
      </c>
      <c r="J24" s="3" t="str">
        <f>$B$2&amp;$F$1&amp;$B$2&amp;$B$1&amp;G24</f>
        <v>"Num":1</v>
      </c>
      <c r="K24" s="3" t="str">
        <f>$A$3&amp;_xlfn.TEXTJOIN($C$1,1,I24:J24)&amp;$A$4</f>
        <v>{"ItemId":40102,"Num":1}</v>
      </c>
      <c r="L24" s="1">
        <f>_xlfn.XLOOKUP(N24,[1]配置!$D$5:$D$10000,[1]配置!$B$5:$B$10000)</f>
        <v>40102</v>
      </c>
      <c r="M24" s="5">
        <v>1</v>
      </c>
      <c r="N24" s="11" t="s">
        <v>71</v>
      </c>
      <c r="O24" s="5">
        <v>2</v>
      </c>
      <c r="P24" s="6">
        <v>150</v>
      </c>
      <c r="Q24" s="3" t="str">
        <f>$B$2&amp;$E$1&amp;$B$2&amp;$B$1&amp;L24</f>
        <v>"ItemId":40102</v>
      </c>
      <c r="R24" s="3" t="str">
        <f>$B$2&amp;$F$1&amp;$B$2&amp;$B$1&amp;O24</f>
        <v>"Num":2</v>
      </c>
      <c r="S24" s="3" t="str">
        <f>$A$3&amp;_xlfn.TEXTJOIN($C$1,1,Q24:R24)&amp;$A$4</f>
        <v>{"ItemId":40102,"Num":2}</v>
      </c>
      <c r="T24" s="1">
        <f>_xlfn.XLOOKUP(V24,[1]配置!$D$5:$D$10000,[1]配置!$B$5:$B$10000)</f>
        <v>40102</v>
      </c>
      <c r="U24" s="5">
        <v>1</v>
      </c>
      <c r="V24" s="11" t="s">
        <v>71</v>
      </c>
      <c r="W24" s="5">
        <v>2</v>
      </c>
      <c r="X24" s="6">
        <v>150</v>
      </c>
      <c r="Y24" s="3" t="str">
        <f t="shared" ref="Y24:Y29" si="0">$B$2&amp;$E$1&amp;$B$2&amp;$B$1&amp;T24</f>
        <v>"ItemId":40102</v>
      </c>
      <c r="Z24" s="3" t="str">
        <f t="shared" ref="Z24:Z29" si="1">$B$2&amp;$F$1&amp;$B$2&amp;$B$1&amp;W24</f>
        <v>"Num":2</v>
      </c>
      <c r="AA24" s="3" t="str">
        <f t="shared" ref="AA24:AA29" si="2">$A$3&amp;_xlfn.TEXTJOIN($C$1,1,Y24:Z24)&amp;$A$4</f>
        <v>{"ItemId":40102,"Num":2}</v>
      </c>
      <c r="AB24" s="1">
        <f>_xlfn.XLOOKUP(AD24,[1]配置!$D$5:$D$10000,[1]配置!$B$5:$B$10000)</f>
        <v>40102</v>
      </c>
      <c r="AC24" s="5">
        <v>1</v>
      </c>
      <c r="AD24" s="11" t="s">
        <v>71</v>
      </c>
      <c r="AE24" s="5">
        <v>2</v>
      </c>
      <c r="AF24" s="6">
        <v>150</v>
      </c>
      <c r="AG24" s="3" t="str">
        <f t="shared" ref="AG24:AG29" si="3">$B$2&amp;$E$1&amp;$B$2&amp;$B$1&amp;AB24</f>
        <v>"ItemId":40102</v>
      </c>
      <c r="AH24" s="3" t="str">
        <f t="shared" ref="AH24:AH29" si="4">$B$2&amp;$F$1&amp;$B$2&amp;$B$1&amp;AE24</f>
        <v>"Num":2</v>
      </c>
      <c r="AI24" s="3" t="str">
        <f t="shared" ref="AI24:AI29" si="5">$A$3&amp;_xlfn.TEXTJOIN($C$1,1,AG24:AH24)&amp;$A$4</f>
        <v>{"ItemId":40102,"Num":2}</v>
      </c>
    </row>
    <row r="25" spans="4:35">
      <c r="D25" s="1">
        <f>_xlfn.XLOOKUP(F25,[1]配置!$D$5:$D$10000,[1]配置!$B$5:$B$10000)</f>
        <v>50002</v>
      </c>
      <c r="E25" s="5">
        <v>2</v>
      </c>
      <c r="F25" s="8" t="s">
        <v>65</v>
      </c>
      <c r="G25" s="12">
        <v>120</v>
      </c>
      <c r="H25" s="6">
        <v>3</v>
      </c>
      <c r="I25" s="3" t="str">
        <f>$B$2&amp;$E$1&amp;$B$2&amp;$B$1&amp;D25</f>
        <v>"ItemId":50002</v>
      </c>
      <c r="J25" s="3" t="str">
        <f>$B$2&amp;$F$1&amp;$B$2&amp;$B$1&amp;G25</f>
        <v>"Num":120</v>
      </c>
      <c r="K25" s="3" t="str">
        <f>$A$3&amp;_xlfn.TEXTJOIN($C$1,1,I25:J25)&amp;$A$4</f>
        <v>{"ItemId":50002,"Num":120}</v>
      </c>
      <c r="L25" s="1">
        <f>_xlfn.XLOOKUP(N25,[1]配置!$D$5:$D$10000,[1]配置!$B$5:$B$10000)</f>
        <v>50002</v>
      </c>
      <c r="M25" s="5">
        <v>2</v>
      </c>
      <c r="N25" s="8" t="s">
        <v>65</v>
      </c>
      <c r="O25" s="12">
        <v>280</v>
      </c>
      <c r="P25" s="6">
        <v>7</v>
      </c>
      <c r="Q25" s="3" t="str">
        <f>$B$2&amp;$E$1&amp;$B$2&amp;$B$1&amp;L25</f>
        <v>"ItemId":50002</v>
      </c>
      <c r="R25" s="3" t="str">
        <f>$B$2&amp;$F$1&amp;$B$2&amp;$B$1&amp;O25</f>
        <v>"Num":280</v>
      </c>
      <c r="S25" s="3" t="str">
        <f>$A$3&amp;_xlfn.TEXTJOIN($C$1,1,Q25:R25)&amp;$A$4</f>
        <v>{"ItemId":50002,"Num":280}</v>
      </c>
      <c r="T25" s="1">
        <f>_xlfn.XLOOKUP(V25,[1]配置!$D$5:$D$10000,[1]配置!$B$5:$B$10000)</f>
        <v>50002</v>
      </c>
      <c r="U25" s="5">
        <v>2</v>
      </c>
      <c r="V25" s="8" t="s">
        <v>65</v>
      </c>
      <c r="W25" s="5">
        <v>560</v>
      </c>
      <c r="X25" s="6">
        <v>80.36</v>
      </c>
      <c r="Y25" s="3" t="str">
        <f t="shared" si="0"/>
        <v>"ItemId":50002</v>
      </c>
      <c r="Z25" s="3" t="str">
        <f t="shared" si="1"/>
        <v>"Num":560</v>
      </c>
      <c r="AA25" s="3" t="str">
        <f t="shared" si="2"/>
        <v>{"ItemId":50002,"Num":560}</v>
      </c>
      <c r="AB25" s="1">
        <f>_xlfn.XLOOKUP(AD25,[1]配置!$D$5:$D$10000,[1]配置!$B$5:$B$10000)</f>
        <v>50002</v>
      </c>
      <c r="AC25" s="5">
        <v>2</v>
      </c>
      <c r="AD25" s="8" t="s">
        <v>65</v>
      </c>
      <c r="AE25" s="5">
        <v>1500</v>
      </c>
      <c r="AF25" s="6">
        <v>160.71</v>
      </c>
      <c r="AG25" s="3" t="str">
        <f t="shared" si="3"/>
        <v>"ItemId":50002</v>
      </c>
      <c r="AH25" s="3" t="str">
        <f t="shared" si="4"/>
        <v>"Num":1500</v>
      </c>
      <c r="AI25" s="3" t="str">
        <f t="shared" si="5"/>
        <v>{"ItemId":50002,"Num":1500}</v>
      </c>
    </row>
    <row r="26" spans="4:35">
      <c r="D26" s="1">
        <f>_xlfn.XLOOKUP(F26,[1]配置!$D$5:$D$10000,[1]配置!$B$5:$B$10000)</f>
        <v>10001</v>
      </c>
      <c r="E26" s="5">
        <v>3</v>
      </c>
      <c r="F26" s="8" t="s">
        <v>66</v>
      </c>
      <c r="G26" s="5">
        <v>5</v>
      </c>
      <c r="H26" s="6">
        <v>26.79</v>
      </c>
      <c r="I26" s="3" t="str">
        <f>$B$2&amp;$E$1&amp;$B$2&amp;$B$1&amp;D26</f>
        <v>"ItemId":10001</v>
      </c>
      <c r="J26" s="3" t="str">
        <f>$B$2&amp;$F$1&amp;$B$2&amp;$B$1&amp;G26</f>
        <v>"Num":5</v>
      </c>
      <c r="K26" s="3" t="str">
        <f>$A$3&amp;_xlfn.TEXTJOIN($C$1,1,I26:J26)&amp;$A$4</f>
        <v>{"ItemId":10001,"Num":5}</v>
      </c>
      <c r="L26" s="1">
        <f>_xlfn.XLOOKUP(N26,[1]配置!$D$5:$D$10000,[1]配置!$B$5:$B$10000)</f>
        <v>10001</v>
      </c>
      <c r="M26" s="5">
        <v>3</v>
      </c>
      <c r="N26" s="8" t="s">
        <v>66</v>
      </c>
      <c r="O26" s="5">
        <v>10</v>
      </c>
      <c r="P26" s="6">
        <v>53.57</v>
      </c>
      <c r="Q26" s="3" t="str">
        <f>$B$2&amp;$E$1&amp;$B$2&amp;$B$1&amp;L26</f>
        <v>"ItemId":10001</v>
      </c>
      <c r="R26" s="3" t="str">
        <f>$B$2&amp;$F$1&amp;$B$2&amp;$B$1&amp;O26</f>
        <v>"Num":10</v>
      </c>
      <c r="S26" s="3" t="str">
        <f>$A$3&amp;_xlfn.TEXTJOIN($C$1,1,Q26:R26)&amp;$A$4</f>
        <v>{"ItemId":10001,"Num":10}</v>
      </c>
      <c r="T26" s="1">
        <f>_xlfn.XLOOKUP(V26,[1]配置!$D$5:$D$10000,[1]配置!$B$5:$B$10000)</f>
        <v>10001</v>
      </c>
      <c r="U26" s="5">
        <v>3</v>
      </c>
      <c r="V26" s="8" t="s">
        <v>66</v>
      </c>
      <c r="W26" s="5">
        <v>15</v>
      </c>
      <c r="X26" s="6">
        <v>14</v>
      </c>
      <c r="Y26" s="3" t="str">
        <f t="shared" si="0"/>
        <v>"ItemId":10001</v>
      </c>
      <c r="Z26" s="3" t="str">
        <f t="shared" si="1"/>
        <v>"Num":15</v>
      </c>
      <c r="AA26" s="3" t="str">
        <f t="shared" si="2"/>
        <v>{"ItemId":10001,"Num":15}</v>
      </c>
      <c r="AB26" s="1">
        <f>_xlfn.XLOOKUP(AD26,[1]配置!$D$5:$D$10000,[1]配置!$B$5:$B$10000)</f>
        <v>10001</v>
      </c>
      <c r="AC26" s="5">
        <v>3</v>
      </c>
      <c r="AD26" s="8" t="s">
        <v>66</v>
      </c>
      <c r="AE26" s="5">
        <v>30</v>
      </c>
      <c r="AF26" s="6">
        <v>37.5</v>
      </c>
      <c r="AG26" s="3" t="str">
        <f t="shared" si="3"/>
        <v>"ItemId":10001</v>
      </c>
      <c r="AH26" s="3" t="str">
        <f t="shared" si="4"/>
        <v>"Num":30</v>
      </c>
      <c r="AI26" s="3" t="str">
        <f t="shared" si="5"/>
        <v>{"ItemId":10001,"Num":30}</v>
      </c>
    </row>
    <row r="27" spans="4:35">
      <c r="D27" s="1">
        <f>_xlfn.XLOOKUP(F27,[1]配置!$D$5:$D$10000,[1]配置!$B$5:$B$10000)</f>
        <v>30001</v>
      </c>
      <c r="E27" s="5">
        <v>4</v>
      </c>
      <c r="F27" s="13" t="s">
        <v>72</v>
      </c>
      <c r="G27" s="12">
        <v>50</v>
      </c>
      <c r="H27" s="6">
        <v>53.75</v>
      </c>
      <c r="I27" s="3" t="str">
        <f>$B$2&amp;$E$1&amp;$B$2&amp;$B$1&amp;D27</f>
        <v>"ItemId":30001</v>
      </c>
      <c r="J27" s="3" t="str">
        <f>$B$2&amp;$F$1&amp;$B$2&amp;$B$1&amp;G27</f>
        <v>"Num":50</v>
      </c>
      <c r="K27" s="3" t="str">
        <f>$A$3&amp;_xlfn.TEXTJOIN($C$1,1,I27:J27)&amp;$A$4</f>
        <v>{"ItemId":30001,"Num":50}</v>
      </c>
      <c r="L27" s="1">
        <f>_xlfn.XLOOKUP(N27,[1]配置!$D$5:$D$10000,[1]配置!$B$5:$B$10000)</f>
        <v>50004</v>
      </c>
      <c r="M27" s="5">
        <v>4</v>
      </c>
      <c r="N27" s="10" t="s">
        <v>73</v>
      </c>
      <c r="O27" s="12">
        <v>200000</v>
      </c>
      <c r="P27" s="6">
        <v>0</v>
      </c>
      <c r="Q27" s="3" t="str">
        <f>$B$2&amp;$E$1&amp;$B$2&amp;$B$1&amp;L27</f>
        <v>"ItemId":50004</v>
      </c>
      <c r="R27" s="3" t="str">
        <f>$B$2&amp;$F$1&amp;$B$2&amp;$B$1&amp;O27</f>
        <v>"Num":200000</v>
      </c>
      <c r="S27" s="3" t="str">
        <f>$A$3&amp;_xlfn.TEXTJOIN($C$1,1,Q27:R27)&amp;$A$4</f>
        <v>{"ItemId":50004,"Num":200000}</v>
      </c>
      <c r="T27" s="1">
        <f>_xlfn.XLOOKUP(V27,[1]配置!$D$5:$D$10000,[1]配置!$B$5:$B$10000)</f>
        <v>30001</v>
      </c>
      <c r="U27" s="5">
        <v>4</v>
      </c>
      <c r="V27" s="13" t="s">
        <v>72</v>
      </c>
      <c r="W27" s="12">
        <v>100</v>
      </c>
      <c r="X27" s="6">
        <v>107.5</v>
      </c>
      <c r="Y27" s="3" t="str">
        <f t="shared" si="0"/>
        <v>"ItemId":30001</v>
      </c>
      <c r="Z27" s="3" t="str">
        <f t="shared" si="1"/>
        <v>"Num":100</v>
      </c>
      <c r="AA27" s="3" t="str">
        <f t="shared" si="2"/>
        <v>{"ItemId":30001,"Num":100}</v>
      </c>
      <c r="AB27" s="1">
        <f>_xlfn.XLOOKUP(AD27,[1]配置!$D$5:$D$10000,[1]配置!$B$5:$B$10000)</f>
        <v>30001</v>
      </c>
      <c r="AC27" s="5">
        <v>4</v>
      </c>
      <c r="AD27" s="13" t="s">
        <v>72</v>
      </c>
      <c r="AE27" s="12">
        <v>200</v>
      </c>
      <c r="AF27" s="6">
        <v>215</v>
      </c>
      <c r="AG27" s="3" t="str">
        <f t="shared" si="3"/>
        <v>"ItemId":30001</v>
      </c>
      <c r="AH27" s="3" t="str">
        <f t="shared" si="4"/>
        <v>"Num":200</v>
      </c>
      <c r="AI27" s="3" t="str">
        <f t="shared" si="5"/>
        <v>{"ItemId":30001,"Num":200}</v>
      </c>
    </row>
    <row r="28" spans="4:35">
      <c r="D28" s="1">
        <f>_xlfn.XLOOKUP(F28,[1]配置!$D$5:$D$10000,[1]配置!$B$5:$B$10000)</f>
        <v>50004</v>
      </c>
      <c r="E28" s="5">
        <v>5</v>
      </c>
      <c r="F28" s="10" t="s">
        <v>73</v>
      </c>
      <c r="G28" s="12">
        <v>50000</v>
      </c>
      <c r="H28" s="6">
        <v>0</v>
      </c>
      <c r="I28" s="3" t="str">
        <f>$B$2&amp;$E$1&amp;$B$2&amp;$B$1&amp;D28</f>
        <v>"ItemId":50004</v>
      </c>
      <c r="J28" s="3" t="str">
        <f>$B$2&amp;$F$1&amp;$B$2&amp;$B$1&amp;G28</f>
        <v>"Num":50000</v>
      </c>
      <c r="K28" s="3" t="str">
        <f>$A$3&amp;_xlfn.TEXTJOIN($C$1,1,I28:J28)&amp;$A$4</f>
        <v>{"ItemId":50004,"Num":50000}</v>
      </c>
      <c r="L28" s="1">
        <f>_xlfn.XLOOKUP(N28,[1]配置!$D$5:$D$10000,[1]配置!$B$5:$B$10000)</f>
        <v>50005</v>
      </c>
      <c r="M28" s="5">
        <v>5</v>
      </c>
      <c r="N28" s="10" t="s">
        <v>69</v>
      </c>
      <c r="O28" s="12">
        <v>500</v>
      </c>
      <c r="P28" s="6">
        <v>0.63</v>
      </c>
      <c r="Q28" s="3" t="str">
        <f>$B$2&amp;$E$1&amp;$B$2&amp;$B$1&amp;L28</f>
        <v>"ItemId":50005</v>
      </c>
      <c r="R28" s="3" t="str">
        <f>$B$2&amp;$F$1&amp;$B$2&amp;$B$1&amp;O28</f>
        <v>"Num":500</v>
      </c>
      <c r="S28" s="3" t="str">
        <f>$A$3&amp;_xlfn.TEXTJOIN($C$1,1,Q28:R28)&amp;$A$4</f>
        <v>{"ItemId":50005,"Num":500}</v>
      </c>
      <c r="T28" s="1">
        <f>_xlfn.XLOOKUP(V28,[1]配置!$D$5:$D$10000,[1]配置!$B$5:$B$10000)</f>
        <v>50004</v>
      </c>
      <c r="U28" s="5">
        <v>5</v>
      </c>
      <c r="V28" s="10" t="s">
        <v>73</v>
      </c>
      <c r="W28" s="12">
        <v>500000</v>
      </c>
      <c r="X28" s="6">
        <v>0</v>
      </c>
      <c r="Y28" s="3" t="str">
        <f t="shared" si="0"/>
        <v>"ItemId":50004</v>
      </c>
      <c r="Z28" s="3" t="str">
        <f t="shared" si="1"/>
        <v>"Num":500000</v>
      </c>
      <c r="AA28" s="3" t="str">
        <f t="shared" si="2"/>
        <v>{"ItemId":50004,"Num":500000}</v>
      </c>
      <c r="AB28" s="1">
        <f>_xlfn.XLOOKUP(AD28,[1]配置!$D$5:$D$10000,[1]配置!$B$5:$B$10000)</f>
        <v>50004</v>
      </c>
      <c r="AC28" s="5">
        <v>5</v>
      </c>
      <c r="AD28" s="10" t="s">
        <v>73</v>
      </c>
      <c r="AE28" s="12">
        <v>1000000</v>
      </c>
      <c r="AF28" s="6">
        <v>0</v>
      </c>
      <c r="AG28" s="3" t="str">
        <f t="shared" si="3"/>
        <v>"ItemId":50004</v>
      </c>
      <c r="AH28" s="3" t="str">
        <f t="shared" si="4"/>
        <v>"Num":1000000</v>
      </c>
      <c r="AI28" s="3" t="str">
        <f t="shared" si="5"/>
        <v>{"ItemId":50004,"Num":1000000}</v>
      </c>
    </row>
    <row r="29" spans="5:35"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1">
        <f>_xlfn.XLOOKUP(V29,[1]配置!$D$5:$D$10000,[1]配置!$B$5:$B$10000)</f>
        <v>50005</v>
      </c>
      <c r="U29" s="5">
        <v>6</v>
      </c>
      <c r="V29" s="10" t="s">
        <v>69</v>
      </c>
      <c r="W29" s="12">
        <v>800</v>
      </c>
      <c r="X29" s="6">
        <v>1</v>
      </c>
      <c r="Y29" s="3" t="str">
        <f t="shared" si="0"/>
        <v>"ItemId":50005</v>
      </c>
      <c r="Z29" s="3" t="str">
        <f t="shared" si="1"/>
        <v>"Num":800</v>
      </c>
      <c r="AA29" s="3" t="str">
        <f t="shared" si="2"/>
        <v>{"ItemId":50005,"Num":800}</v>
      </c>
      <c r="AB29" s="1">
        <f>_xlfn.XLOOKUP(AD29,[1]配置!$D$5:$D$10000,[1]配置!$B$5:$B$10000)</f>
        <v>50005</v>
      </c>
      <c r="AC29" s="5">
        <v>6</v>
      </c>
      <c r="AD29" s="10" t="s">
        <v>69</v>
      </c>
      <c r="AE29" s="12">
        <v>1500</v>
      </c>
      <c r="AF29" s="6">
        <v>1.88</v>
      </c>
      <c r="AG29" s="3" t="str">
        <f t="shared" si="3"/>
        <v>"ItemId":50005</v>
      </c>
      <c r="AH29" s="3" t="str">
        <f t="shared" si="4"/>
        <v>"Num":1500</v>
      </c>
      <c r="AI29" s="3" t="str">
        <f t="shared" si="5"/>
        <v>{"ItemId":50005,"Num":1500}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王敖</cp:lastModifiedBy>
  <dcterms:created xsi:type="dcterms:W3CDTF">2023-05-12T11:15:00Z</dcterms:created>
  <dcterms:modified xsi:type="dcterms:W3CDTF">2024-12-23T14:11:31Z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