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Activity\"/>
    </mc:Choice>
  </mc:AlternateContent>
  <xr:revisionPtr revIDLastSave="0" documentId="13_ncr:1_{D19B12FC-4F55-4DAD-A5B1-1DC3FB53C95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M12" i="2"/>
  <c r="W12" i="2"/>
  <c r="W13" i="2"/>
  <c r="W11" i="2"/>
  <c r="V17" i="2"/>
  <c r="V16" i="2"/>
  <c r="V15" i="2"/>
  <c r="V14" i="2"/>
  <c r="V13" i="2"/>
  <c r="V12" i="2"/>
  <c r="V11" i="2"/>
  <c r="U12" i="2"/>
  <c r="U13" i="2"/>
  <c r="U14" i="2"/>
  <c r="W14" i="2" s="1"/>
  <c r="U15" i="2"/>
  <c r="W15" i="2" s="1"/>
  <c r="U16" i="2"/>
  <c r="W16" i="2" s="1"/>
  <c r="U17" i="2"/>
  <c r="W17" i="2" s="1"/>
  <c r="U11" i="2"/>
  <c r="S17" i="2"/>
  <c r="N16" i="2"/>
  <c r="S16" i="2" s="1"/>
  <c r="N15" i="2"/>
  <c r="S15" i="2" s="1"/>
  <c r="N14" i="2"/>
  <c r="S14" i="2" s="1"/>
  <c r="N13" i="2"/>
  <c r="S13" i="2" s="1"/>
  <c r="S12" i="2"/>
  <c r="N11" i="2"/>
  <c r="S11" i="2" s="1"/>
  <c r="M13" i="2"/>
  <c r="R13" i="2" s="1"/>
  <c r="M14" i="2"/>
  <c r="R14" i="2" s="1"/>
  <c r="T14" i="2" s="1"/>
  <c r="M15" i="2"/>
  <c r="R15" i="2" s="1"/>
  <c r="T15" i="2" s="1"/>
  <c r="M16" i="2"/>
  <c r="R16" i="2" s="1"/>
  <c r="R17" i="2"/>
  <c r="A6" i="1"/>
  <c r="A7" i="1"/>
  <c r="A8" i="1"/>
  <c r="A9" i="1"/>
  <c r="A10" i="1"/>
  <c r="A11" i="1"/>
  <c r="A12" i="1"/>
  <c r="X15" i="2" l="1"/>
  <c r="D10" i="1" s="1"/>
  <c r="X14" i="2"/>
  <c r="D9" i="1" s="1"/>
  <c r="R12" i="2"/>
  <c r="T12" i="2" s="1"/>
  <c r="X12" i="2" s="1"/>
  <c r="D7" i="1" s="1"/>
  <c r="M11" i="2"/>
  <c r="R11" i="2" s="1"/>
  <c r="T11" i="2" s="1"/>
  <c r="X11" i="2" s="1"/>
  <c r="D6" i="1" s="1"/>
  <c r="T13" i="2"/>
  <c r="X13" i="2" s="1"/>
  <c r="D8" i="1" s="1"/>
  <c r="T16" i="2"/>
  <c r="X16" i="2" s="1"/>
  <c r="D11" i="1" s="1"/>
  <c r="T17" i="2"/>
  <c r="X17" i="2" s="1"/>
  <c r="D12" i="1" s="1"/>
</calcChain>
</file>

<file path=xl/sharedStrings.xml><?xml version="1.0" encoding="utf-8"?>
<sst xmlns="http://schemas.openxmlformats.org/spreadsheetml/2006/main" count="43" uniqueCount="30">
  <si>
    <t>Id</t>
  </si>
  <si>
    <t>int</t>
  </si>
  <si>
    <t>list[int]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</si>
  <si>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</si>
  <si>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</si>
  <si>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</si>
  <si>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</si>
  <si>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</si>
  <si>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</si>
  <si>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</si>
  <si>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</si>
  <si>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</si>
  <si>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t>RewardList</t>
    <phoneticPr fontId="2" type="noConversion"/>
  </si>
  <si>
    <t>奖励Id</t>
    <phoneticPr fontId="2" type="noConversion"/>
  </si>
  <si>
    <t>LoginRewardId</t>
    <phoneticPr fontId="2" type="noConversion"/>
  </si>
  <si>
    <t>LoginDays</t>
    <phoneticPr fontId="2" type="noConversion"/>
  </si>
  <si>
    <t>登录天数</t>
    <phoneticPr fontId="2" type="noConversion"/>
  </si>
  <si>
    <t>int</t>
    <phoneticPr fontId="2" type="noConversion"/>
  </si>
  <si>
    <t>道具</t>
  </si>
  <si>
    <t>数量</t>
  </si>
  <si>
    <t>价值</t>
  </si>
  <si>
    <t>史诗拆车件</t>
  </si>
  <si>
    <t>天数</t>
  </si>
  <si>
    <t>道具奖励</t>
    <phoneticPr fontId="2" type="noConversion"/>
  </si>
  <si>
    <t>// 累计登录奖励</t>
    <phoneticPr fontId="2" type="noConversion"/>
  </si>
  <si>
    <t>ItemId</t>
    <phoneticPr fontId="2" type="noConversion"/>
  </si>
  <si>
    <t>Num</t>
    <phoneticPr fontId="2" type="noConversion"/>
  </si>
  <si>
    <t>奖励类型为0时读取，默认值[]
[道具:数量]</t>
    <phoneticPr fontId="2" type="noConversion"/>
  </si>
  <si>
    <t>启程之礼</t>
  </si>
  <si>
    <t>偷车钳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</si>
</sst>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3"/>
      <color rgb="FF44546A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CAB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EXCEL/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</row>
        <row r="836">
          <cell r="B836">
            <v>100004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</row>
        <row r="858">
          <cell r="B858">
            <v>10141005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</row>
        <row r="866">
          <cell r="B866">
            <v>10141013</v>
          </cell>
        </row>
        <row r="867">
          <cell r="B867">
            <v>10141014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</row>
        <row r="870">
          <cell r="B870">
            <v>10141017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pane xSplit="4" ySplit="4" topLeftCell="E5" activePane="bottomRight" state="frozen"/>
      <selection pane="topRight"/>
      <selection pane="bottomLeft"/>
      <selection pane="bottomRight" activeCell="D4" sqref="D4"/>
    </sheetView>
  </sheetViews>
  <sheetFormatPr defaultColWidth="9" defaultRowHeight="13.5" x14ac:dyDescent="0.15"/>
  <cols>
    <col min="1" max="1" width="9.125" style="3" customWidth="1"/>
    <col min="2" max="3" width="15.875" style="3" customWidth="1"/>
    <col min="4" max="4" width="58.25" style="3" bestFit="1" customWidth="1"/>
    <col min="5" max="16384" width="9" style="1"/>
  </cols>
  <sheetData>
    <row r="1" spans="1:4" x14ac:dyDescent="0.15">
      <c r="A1" s="4" t="s">
        <v>0</v>
      </c>
      <c r="B1" s="6" t="s">
        <v>14</v>
      </c>
      <c r="C1" s="6" t="s">
        <v>15</v>
      </c>
      <c r="D1" s="6" t="s">
        <v>12</v>
      </c>
    </row>
    <row r="2" spans="1:4" x14ac:dyDescent="0.15">
      <c r="A2" s="4" t="s">
        <v>1</v>
      </c>
      <c r="B2" s="4" t="s">
        <v>1</v>
      </c>
      <c r="C2" s="6" t="s">
        <v>17</v>
      </c>
      <c r="D2" s="4" t="s">
        <v>2</v>
      </c>
    </row>
    <row r="3" spans="1:4" x14ac:dyDescent="0.15">
      <c r="A3" s="4" t="s">
        <v>3</v>
      </c>
      <c r="B3" s="7" t="s">
        <v>13</v>
      </c>
      <c r="C3" s="6" t="s">
        <v>16</v>
      </c>
      <c r="D3" s="6" t="s">
        <v>23</v>
      </c>
    </row>
    <row r="4" spans="1:4" s="2" customFormat="1" ht="246" customHeight="1" x14ac:dyDescent="0.15">
      <c r="A4" s="5" t="s">
        <v>4</v>
      </c>
      <c r="B4" s="7" t="s">
        <v>13</v>
      </c>
      <c r="C4" s="7" t="s">
        <v>16</v>
      </c>
      <c r="D4" s="7" t="s">
        <v>27</v>
      </c>
    </row>
    <row r="5" spans="1:4" x14ac:dyDescent="0.15">
      <c r="A5" s="15" t="s">
        <v>24</v>
      </c>
      <c r="B5" s="7"/>
      <c r="C5" s="6"/>
      <c r="D5" s="6"/>
    </row>
    <row r="6" spans="1:4" x14ac:dyDescent="0.15">
      <c r="A6" s="3">
        <f>B6</f>
        <v>1</v>
      </c>
      <c r="B6" s="3">
        <v>1</v>
      </c>
      <c r="C6" s="8">
        <v>1</v>
      </c>
      <c r="D6" s="8" t="str">
        <f>中转!X11</f>
        <v>[{"ItemId":10001,"Num":10}]</v>
      </c>
    </row>
    <row r="7" spans="1:4" x14ac:dyDescent="0.15">
      <c r="A7" s="3">
        <f t="shared" ref="A7:A12" si="0">B7</f>
        <v>2</v>
      </c>
      <c r="B7" s="3">
        <v>2</v>
      </c>
      <c r="C7" s="8">
        <v>2</v>
      </c>
      <c r="D7" s="8" t="str">
        <f>中转!X12</f>
        <v>[{"ItemId":10001,"Num":10}]</v>
      </c>
    </row>
    <row r="8" spans="1:4" x14ac:dyDescent="0.15">
      <c r="A8" s="3">
        <f t="shared" si="0"/>
        <v>3</v>
      </c>
      <c r="B8" s="3">
        <v>3</v>
      </c>
      <c r="C8" s="8">
        <v>3</v>
      </c>
      <c r="D8" s="8" t="str">
        <f>中转!X13</f>
        <v>[{"ItemId":10001,"Num":10}]</v>
      </c>
    </row>
    <row r="9" spans="1:4" x14ac:dyDescent="0.15">
      <c r="A9" s="3">
        <f t="shared" si="0"/>
        <v>4</v>
      </c>
      <c r="B9" s="3">
        <v>4</v>
      </c>
      <c r="C9" s="8">
        <v>4</v>
      </c>
      <c r="D9" s="8" t="str">
        <f>中转!X14</f>
        <v>[{"ItemId":10001,"Num":10}]</v>
      </c>
    </row>
    <row r="10" spans="1:4" x14ac:dyDescent="0.15">
      <c r="A10" s="3">
        <f t="shared" si="0"/>
        <v>5</v>
      </c>
      <c r="B10" s="3">
        <v>5</v>
      </c>
      <c r="C10" s="8">
        <v>5</v>
      </c>
      <c r="D10" s="8" t="str">
        <f>中转!X15</f>
        <v>[{"ItemId":10001,"Num":10}]</v>
      </c>
    </row>
    <row r="11" spans="1:4" x14ac:dyDescent="0.15">
      <c r="A11" s="3">
        <f t="shared" si="0"/>
        <v>6</v>
      </c>
      <c r="B11" s="3">
        <v>6</v>
      </c>
      <c r="C11" s="8">
        <v>6</v>
      </c>
      <c r="D11" s="8" t="str">
        <f>中转!X16</f>
        <v>[{"ItemId":10001,"Num":10}]</v>
      </c>
    </row>
    <row r="12" spans="1:4" x14ac:dyDescent="0.15">
      <c r="A12" s="3">
        <f t="shared" si="0"/>
        <v>7</v>
      </c>
      <c r="B12" s="3">
        <v>7</v>
      </c>
      <c r="C12" s="8">
        <v>7</v>
      </c>
      <c r="D12" s="8" t="str">
        <f>中转!X17</f>
        <v>[{"ItemId":60105,"Num":1}]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M17" sqref="M17"/>
    </sheetView>
  </sheetViews>
  <sheetFormatPr defaultColWidth="9" defaultRowHeight="13.5" x14ac:dyDescent="0.15"/>
  <cols>
    <col min="1" max="5" width="9" style="1"/>
    <col min="6" max="6" width="16.25" style="1" bestFit="1" customWidth="1"/>
    <col min="7" max="8" width="9" style="1"/>
    <col min="9" max="9" width="11" style="1" bestFit="1" customWidth="1"/>
    <col min="10" max="17" width="9" style="1"/>
    <col min="18" max="18" width="16.125" style="1" bestFit="1" customWidth="1"/>
    <col min="19" max="19" width="9.5" style="1" bestFit="1" customWidth="1"/>
    <col min="20" max="20" width="25" style="1" bestFit="1" customWidth="1"/>
    <col min="21" max="21" width="16.125" style="1" bestFit="1" customWidth="1"/>
    <col min="22" max="22" width="8.5" style="1" bestFit="1" customWidth="1"/>
    <col min="23" max="23" width="27.25" style="1" bestFit="1" customWidth="1"/>
    <col min="24" max="24" width="58.25" style="1" bestFit="1" customWidth="1"/>
    <col min="25" max="16384" width="9" style="1"/>
  </cols>
  <sheetData>
    <row r="1" spans="1:24" ht="13.5" customHeight="1" x14ac:dyDescent="0.15">
      <c r="A1" s="1" t="s">
        <v>5</v>
      </c>
      <c r="B1" s="1" t="s">
        <v>6</v>
      </c>
      <c r="C1" s="1" t="s">
        <v>7</v>
      </c>
    </row>
    <row r="2" spans="1:24" ht="13.5" customHeight="1" x14ac:dyDescent="0.15">
      <c r="A2" s="1" t="s">
        <v>8</v>
      </c>
      <c r="B2" s="1" t="s">
        <v>9</v>
      </c>
    </row>
    <row r="3" spans="1:24" x14ac:dyDescent="0.15">
      <c r="A3" s="1" t="s">
        <v>10</v>
      </c>
    </row>
    <row r="4" spans="1:24" x14ac:dyDescent="0.15">
      <c r="A4" s="1" t="s">
        <v>11</v>
      </c>
    </row>
    <row r="8" spans="1:24" ht="15.75" thickBot="1" x14ac:dyDescent="0.2">
      <c r="E8" s="9" t="s">
        <v>28</v>
      </c>
      <c r="F8" s="10"/>
      <c r="G8" s="10"/>
      <c r="H8" s="10"/>
      <c r="I8" s="10"/>
      <c r="J8" s="10"/>
      <c r="K8" s="10"/>
    </row>
    <row r="9" spans="1:24" x14ac:dyDescent="0.15">
      <c r="E9" s="10"/>
      <c r="F9" s="10"/>
      <c r="G9" s="10"/>
      <c r="H9" s="10"/>
      <c r="I9" s="10"/>
      <c r="J9" s="10"/>
      <c r="K9" s="10"/>
    </row>
    <row r="10" spans="1:24" x14ac:dyDescent="0.15">
      <c r="E10" s="11" t="s">
        <v>22</v>
      </c>
      <c r="F10" s="11" t="s">
        <v>18</v>
      </c>
      <c r="G10" s="11" t="s">
        <v>19</v>
      </c>
      <c r="H10" s="11" t="s">
        <v>20</v>
      </c>
      <c r="I10" s="11" t="s">
        <v>18</v>
      </c>
      <c r="J10" s="11" t="s">
        <v>19</v>
      </c>
      <c r="K10" s="11" t="s">
        <v>20</v>
      </c>
      <c r="M10" s="16" t="s">
        <v>25</v>
      </c>
      <c r="N10" s="16" t="s">
        <v>26</v>
      </c>
      <c r="O10" s="16" t="s">
        <v>25</v>
      </c>
      <c r="P10" s="16" t="s">
        <v>26</v>
      </c>
    </row>
    <row r="11" spans="1:24" x14ac:dyDescent="0.15">
      <c r="E11" s="12">
        <v>1</v>
      </c>
      <c r="F11" s="14" t="s">
        <v>29</v>
      </c>
      <c r="G11" s="12">
        <v>10</v>
      </c>
      <c r="H11" s="13">
        <v>53.57</v>
      </c>
      <c r="I11" s="12"/>
      <c r="J11" s="12"/>
      <c r="K11" s="13">
        <v>0</v>
      </c>
      <c r="M11" s="1">
        <f>_xlfn.XLOOKUP(F11,[1]配置!$D:$D,[1]配置!$B:$B,"")</f>
        <v>10001</v>
      </c>
      <c r="N11" s="1">
        <f>G11</f>
        <v>10</v>
      </c>
      <c r="R11" s="1" t="str">
        <f t="shared" ref="R11:S17" si="0">$B$2&amp;M$10&amp;$B$2&amp;$B$1&amp;M11</f>
        <v>"ItemId":10001</v>
      </c>
      <c r="S11" s="1" t="str">
        <f t="shared" si="0"/>
        <v>"Num":10</v>
      </c>
      <c r="T11" s="1" t="str">
        <f>$A$3&amp;_xlfn.TEXTJOIN($C$1,1,R11:S11)&amp;$A$4</f>
        <v>{"ItemId":10001,"Num":10}</v>
      </c>
      <c r="U11" s="1" t="str">
        <f>IF(O11="","",$B$2&amp;O$10&amp;$B$2&amp;$B$1&amp;O11)</f>
        <v/>
      </c>
      <c r="V11" s="1" t="str">
        <f>IF(P11="","",$B$2&amp;P$10&amp;$B$2&amp;$B$1&amp;P11)</f>
        <v/>
      </c>
      <c r="W11" s="1" t="str">
        <f>IF(U11="","",$A$3&amp;_xlfn.TEXTJOIN($C$1,1,U11:V11)&amp;$A$4)</f>
        <v/>
      </c>
      <c r="X11" s="1" t="str">
        <f>$A$1&amp;_xlfn.TEXTJOIN($C$1,1,T11,W11)&amp;$A$2</f>
        <v>[{"ItemId":10001,"Num":10}]</v>
      </c>
    </row>
    <row r="12" spans="1:24" x14ac:dyDescent="0.15">
      <c r="E12" s="12">
        <v>2</v>
      </c>
      <c r="F12" s="14" t="s">
        <v>29</v>
      </c>
      <c r="G12" s="12">
        <v>10</v>
      </c>
      <c r="H12" s="13">
        <v>53.57</v>
      </c>
      <c r="I12" s="14"/>
      <c r="J12" s="12"/>
      <c r="K12" s="13">
        <v>0</v>
      </c>
      <c r="M12" s="1">
        <f>_xlfn.XLOOKUP(F12,[1]配置!$D:$D,[1]配置!$B:$B,"")</f>
        <v>10001</v>
      </c>
      <c r="N12" s="1">
        <f>G12</f>
        <v>10</v>
      </c>
      <c r="R12" s="1" t="str">
        <f t="shared" si="0"/>
        <v>"ItemId":10001</v>
      </c>
      <c r="S12" s="1" t="str">
        <f t="shared" si="0"/>
        <v>"Num":10</v>
      </c>
      <c r="T12" s="1" t="str">
        <f t="shared" ref="T12:T17" si="1">$A$3&amp;_xlfn.TEXTJOIN($C$1,1,R12:S12)&amp;$A$4</f>
        <v>{"ItemId":10001,"Num":10}</v>
      </c>
      <c r="U12" s="1" t="str">
        <f t="shared" ref="U12:V17" si="2">IF(O12="","",$B$2&amp;O$10&amp;$B$2&amp;$B$1&amp;O12)</f>
        <v/>
      </c>
      <c r="V12" s="1" t="str">
        <f t="shared" si="2"/>
        <v/>
      </c>
      <c r="W12" s="1" t="str">
        <f t="shared" ref="W12:W17" si="3">IF(U12="","",$A$3&amp;_xlfn.TEXTJOIN($C$1,1,U12:V12)&amp;$A$4)</f>
        <v/>
      </c>
      <c r="X12" s="1" t="str">
        <f t="shared" ref="X12:X17" si="4">$A$1&amp;_xlfn.TEXTJOIN($C$1,1,T12,W12)&amp;$A$2</f>
        <v>[{"ItemId":10001,"Num":10}]</v>
      </c>
    </row>
    <row r="13" spans="1:24" x14ac:dyDescent="0.15">
      <c r="E13" s="12">
        <v>3</v>
      </c>
      <c r="F13" s="14" t="s">
        <v>29</v>
      </c>
      <c r="G13" s="12">
        <v>10</v>
      </c>
      <c r="H13" s="13">
        <v>53.57</v>
      </c>
      <c r="I13" s="12"/>
      <c r="J13" s="12"/>
      <c r="K13" s="13">
        <v>0</v>
      </c>
      <c r="M13" s="1">
        <f>_xlfn.XLOOKUP(F13,[1]配置!$D:$D,[1]配置!$B:$B,"")</f>
        <v>10001</v>
      </c>
      <c r="N13" s="1">
        <f t="shared" ref="N13:N16" si="5">G13</f>
        <v>10</v>
      </c>
      <c r="R13" s="1" t="str">
        <f t="shared" si="0"/>
        <v>"ItemId":10001</v>
      </c>
      <c r="S13" s="1" t="str">
        <f t="shared" si="0"/>
        <v>"Num":10</v>
      </c>
      <c r="T13" s="1" t="str">
        <f t="shared" si="1"/>
        <v>{"ItemId":10001,"Num":10}</v>
      </c>
      <c r="U13" s="1" t="str">
        <f t="shared" si="2"/>
        <v/>
      </c>
      <c r="V13" s="1" t="str">
        <f t="shared" si="2"/>
        <v/>
      </c>
      <c r="W13" s="1" t="str">
        <f t="shared" si="3"/>
        <v/>
      </c>
      <c r="X13" s="1" t="str">
        <f t="shared" si="4"/>
        <v>[{"ItemId":10001,"Num":10}]</v>
      </c>
    </row>
    <row r="14" spans="1:24" x14ac:dyDescent="0.15">
      <c r="E14" s="12">
        <v>4</v>
      </c>
      <c r="F14" s="14" t="s">
        <v>29</v>
      </c>
      <c r="G14" s="12">
        <v>10</v>
      </c>
      <c r="H14" s="13">
        <v>53.57</v>
      </c>
      <c r="I14" s="12"/>
      <c r="J14" s="12"/>
      <c r="K14" s="13">
        <v>0</v>
      </c>
      <c r="M14" s="1">
        <f>_xlfn.XLOOKUP(F14,[1]配置!$D:$D,[1]配置!$B:$B,"")</f>
        <v>10001</v>
      </c>
      <c r="N14" s="1">
        <f t="shared" si="5"/>
        <v>10</v>
      </c>
      <c r="R14" s="1" t="str">
        <f t="shared" si="0"/>
        <v>"ItemId":10001</v>
      </c>
      <c r="S14" s="1" t="str">
        <f t="shared" si="0"/>
        <v>"Num":10</v>
      </c>
      <c r="T14" s="1" t="str">
        <f t="shared" si="1"/>
        <v>{"ItemId":10001,"Num":10}</v>
      </c>
      <c r="U14" s="1" t="str">
        <f t="shared" si="2"/>
        <v/>
      </c>
      <c r="V14" s="1" t="str">
        <f t="shared" si="2"/>
        <v/>
      </c>
      <c r="W14" s="1" t="str">
        <f t="shared" si="3"/>
        <v/>
      </c>
      <c r="X14" s="1" t="str">
        <f t="shared" si="4"/>
        <v>[{"ItemId":10001,"Num":10}]</v>
      </c>
    </row>
    <row r="15" spans="1:24" x14ac:dyDescent="0.15">
      <c r="E15" s="12">
        <v>5</v>
      </c>
      <c r="F15" s="14" t="s">
        <v>29</v>
      </c>
      <c r="G15" s="12">
        <v>10</v>
      </c>
      <c r="H15" s="13">
        <v>53.57</v>
      </c>
      <c r="I15" s="12"/>
      <c r="J15" s="12"/>
      <c r="K15" s="13">
        <v>0</v>
      </c>
      <c r="M15" s="1">
        <f>_xlfn.XLOOKUP(F15,[1]配置!$D:$D,[1]配置!$B:$B,"")</f>
        <v>10001</v>
      </c>
      <c r="N15" s="1">
        <f t="shared" si="5"/>
        <v>10</v>
      </c>
      <c r="R15" s="1" t="str">
        <f t="shared" si="0"/>
        <v>"ItemId":10001</v>
      </c>
      <c r="S15" s="1" t="str">
        <f t="shared" si="0"/>
        <v>"Num":10</v>
      </c>
      <c r="T15" s="1" t="str">
        <f t="shared" si="1"/>
        <v>{"ItemId":10001,"Num":10}</v>
      </c>
      <c r="U15" s="1" t="str">
        <f t="shared" si="2"/>
        <v/>
      </c>
      <c r="V15" s="1" t="str">
        <f t="shared" si="2"/>
        <v/>
      </c>
      <c r="W15" s="1" t="str">
        <f t="shared" si="3"/>
        <v/>
      </c>
      <c r="X15" s="1" t="str">
        <f t="shared" si="4"/>
        <v>[{"ItemId":10001,"Num":10}]</v>
      </c>
    </row>
    <row r="16" spans="1:24" x14ac:dyDescent="0.15">
      <c r="E16" s="12">
        <v>6</v>
      </c>
      <c r="F16" s="14" t="s">
        <v>29</v>
      </c>
      <c r="G16" s="12">
        <v>10</v>
      </c>
      <c r="H16" s="13">
        <v>53.57</v>
      </c>
      <c r="I16" s="12"/>
      <c r="J16" s="12"/>
      <c r="K16" s="13">
        <v>0</v>
      </c>
      <c r="M16" s="1">
        <f>_xlfn.XLOOKUP(F16,[1]配置!$D:$D,[1]配置!$B:$B,"")</f>
        <v>10001</v>
      </c>
      <c r="N16" s="1">
        <f t="shared" si="5"/>
        <v>10</v>
      </c>
      <c r="R16" s="1" t="str">
        <f t="shared" si="0"/>
        <v>"ItemId":10001</v>
      </c>
      <c r="S16" s="1" t="str">
        <f t="shared" si="0"/>
        <v>"Num":10</v>
      </c>
      <c r="T16" s="1" t="str">
        <f t="shared" si="1"/>
        <v>{"ItemId":10001,"Num":10}</v>
      </c>
      <c r="U16" s="1" t="str">
        <f t="shared" si="2"/>
        <v/>
      </c>
      <c r="V16" s="1" t="str">
        <f t="shared" si="2"/>
        <v/>
      </c>
      <c r="W16" s="1" t="str">
        <f t="shared" si="3"/>
        <v/>
      </c>
      <c r="X16" s="1" t="str">
        <f t="shared" si="4"/>
        <v>[{"ItemId":10001,"Num":10}]</v>
      </c>
    </row>
    <row r="17" spans="5:24" x14ac:dyDescent="0.15">
      <c r="E17" s="12">
        <v>7</v>
      </c>
      <c r="F17" s="14"/>
      <c r="G17" s="12"/>
      <c r="H17" s="13"/>
      <c r="I17" s="14" t="s">
        <v>21</v>
      </c>
      <c r="J17" s="12">
        <v>1</v>
      </c>
      <c r="K17" s="13">
        <v>75</v>
      </c>
      <c r="M17" s="1">
        <v>60105</v>
      </c>
      <c r="N17" s="1">
        <v>1</v>
      </c>
      <c r="R17" s="1" t="str">
        <f t="shared" si="0"/>
        <v>"ItemId":60105</v>
      </c>
      <c r="S17" s="1" t="str">
        <f t="shared" si="0"/>
        <v>"Num":1</v>
      </c>
      <c r="T17" s="1" t="str">
        <f t="shared" si="1"/>
        <v>{"ItemId":60105,"Num":1}</v>
      </c>
      <c r="U17" s="1" t="str">
        <f t="shared" si="2"/>
        <v/>
      </c>
      <c r="V17" s="1" t="str">
        <f t="shared" si="2"/>
        <v/>
      </c>
      <c r="W17" s="1" t="str">
        <f t="shared" si="3"/>
        <v/>
      </c>
      <c r="X17" s="1" t="str">
        <f t="shared" si="4"/>
        <v>[{"ItemId":60105,"Num":1}]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2025-04-25T04:20:26Z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