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76A41531-AB61-4191-9142-0BBB4CAEB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A6" i="1"/>
  <c r="A5" i="1"/>
  <c r="H5" i="1"/>
  <c r="M34" i="2"/>
  <c r="N34" i="2" s="1"/>
  <c r="O34" i="2" s="1"/>
  <c r="K34" i="2"/>
  <c r="M33" i="2"/>
  <c r="N33" i="2" s="1"/>
  <c r="O33" i="2" s="1"/>
  <c r="K33" i="2"/>
  <c r="M32" i="2"/>
  <c r="N32" i="2" s="1"/>
  <c r="O32" i="2" s="1"/>
  <c r="K32" i="2"/>
  <c r="M31" i="2"/>
  <c r="N31" i="2" s="1"/>
  <c r="O31" i="2" s="1"/>
  <c r="K31" i="2"/>
  <c r="M30" i="2"/>
  <c r="N30" i="2" s="1"/>
  <c r="O30" i="2" s="1"/>
  <c r="K30" i="2"/>
  <c r="M29" i="2"/>
  <c r="N29" i="2" s="1"/>
  <c r="O29" i="2" s="1"/>
  <c r="K29" i="2"/>
  <c r="M28" i="2"/>
  <c r="N28" i="2" s="1"/>
  <c r="O28" i="2" s="1"/>
  <c r="K28" i="2"/>
  <c r="M27" i="2"/>
  <c r="N27" i="2" s="1"/>
  <c r="O27" i="2" s="1"/>
  <c r="K27" i="2"/>
  <c r="M26" i="2"/>
  <c r="N26" i="2" s="1"/>
  <c r="O26" i="2" s="1"/>
  <c r="K26" i="2"/>
  <c r="M25" i="2"/>
  <c r="N25" i="2" s="1"/>
  <c r="O25" i="2" s="1"/>
  <c r="K25" i="2"/>
  <c r="M24" i="2"/>
  <c r="N24" i="2" s="1"/>
  <c r="O24" i="2" s="1"/>
  <c r="K24" i="2"/>
  <c r="M23" i="2"/>
  <c r="N23" i="2" s="1"/>
  <c r="O23" i="2" s="1"/>
  <c r="K23" i="2"/>
  <c r="M22" i="2"/>
  <c r="N22" i="2" s="1"/>
  <c r="O22" i="2" s="1"/>
  <c r="K22" i="2"/>
  <c r="M21" i="2"/>
  <c r="N21" i="2" s="1"/>
  <c r="O21" i="2" s="1"/>
  <c r="K21" i="2"/>
  <c r="M20" i="2"/>
  <c r="N20" i="2" s="1"/>
  <c r="O20" i="2" s="1"/>
  <c r="K20" i="2"/>
  <c r="M19" i="2"/>
  <c r="N19" i="2" s="1"/>
  <c r="O19" i="2" s="1"/>
  <c r="K19" i="2"/>
</calcChain>
</file>

<file path=xl/sharedStrings.xml><?xml version="1.0" encoding="utf-8"?>
<sst xmlns="http://schemas.openxmlformats.org/spreadsheetml/2006/main" count="78" uniqueCount="49">
  <si>
    <t>Id</t>
  </si>
  <si>
    <t>BattlePassId</t>
  </si>
  <si>
    <t>//Note</t>
  </si>
  <si>
    <t>PayType</t>
  </si>
  <si>
    <t>PayId</t>
  </si>
  <si>
    <t>PayNum</t>
  </si>
  <si>
    <t>BattlePassUnlockReward</t>
  </si>
  <si>
    <t>HoldTime</t>
  </si>
  <si>
    <t>int</t>
  </si>
  <si>
    <t>string</t>
  </si>
  <si>
    <t>list[int]</t>
  </si>
  <si>
    <t>主键</t>
  </si>
  <si>
    <t>战令期数</t>
  </si>
  <si>
    <t>备注</t>
  </si>
  <si>
    <t>支付类型</t>
  </si>
  <si>
    <t>支付档位</t>
  </si>
  <si>
    <t>道具购买</t>
  </si>
  <si>
    <t>解锁奖励</t>
  </si>
  <si>
    <t>持续时间</t>
  </si>
  <si>
    <t>//序号</t>
  </si>
  <si>
    <t>0 免费
1 直充
2 道具</t>
  </si>
  <si>
    <t>支付类型为1 直充时需要
关联PayConfig
PayId</t>
  </si>
  <si>
    <t>[道具:数量*]</t>
  </si>
  <si>
    <t>持续时间，单位秒</t>
  </si>
  <si>
    <t>战令1期</t>
  </si>
  <si>
    <t>[]</t>
  </si>
  <si>
    <t>[{"ItemId":10001,"Num":10},{"ItemId":20001,"Num":200}]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</si>
  <si>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</si>
  <si>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</si>
  <si>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</si>
  <si>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</si>
  <si>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</si>
  <si>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</si>
  <si>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</si>
  <si>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charset val="134"/>
      </rPr>
      <t>基金</t>
    </r>
  </si>
  <si>
    <r>
      <rPr>
        <sz val="11"/>
        <color rgb="FF000000"/>
        <rFont val="宋体"/>
        <charset val="134"/>
      </rPr>
      <t>商品名</t>
    </r>
  </si>
  <si>
    <r>
      <rPr>
        <sz val="11"/>
        <color rgb="FF000000"/>
        <rFont val="宋体"/>
        <charset val="134"/>
      </rPr>
      <t>基金</t>
    </r>
  </si>
  <si>
    <r>
      <rPr>
        <sz val="11"/>
        <color rgb="FF000000"/>
        <rFont val="宋体"/>
        <charset val="134"/>
      </rPr>
      <t>价格</t>
    </r>
  </si>
  <si>
    <r>
      <rPr>
        <sz val="11"/>
        <color rgb="FF000000"/>
        <rFont val="宋体"/>
        <charset val="134"/>
      </rPr>
      <t>美元</t>
    </r>
  </si>
  <si>
    <r>
      <rPr>
        <sz val="11"/>
        <color rgb="FF000000"/>
        <rFont val="宋体"/>
        <charset val="134"/>
      </rPr>
      <t>返利比</t>
    </r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</si>
  <si>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</si>
  <si>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</si>
  <si>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价值</t>
    </r>
  </si>
  <si>
    <r>
      <rPr>
        <sz val="11"/>
        <color rgb="FF000000"/>
        <rFont val="宋体"/>
        <charset val="134"/>
      </rPr>
      <t>钻石</t>
    </r>
  </si>
  <si>
    <r>
      <rPr>
        <sz val="11"/>
        <color rgb="FF000000"/>
        <rFont val="宋体"/>
        <charset val="134"/>
      </rPr>
      <t>偷车钳</t>
    </r>
  </si>
  <si>
    <r>
      <rPr>
        <sz val="11"/>
        <color rgb="FF000000"/>
        <rFont val="宋体"/>
        <charset val="134"/>
      </rPr>
      <t>史诗偷车钳</t>
    </r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</si>
  <si>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</si>
  <si>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关卡进度</t>
    </r>
  </si>
  <si>
    <t>战令2期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</si>
</sst>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\$#,##0.00"/>
  </numFmts>
  <fonts count="6" x14ac:knownFonts="1">
    <font>
      <sz val="11"/>
      <color theme="1"/>
      <name val="宋体"/>
      <charset val="134"/>
      <scheme val="minor"/>
    </font>
    <font>
      <b/>
      <sz val="13"/>
      <color rgb="FF44546A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50001</v>
          </cell>
          <cell r="D58" t="str">
            <v>龙焰晶</v>
          </cell>
        </row>
        <row r="59">
          <cell r="B59">
            <v>50002</v>
          </cell>
          <cell r="D59" t="str">
            <v>钻石</v>
          </cell>
        </row>
        <row r="60">
          <cell r="B60">
            <v>50003</v>
          </cell>
          <cell r="D60" t="str">
            <v>钞票</v>
          </cell>
        </row>
        <row r="61">
          <cell r="B61">
            <v>50004</v>
          </cell>
          <cell r="D61" t="str">
            <v>改装手册</v>
          </cell>
        </row>
        <row r="62">
          <cell r="B62">
            <v>50005</v>
          </cell>
          <cell r="D62" t="str">
            <v>机油</v>
          </cell>
        </row>
        <row r="63">
          <cell r="B63">
            <v>50006</v>
          </cell>
          <cell r="D63" t="str">
            <v>多莉的兑换券</v>
          </cell>
        </row>
        <row r="64">
          <cell r="B64">
            <v>60001</v>
          </cell>
          <cell r="D64" t="str">
            <v>钞票（5分钟）</v>
          </cell>
        </row>
        <row r="65">
          <cell r="B65">
            <v>60002</v>
          </cell>
          <cell r="D65" t="str">
            <v>改装手册（5分钟）</v>
          </cell>
        </row>
        <row r="66">
          <cell r="B66">
            <v>60003</v>
          </cell>
          <cell r="D66" t="str">
            <v>机油（5分钟）</v>
          </cell>
        </row>
        <row r="67">
          <cell r="B67">
            <v>60011</v>
          </cell>
          <cell r="D67" t="str">
            <v>钞票箱（2小时）</v>
          </cell>
        </row>
        <row r="68">
          <cell r="B68">
            <v>60012</v>
          </cell>
          <cell r="D68" t="str">
            <v>改装手册箱（2小时）</v>
          </cell>
        </row>
        <row r="69">
          <cell r="B69">
            <v>60013</v>
          </cell>
          <cell r="D69" t="str">
            <v>机油箱（2小时）</v>
          </cell>
        </row>
        <row r="70">
          <cell r="B70">
            <v>60021</v>
          </cell>
          <cell r="D70" t="str">
            <v>钞票箱（8小时）</v>
          </cell>
        </row>
        <row r="71">
          <cell r="B71">
            <v>60022</v>
          </cell>
          <cell r="D71" t="str">
            <v>改装手册箱（8小时）</v>
          </cell>
        </row>
        <row r="72">
          <cell r="B72">
            <v>60023</v>
          </cell>
          <cell r="D72" t="str">
            <v>机油箱（8小时）</v>
          </cell>
        </row>
        <row r="73">
          <cell r="B73">
            <v>60031</v>
          </cell>
          <cell r="D73" t="str">
            <v>钞票箱（24小时）</v>
          </cell>
        </row>
        <row r="74">
          <cell r="B74">
            <v>60032</v>
          </cell>
          <cell r="D74" t="str">
            <v>改装手册箱（24小时）</v>
          </cell>
        </row>
        <row r="75">
          <cell r="B75">
            <v>60033</v>
          </cell>
          <cell r="D75" t="str">
            <v>机油箱（24小时）</v>
          </cell>
        </row>
        <row r="76">
          <cell r="B76">
            <v>60041</v>
          </cell>
          <cell r="D76" t="str">
            <v>钞票箱（3天）</v>
          </cell>
        </row>
        <row r="77">
          <cell r="B77">
            <v>60042</v>
          </cell>
          <cell r="D77" t="str">
            <v>改装手册箱（3天）</v>
          </cell>
        </row>
        <row r="78">
          <cell r="B78">
            <v>60043</v>
          </cell>
          <cell r="D78" t="str">
            <v>机油箱（3天）</v>
          </cell>
        </row>
        <row r="79">
          <cell r="B79">
            <v>60101</v>
          </cell>
          <cell r="D79" t="str">
            <v>史诗级英雄自选宝箱</v>
          </cell>
        </row>
        <row r="80">
          <cell r="B80">
            <v>60102</v>
          </cell>
          <cell r="D80" t="str">
            <v>精英级英雄自选宝箱</v>
          </cell>
        </row>
        <row r="81">
          <cell r="B81">
            <v>60103</v>
          </cell>
          <cell r="D81" t="str">
            <v>招募自选宝箱</v>
          </cell>
        </row>
        <row r="82">
          <cell r="B82">
            <v>60104</v>
          </cell>
          <cell r="D82" t="str">
            <v>资源自选宝箱</v>
          </cell>
        </row>
        <row r="83">
          <cell r="B83">
            <v>80001</v>
          </cell>
          <cell r="D83" t="str">
            <v>战令积分</v>
          </cell>
        </row>
        <row r="84">
          <cell r="B84">
            <v>80002</v>
          </cell>
          <cell r="D84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pane xSplit="6" ySplit="4" topLeftCell="G5" activePane="bottomRight" state="frozen"/>
      <selection pane="topRight"/>
      <selection pane="bottomLeft"/>
      <selection pane="bottomRight" activeCell="H6" sqref="H6"/>
    </sheetView>
  </sheetViews>
  <sheetFormatPr defaultColWidth="9" defaultRowHeight="13.5" x14ac:dyDescent="0.15"/>
  <cols>
    <col min="1" max="1" width="9.125" style="5" customWidth="1"/>
    <col min="2" max="2" width="15.875" style="5" customWidth="1"/>
    <col min="3" max="3" width="19.125" style="5" customWidth="1"/>
    <col min="4" max="4" width="24.5" style="5" customWidth="1"/>
    <col min="5" max="5" width="15.875" style="5" customWidth="1"/>
    <col min="6" max="6" width="31.375" style="5" customWidth="1"/>
    <col min="7" max="7" width="60.375" style="5" customWidth="1"/>
    <col min="8" max="8" width="24.5" style="5" customWidth="1"/>
    <col min="9" max="16384" width="9" style="1"/>
  </cols>
  <sheetData>
    <row r="1" spans="1:8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15">
      <c r="A2" s="4" t="s">
        <v>8</v>
      </c>
      <c r="B2" s="4" t="s">
        <v>8</v>
      </c>
      <c r="C2" s="4" t="s">
        <v>9</v>
      </c>
      <c r="D2" s="4" t="s">
        <v>8</v>
      </c>
      <c r="E2" s="4" t="s">
        <v>8</v>
      </c>
      <c r="F2" s="4" t="s">
        <v>10</v>
      </c>
      <c r="G2" s="4" t="s">
        <v>10</v>
      </c>
      <c r="H2" s="4" t="s">
        <v>8</v>
      </c>
    </row>
    <row r="3" spans="1:8" x14ac:dyDescent="0.15">
      <c r="A3" s="4" t="s">
        <v>11</v>
      </c>
      <c r="B3" s="11" t="s">
        <v>12</v>
      </c>
      <c r="C3" s="11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</row>
    <row r="4" spans="1:8" s="10" customFormat="1" ht="246" customHeight="1" x14ac:dyDescent="0.15">
      <c r="A4" s="11" t="s">
        <v>19</v>
      </c>
      <c r="B4" s="11" t="s">
        <v>12</v>
      </c>
      <c r="C4" s="11" t="s">
        <v>13</v>
      </c>
      <c r="D4" s="11" t="s">
        <v>20</v>
      </c>
      <c r="E4" s="11" t="s">
        <v>21</v>
      </c>
      <c r="F4" s="11" t="s">
        <v>22</v>
      </c>
      <c r="G4" s="11" t="s">
        <v>22</v>
      </c>
      <c r="H4" s="11" t="s">
        <v>23</v>
      </c>
    </row>
    <row r="5" spans="1:8" x14ac:dyDescent="0.15">
      <c r="A5" s="5">
        <f>B5</f>
        <v>1</v>
      </c>
      <c r="B5" s="5">
        <v>1</v>
      </c>
      <c r="C5" s="5" t="s">
        <v>24</v>
      </c>
      <c r="D5" s="5">
        <v>1</v>
      </c>
      <c r="E5" s="5">
        <v>301</v>
      </c>
      <c r="F5" s="5" t="s">
        <v>25</v>
      </c>
      <c r="G5" s="5" t="s">
        <v>26</v>
      </c>
      <c r="H5" s="5">
        <f>60*60*24*30</f>
        <v>2592000</v>
      </c>
    </row>
    <row r="6" spans="1:8" x14ac:dyDescent="0.15">
      <c r="A6" s="5">
        <f>B6</f>
        <v>2</v>
      </c>
      <c r="B6" s="5">
        <v>2</v>
      </c>
      <c r="C6" s="12" t="s">
        <v>48</v>
      </c>
      <c r="D6" s="5">
        <v>1</v>
      </c>
      <c r="E6" s="5">
        <v>301</v>
      </c>
      <c r="F6" s="5" t="s">
        <v>25</v>
      </c>
      <c r="G6" s="5" t="s">
        <v>26</v>
      </c>
      <c r="H6" s="5">
        <f>60*60*24*300</f>
        <v>25920000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3" ySplit="4" topLeftCell="D5" activePane="bottomRight" state="frozen"/>
      <selection pane="topRight"/>
      <selection pane="bottomLeft"/>
      <selection pane="bottomRight" activeCell="K19" sqref="K19:K34"/>
    </sheetView>
  </sheetViews>
  <sheetFormatPr defaultColWidth="9" defaultRowHeight="13.5" x14ac:dyDescent="0.15"/>
  <cols>
    <col min="1" max="5" width="9" style="1"/>
    <col min="6" max="7" width="10.625" style="1" customWidth="1"/>
    <col min="8" max="13" width="9" style="1"/>
    <col min="14" max="15" width="13.75" style="1" customWidth="1"/>
    <col min="16" max="16384" width="9" style="1"/>
  </cols>
  <sheetData>
    <row r="1" spans="1:10" ht="13.5" customHeight="1" x14ac:dyDescent="0.15">
      <c r="A1" s="1" t="s">
        <v>27</v>
      </c>
      <c r="B1" s="1" t="s">
        <v>28</v>
      </c>
      <c r="C1" s="1" t="s">
        <v>29</v>
      </c>
    </row>
    <row r="2" spans="1:10" ht="13.5" customHeight="1" x14ac:dyDescent="0.15">
      <c r="A2" s="1" t="s">
        <v>30</v>
      </c>
      <c r="B2" s="1" t="s">
        <v>31</v>
      </c>
    </row>
    <row r="3" spans="1:10" x14ac:dyDescent="0.15">
      <c r="A3" s="1" t="s">
        <v>32</v>
      </c>
    </row>
    <row r="4" spans="1:10" x14ac:dyDescent="0.15">
      <c r="A4" s="1" t="s">
        <v>33</v>
      </c>
    </row>
    <row r="7" spans="1:10" ht="15" x14ac:dyDescent="0.15">
      <c r="F7" s="2" t="s">
        <v>34</v>
      </c>
      <c r="G7" s="3"/>
      <c r="H7" s="3"/>
      <c r="I7" s="3"/>
      <c r="J7" s="3"/>
    </row>
    <row r="8" spans="1:10" x14ac:dyDescent="0.15">
      <c r="F8" s="3"/>
      <c r="G8" s="3"/>
      <c r="H8" s="3"/>
      <c r="I8" s="3"/>
      <c r="J8" s="3"/>
    </row>
    <row r="9" spans="1:10" x14ac:dyDescent="0.15">
      <c r="F9" s="4" t="s">
        <v>35</v>
      </c>
      <c r="G9" s="5" t="s">
        <v>36</v>
      </c>
      <c r="H9" s="3"/>
      <c r="I9" s="3"/>
      <c r="J9" s="3"/>
    </row>
    <row r="10" spans="1:10" x14ac:dyDescent="0.15">
      <c r="F10" s="4" t="s">
        <v>37</v>
      </c>
      <c r="G10" s="6">
        <v>30</v>
      </c>
      <c r="H10" s="3" t="s">
        <v>38</v>
      </c>
      <c r="I10" s="3"/>
      <c r="J10" s="3"/>
    </row>
    <row r="11" spans="1:10" x14ac:dyDescent="0.15">
      <c r="F11" s="4" t="s">
        <v>39</v>
      </c>
      <c r="G11" s="7"/>
      <c r="H11" s="3"/>
      <c r="I11" s="3"/>
      <c r="J11" s="3"/>
    </row>
    <row r="12" spans="1:10" x14ac:dyDescent="0.15">
      <c r="F12" s="3"/>
      <c r="G12" s="3"/>
      <c r="H12" s="3"/>
      <c r="I12" s="3"/>
      <c r="J12" s="3"/>
    </row>
    <row r="13" spans="1:10" x14ac:dyDescent="0.15">
      <c r="F13" s="4" t="s">
        <v>40</v>
      </c>
      <c r="G13" s="4" t="s">
        <v>41</v>
      </c>
      <c r="H13" s="4" t="s">
        <v>42</v>
      </c>
      <c r="I13" s="3"/>
      <c r="J13" s="3"/>
    </row>
    <row r="14" spans="1:10" x14ac:dyDescent="0.15">
      <c r="F14" s="8" t="s">
        <v>43</v>
      </c>
      <c r="G14" s="5">
        <v>18000</v>
      </c>
      <c r="H14" s="6">
        <v>450</v>
      </c>
      <c r="I14" s="3"/>
      <c r="J14" s="3"/>
    </row>
    <row r="15" spans="1:10" x14ac:dyDescent="0.15">
      <c r="F15" s="8" t="s">
        <v>44</v>
      </c>
      <c r="G15" s="5">
        <v>60</v>
      </c>
      <c r="H15" s="6">
        <v>321.43</v>
      </c>
      <c r="I15" s="3"/>
      <c r="J15" s="3"/>
    </row>
    <row r="16" spans="1:10" x14ac:dyDescent="0.15">
      <c r="F16" s="9" t="s">
        <v>45</v>
      </c>
      <c r="G16" s="5">
        <v>50</v>
      </c>
      <c r="H16" s="6">
        <v>401.79</v>
      </c>
      <c r="I16" s="3"/>
      <c r="J16" s="3"/>
    </row>
    <row r="17" spans="6:15" x14ac:dyDescent="0.15">
      <c r="F17" s="3"/>
      <c r="G17" s="3"/>
      <c r="H17" s="3"/>
      <c r="I17" s="3"/>
      <c r="J17" s="3"/>
    </row>
    <row r="18" spans="6:15" x14ac:dyDescent="0.15">
      <c r="F18" s="4" t="s">
        <v>46</v>
      </c>
      <c r="G18" s="4" t="s">
        <v>40</v>
      </c>
      <c r="H18" s="4" t="s">
        <v>41</v>
      </c>
      <c r="I18" s="4" t="s">
        <v>42</v>
      </c>
      <c r="J18" s="4" t="s">
        <v>47</v>
      </c>
    </row>
    <row r="19" spans="6:15" x14ac:dyDescent="0.15">
      <c r="F19" s="5">
        <v>1</v>
      </c>
      <c r="G19" s="8" t="s">
        <v>44</v>
      </c>
      <c r="H19" s="5">
        <v>10</v>
      </c>
      <c r="I19" s="6">
        <v>53.57</v>
      </c>
      <c r="J19" s="5">
        <v>41</v>
      </c>
      <c r="K19" s="1" t="str">
        <f>$A$1&amp;J19&amp;$A$2</f>
        <v>[41]</v>
      </c>
      <c r="M19" s="1">
        <f>_xlfn.XLOOKUP(G19,[1]配置!$D$5:$D$1000,[1]配置!$B$5:$B$1000)</f>
        <v>10001</v>
      </c>
      <c r="N19" s="1" t="str">
        <f>$B$2&amp;M19&amp;$B$1&amp;H19&amp;$B$2</f>
        <v>"10001:10"</v>
      </c>
      <c r="O19" s="1" t="str">
        <f>$A$1&amp;N19&amp;$A$2</f>
        <v>["10001:10"]</v>
      </c>
    </row>
    <row r="20" spans="6:15" x14ac:dyDescent="0.15">
      <c r="F20" s="5">
        <v>2</v>
      </c>
      <c r="G20" s="8" t="s">
        <v>43</v>
      </c>
      <c r="H20" s="5">
        <v>3600</v>
      </c>
      <c r="I20" s="6">
        <v>90</v>
      </c>
      <c r="J20" s="5">
        <v>76</v>
      </c>
      <c r="K20" s="1" t="str">
        <f t="shared" ref="K20:K34" si="0">$A$1&amp;J20&amp;$A$2</f>
        <v>[76]</v>
      </c>
      <c r="M20" s="1">
        <f>_xlfn.XLOOKUP(G20,[1]配置!$D$5:$D$1000,[1]配置!$B$5:$B$1000)</f>
        <v>50002</v>
      </c>
      <c r="N20" s="1" t="str">
        <f t="shared" ref="N20:N34" si="1">$B$2&amp;M20&amp;$B$1&amp;H20&amp;$B$2</f>
        <v>"50002:3600"</v>
      </c>
      <c r="O20" s="1" t="str">
        <f t="shared" ref="O20:O34" si="2">$A$1&amp;N20&amp;$A$2</f>
        <v>["50002:3600"]</v>
      </c>
    </row>
    <row r="21" spans="6:15" x14ac:dyDescent="0.15">
      <c r="F21" s="5">
        <v>3</v>
      </c>
      <c r="G21" s="8" t="s">
        <v>44</v>
      </c>
      <c r="H21" s="5">
        <v>10</v>
      </c>
      <c r="I21" s="6">
        <v>53.57</v>
      </c>
      <c r="J21" s="5">
        <v>136</v>
      </c>
      <c r="K21" s="1" t="str">
        <f t="shared" si="0"/>
        <v>[136]</v>
      </c>
      <c r="M21" s="1">
        <f>_xlfn.XLOOKUP(G21,[1]配置!$D$5:$D$1000,[1]配置!$B$5:$B$1000)</f>
        <v>10001</v>
      </c>
      <c r="N21" s="1" t="str">
        <f t="shared" si="1"/>
        <v>"10001:10"</v>
      </c>
      <c r="O21" s="1" t="str">
        <f t="shared" si="2"/>
        <v>["10001:10"]</v>
      </c>
    </row>
    <row r="22" spans="6:15" x14ac:dyDescent="0.15">
      <c r="F22" s="5">
        <v>4</v>
      </c>
      <c r="G22" s="9" t="s">
        <v>45</v>
      </c>
      <c r="H22" s="5">
        <v>10</v>
      </c>
      <c r="I22" s="6">
        <v>80.36</v>
      </c>
      <c r="J22" s="5">
        <v>196</v>
      </c>
      <c r="K22" s="1" t="str">
        <f t="shared" si="0"/>
        <v>[196]</v>
      </c>
      <c r="M22" s="1">
        <f>_xlfn.XLOOKUP(G22,[1]配置!$D$5:$D$1000,[1]配置!$B$5:$B$1000)</f>
        <v>10002</v>
      </c>
      <c r="N22" s="1" t="str">
        <f t="shared" si="1"/>
        <v>"10002:10"</v>
      </c>
      <c r="O22" s="1" t="str">
        <f t="shared" si="2"/>
        <v>["10002:10"]</v>
      </c>
    </row>
    <row r="23" spans="6:15" x14ac:dyDescent="0.15">
      <c r="F23" s="5">
        <v>5</v>
      </c>
      <c r="G23" s="8" t="s">
        <v>43</v>
      </c>
      <c r="H23" s="5">
        <v>3600</v>
      </c>
      <c r="I23" s="6">
        <v>90</v>
      </c>
      <c r="J23" s="5">
        <v>246</v>
      </c>
      <c r="K23" s="1" t="str">
        <f t="shared" si="0"/>
        <v>[246]</v>
      </c>
      <c r="M23" s="1">
        <f>_xlfn.XLOOKUP(G23,[1]配置!$D$5:$D$1000,[1]配置!$B$5:$B$1000)</f>
        <v>50002</v>
      </c>
      <c r="N23" s="1" t="str">
        <f t="shared" si="1"/>
        <v>"50002:3600"</v>
      </c>
      <c r="O23" s="1" t="str">
        <f t="shared" si="2"/>
        <v>["50002:3600"]</v>
      </c>
    </row>
    <row r="24" spans="6:15" x14ac:dyDescent="0.15">
      <c r="F24" s="5">
        <v>6</v>
      </c>
      <c r="G24" s="8" t="s">
        <v>44</v>
      </c>
      <c r="H24" s="5">
        <v>10</v>
      </c>
      <c r="I24" s="6">
        <v>53.57</v>
      </c>
      <c r="J24" s="5">
        <v>316</v>
      </c>
      <c r="K24" s="1" t="str">
        <f t="shared" si="0"/>
        <v>[316]</v>
      </c>
      <c r="M24" s="1">
        <f>_xlfn.XLOOKUP(G24,[1]配置!$D$5:$D$1000,[1]配置!$B$5:$B$1000)</f>
        <v>10001</v>
      </c>
      <c r="N24" s="1" t="str">
        <f t="shared" si="1"/>
        <v>"10001:10"</v>
      </c>
      <c r="O24" s="1" t="str">
        <f t="shared" si="2"/>
        <v>["10001:10"]</v>
      </c>
    </row>
    <row r="25" spans="6:15" x14ac:dyDescent="0.15">
      <c r="F25" s="5">
        <v>7</v>
      </c>
      <c r="G25" s="9" t="s">
        <v>45</v>
      </c>
      <c r="H25" s="5">
        <v>10</v>
      </c>
      <c r="I25" s="6">
        <v>80.36</v>
      </c>
      <c r="J25" s="5">
        <v>381</v>
      </c>
      <c r="K25" s="1" t="str">
        <f t="shared" si="0"/>
        <v>[381]</v>
      </c>
      <c r="M25" s="1">
        <f>_xlfn.XLOOKUP(G25,[1]配置!$D$5:$D$1000,[1]配置!$B$5:$B$1000)</f>
        <v>10002</v>
      </c>
      <c r="N25" s="1" t="str">
        <f t="shared" si="1"/>
        <v>"10002:10"</v>
      </c>
      <c r="O25" s="1" t="str">
        <f t="shared" si="2"/>
        <v>["10002:10"]</v>
      </c>
    </row>
    <row r="26" spans="6:15" x14ac:dyDescent="0.15">
      <c r="F26" s="5">
        <v>8</v>
      </c>
      <c r="G26" s="8" t="s">
        <v>43</v>
      </c>
      <c r="H26" s="5">
        <v>3600</v>
      </c>
      <c r="I26" s="6">
        <v>90</v>
      </c>
      <c r="J26" s="5">
        <v>441</v>
      </c>
      <c r="K26" s="1" t="str">
        <f t="shared" si="0"/>
        <v>[441]</v>
      </c>
      <c r="M26" s="1">
        <f>_xlfn.XLOOKUP(G26,[1]配置!$D$5:$D$1000,[1]配置!$B$5:$B$1000)</f>
        <v>50002</v>
      </c>
      <c r="N26" s="1" t="str">
        <f t="shared" si="1"/>
        <v>"50002:3600"</v>
      </c>
      <c r="O26" s="1" t="str">
        <f t="shared" si="2"/>
        <v>["50002:3600"]</v>
      </c>
    </row>
    <row r="27" spans="6:15" x14ac:dyDescent="0.15">
      <c r="F27" s="5">
        <v>9</v>
      </c>
      <c r="G27" s="8" t="s">
        <v>44</v>
      </c>
      <c r="H27" s="5">
        <v>10</v>
      </c>
      <c r="I27" s="6">
        <v>53.57</v>
      </c>
      <c r="J27" s="5">
        <v>501</v>
      </c>
      <c r="K27" s="1" t="str">
        <f t="shared" si="0"/>
        <v>[501]</v>
      </c>
      <c r="M27" s="1">
        <f>_xlfn.XLOOKUP(G27,[1]配置!$D$5:$D$1000,[1]配置!$B$5:$B$1000)</f>
        <v>10001</v>
      </c>
      <c r="N27" s="1" t="str">
        <f t="shared" si="1"/>
        <v>"10001:10"</v>
      </c>
      <c r="O27" s="1" t="str">
        <f t="shared" si="2"/>
        <v>["10001:10"]</v>
      </c>
    </row>
    <row r="28" spans="6:15" x14ac:dyDescent="0.15">
      <c r="F28" s="5">
        <v>10</v>
      </c>
      <c r="G28" s="9" t="s">
        <v>45</v>
      </c>
      <c r="H28" s="5">
        <v>10</v>
      </c>
      <c r="I28" s="6">
        <v>80.36</v>
      </c>
      <c r="J28" s="5">
        <v>566</v>
      </c>
      <c r="K28" s="1" t="str">
        <f t="shared" si="0"/>
        <v>[566]</v>
      </c>
      <c r="M28" s="1">
        <f>_xlfn.XLOOKUP(G28,[1]配置!$D$5:$D$1000,[1]配置!$B$5:$B$1000)</f>
        <v>10002</v>
      </c>
      <c r="N28" s="1" t="str">
        <f t="shared" si="1"/>
        <v>"10002:10"</v>
      </c>
      <c r="O28" s="1" t="str">
        <f t="shared" si="2"/>
        <v>["10002:10"]</v>
      </c>
    </row>
    <row r="29" spans="6:15" x14ac:dyDescent="0.15">
      <c r="F29" s="5">
        <v>11</v>
      </c>
      <c r="G29" s="8" t="s">
        <v>43</v>
      </c>
      <c r="H29" s="5">
        <v>3600</v>
      </c>
      <c r="I29" s="6">
        <v>90</v>
      </c>
      <c r="J29" s="5">
        <v>626</v>
      </c>
      <c r="K29" s="1" t="str">
        <f t="shared" si="0"/>
        <v>[626]</v>
      </c>
      <c r="M29" s="1">
        <f>_xlfn.XLOOKUP(G29,[1]配置!$D$5:$D$1000,[1]配置!$B$5:$B$1000)</f>
        <v>50002</v>
      </c>
      <c r="N29" s="1" t="str">
        <f t="shared" si="1"/>
        <v>"50002:3600"</v>
      </c>
      <c r="O29" s="1" t="str">
        <f t="shared" si="2"/>
        <v>["50002:3600"]</v>
      </c>
    </row>
    <row r="30" spans="6:15" x14ac:dyDescent="0.15">
      <c r="F30" s="5">
        <v>12</v>
      </c>
      <c r="G30" s="8" t="s">
        <v>44</v>
      </c>
      <c r="H30" s="5">
        <v>10</v>
      </c>
      <c r="I30" s="6">
        <v>53.57</v>
      </c>
      <c r="J30" s="5">
        <v>681</v>
      </c>
      <c r="K30" s="1" t="str">
        <f t="shared" si="0"/>
        <v>[681]</v>
      </c>
      <c r="M30" s="1">
        <f>_xlfn.XLOOKUP(G30,[1]配置!$D$5:$D$1000,[1]配置!$B$5:$B$1000)</f>
        <v>10001</v>
      </c>
      <c r="N30" s="1" t="str">
        <f t="shared" si="1"/>
        <v>"10001:10"</v>
      </c>
      <c r="O30" s="1" t="str">
        <f t="shared" si="2"/>
        <v>["10001:10"]</v>
      </c>
    </row>
    <row r="31" spans="6:15" x14ac:dyDescent="0.15">
      <c r="F31" s="5">
        <v>13</v>
      </c>
      <c r="G31" s="9" t="s">
        <v>45</v>
      </c>
      <c r="H31" s="5">
        <v>10</v>
      </c>
      <c r="I31" s="6">
        <v>80.36</v>
      </c>
      <c r="J31" s="5">
        <v>736</v>
      </c>
      <c r="K31" s="1" t="str">
        <f t="shared" si="0"/>
        <v>[736]</v>
      </c>
      <c r="M31" s="1">
        <f>_xlfn.XLOOKUP(G31,[1]配置!$D$5:$D$1000,[1]配置!$B$5:$B$1000)</f>
        <v>10002</v>
      </c>
      <c r="N31" s="1" t="str">
        <f t="shared" si="1"/>
        <v>"10002:10"</v>
      </c>
      <c r="O31" s="1" t="str">
        <f t="shared" si="2"/>
        <v>["10002:10"]</v>
      </c>
    </row>
    <row r="32" spans="6:15" x14ac:dyDescent="0.15">
      <c r="F32" s="5">
        <v>14</v>
      </c>
      <c r="G32" s="8" t="s">
        <v>43</v>
      </c>
      <c r="H32" s="5">
        <v>3600</v>
      </c>
      <c r="I32" s="6">
        <v>90</v>
      </c>
      <c r="J32" s="5">
        <v>796</v>
      </c>
      <c r="K32" s="1" t="str">
        <f t="shared" si="0"/>
        <v>[796]</v>
      </c>
      <c r="M32" s="1">
        <f>_xlfn.XLOOKUP(G32,[1]配置!$D$5:$D$1000,[1]配置!$B$5:$B$1000)</f>
        <v>50002</v>
      </c>
      <c r="N32" s="1" t="str">
        <f t="shared" si="1"/>
        <v>"50002:3600"</v>
      </c>
      <c r="O32" s="1" t="str">
        <f t="shared" si="2"/>
        <v>["50002:3600"]</v>
      </c>
    </row>
    <row r="33" spans="6:15" x14ac:dyDescent="0.15">
      <c r="F33" s="5">
        <v>15</v>
      </c>
      <c r="G33" s="8" t="s">
        <v>44</v>
      </c>
      <c r="H33" s="5">
        <v>10</v>
      </c>
      <c r="I33" s="6">
        <v>53.57</v>
      </c>
      <c r="J33" s="5">
        <v>851</v>
      </c>
      <c r="K33" s="1" t="str">
        <f t="shared" si="0"/>
        <v>[851]</v>
      </c>
      <c r="M33" s="1">
        <f>_xlfn.XLOOKUP(G33,[1]配置!$D$5:$D$1000,[1]配置!$B$5:$B$1000)</f>
        <v>10001</v>
      </c>
      <c r="N33" s="1" t="str">
        <f t="shared" si="1"/>
        <v>"10001:10"</v>
      </c>
      <c r="O33" s="1" t="str">
        <f t="shared" si="2"/>
        <v>["10001:10"]</v>
      </c>
    </row>
    <row r="34" spans="6:15" x14ac:dyDescent="0.15">
      <c r="F34" s="5">
        <v>16</v>
      </c>
      <c r="G34" s="9" t="s">
        <v>45</v>
      </c>
      <c r="H34" s="5">
        <v>10</v>
      </c>
      <c r="I34" s="6">
        <v>80.36</v>
      </c>
      <c r="J34" s="5">
        <v>951</v>
      </c>
      <c r="K34" s="1" t="str">
        <f t="shared" si="0"/>
        <v>[951]</v>
      </c>
      <c r="M34" s="1">
        <f>_xlfn.XLOOKUP(G34,[1]配置!$D$5:$D$1000,[1]配置!$B$5:$B$1000)</f>
        <v>10002</v>
      </c>
      <c r="N34" s="1" t="str">
        <f t="shared" si="1"/>
        <v>"10002:10"</v>
      </c>
      <c r="O34" s="1" t="str">
        <f t="shared" si="2"/>
        <v>["10002:10"]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2025-04-27T10:34:48Z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