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5F7DDF4A-67D3-4144-A7C5-489736C685C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" l="1"/>
  <c r="G44" i="2" s="1"/>
  <c r="G45" i="2" s="1"/>
  <c r="G40" i="2"/>
  <c r="G41" i="2" s="1"/>
  <c r="H33" i="1" s="1"/>
  <c r="G34" i="2"/>
  <c r="G35" i="2" s="1"/>
  <c r="G31" i="2"/>
  <c r="H23" i="1" s="1"/>
  <c r="O29" i="2"/>
  <c r="BC29" i="2" s="1"/>
  <c r="BO29" i="2" s="1"/>
  <c r="O28" i="2"/>
  <c r="BC28" i="2" s="1"/>
  <c r="BO28" i="2" s="1"/>
  <c r="G28" i="2"/>
  <c r="G29" i="2" s="1"/>
  <c r="H21" i="1" s="1"/>
  <c r="O27" i="2"/>
  <c r="BC27" i="2" s="1"/>
  <c r="BO27" i="2" s="1"/>
  <c r="G25" i="2"/>
  <c r="G26" i="2" s="1"/>
  <c r="H17" i="1" s="1"/>
  <c r="G22" i="2"/>
  <c r="G23" i="2" s="1"/>
  <c r="H14" i="1" s="1"/>
  <c r="G19" i="2"/>
  <c r="G20" i="2" s="1"/>
  <c r="H11" i="1" s="1"/>
  <c r="G17" i="2"/>
  <c r="H8" i="1" s="1"/>
  <c r="O16" i="2"/>
  <c r="BC16" i="2" s="1"/>
  <c r="BO16" i="2" s="1"/>
  <c r="BA16" i="2"/>
  <c r="BM16" i="2" s="1"/>
  <c r="G16" i="2"/>
  <c r="O15" i="2"/>
  <c r="BC15" i="2" s="1"/>
  <c r="BO15" i="2" s="1"/>
  <c r="AO16" i="2"/>
  <c r="AS16" i="2" s="1"/>
  <c r="AO28" i="2"/>
  <c r="AS28" i="2" s="1"/>
  <c r="DN45" i="2"/>
  <c r="DN44" i="2"/>
  <c r="DN43" i="2"/>
  <c r="DN42" i="2"/>
  <c r="DR42" i="2" s="1"/>
  <c r="DN41" i="2"/>
  <c r="DN40" i="2"/>
  <c r="DR40" i="2" s="1"/>
  <c r="DN39" i="2"/>
  <c r="DN38" i="2"/>
  <c r="DN37" i="2"/>
  <c r="DR37" i="2" s="1"/>
  <c r="DN36" i="2"/>
  <c r="DN35" i="2"/>
  <c r="DR35" i="2" s="1"/>
  <c r="DN34" i="2"/>
  <c r="DR34" i="2" s="1"/>
  <c r="DN33" i="2"/>
  <c r="DN32" i="2"/>
  <c r="DN31" i="2"/>
  <c r="DR31" i="2" s="1"/>
  <c r="DN30" i="2"/>
  <c r="DR30" i="2" s="1"/>
  <c r="DN29" i="2"/>
  <c r="DR29" i="2" s="1"/>
  <c r="DN28" i="2"/>
  <c r="DR28" i="2" s="1"/>
  <c r="DN27" i="2"/>
  <c r="DN26" i="2"/>
  <c r="DN25" i="2"/>
  <c r="DN24" i="2"/>
  <c r="DN23" i="2"/>
  <c r="DN22" i="2"/>
  <c r="DN21" i="2"/>
  <c r="DN20" i="2"/>
  <c r="DN19" i="2"/>
  <c r="DN18" i="2"/>
  <c r="DN17" i="2"/>
  <c r="DN16" i="2"/>
  <c r="DO16" i="2" s="1"/>
  <c r="DS16" i="2" s="1"/>
  <c r="DN15" i="2"/>
  <c r="DO15" i="2" s="1"/>
  <c r="DS15" i="2" s="1"/>
  <c r="DL16" i="2"/>
  <c r="DP16" i="2" s="1"/>
  <c r="DL17" i="2"/>
  <c r="DM17" i="2" s="1"/>
  <c r="DL18" i="2"/>
  <c r="DM18" i="2" s="1"/>
  <c r="DL19" i="2"/>
  <c r="DP19" i="2" s="1"/>
  <c r="DL20" i="2"/>
  <c r="DL21" i="2"/>
  <c r="DL22" i="2"/>
  <c r="DL23" i="2"/>
  <c r="DP23" i="2" s="1"/>
  <c r="DL24" i="2"/>
  <c r="DL25" i="2"/>
  <c r="DL26" i="2"/>
  <c r="DL27" i="2"/>
  <c r="DP27" i="2" s="1"/>
  <c r="DL28" i="2"/>
  <c r="DL29" i="2"/>
  <c r="DL30" i="2"/>
  <c r="DL31" i="2"/>
  <c r="DL32" i="2"/>
  <c r="DL33" i="2"/>
  <c r="DL34" i="2"/>
  <c r="DL35" i="2"/>
  <c r="DP35" i="2" s="1"/>
  <c r="DL36" i="2"/>
  <c r="DL37" i="2"/>
  <c r="DL38" i="2"/>
  <c r="DL39" i="2"/>
  <c r="DP39" i="2" s="1"/>
  <c r="DL40" i="2"/>
  <c r="DL41" i="2"/>
  <c r="DP41" i="2" s="1"/>
  <c r="DL42" i="2"/>
  <c r="DP42" i="2" s="1"/>
  <c r="DL43" i="2"/>
  <c r="DL44" i="2"/>
  <c r="DL45" i="2"/>
  <c r="DP45" i="2" s="1"/>
  <c r="DL15" i="2"/>
  <c r="DM15" i="2" s="1"/>
  <c r="DP28" i="2"/>
  <c r="DP20" i="2"/>
  <c r="DA16" i="2"/>
  <c r="DB16" i="2" s="1"/>
  <c r="DA17" i="2"/>
  <c r="DA18" i="2"/>
  <c r="DA19" i="2"/>
  <c r="DA20" i="2"/>
  <c r="DA21" i="2"/>
  <c r="DA22" i="2"/>
  <c r="DA23" i="2"/>
  <c r="DA24" i="2"/>
  <c r="DA25" i="2"/>
  <c r="DA26" i="2"/>
  <c r="DA27" i="2"/>
  <c r="DA28" i="2"/>
  <c r="DA29" i="2"/>
  <c r="DA30" i="2"/>
  <c r="DA31" i="2"/>
  <c r="DA32" i="2"/>
  <c r="DA33" i="2"/>
  <c r="DA34" i="2"/>
  <c r="DA35" i="2"/>
  <c r="DA36" i="2"/>
  <c r="DA37" i="2"/>
  <c r="DA38" i="2"/>
  <c r="DA39" i="2"/>
  <c r="DA40" i="2"/>
  <c r="DA41" i="2"/>
  <c r="DA42" i="2"/>
  <c r="DA43" i="2"/>
  <c r="DA44" i="2"/>
  <c r="DA45" i="2"/>
  <c r="DA15" i="2"/>
  <c r="DB15" i="2" s="1"/>
  <c r="DF15" i="2" s="1"/>
  <c r="CY16" i="2"/>
  <c r="CZ16" i="2" s="1"/>
  <c r="CY17" i="2"/>
  <c r="CZ17" i="2" s="1"/>
  <c r="CY18" i="2"/>
  <c r="CZ18" i="2" s="1"/>
  <c r="CY19" i="2"/>
  <c r="CY20" i="2"/>
  <c r="CY21" i="2"/>
  <c r="CY22" i="2"/>
  <c r="CY23" i="2"/>
  <c r="CY24" i="2"/>
  <c r="CY25" i="2"/>
  <c r="CY26" i="2"/>
  <c r="CY27" i="2"/>
  <c r="CY28" i="2"/>
  <c r="CY29" i="2"/>
  <c r="CY30" i="2"/>
  <c r="CY31" i="2"/>
  <c r="CY32" i="2"/>
  <c r="CY33" i="2"/>
  <c r="CY34" i="2"/>
  <c r="CY35" i="2"/>
  <c r="CY36" i="2"/>
  <c r="CY37" i="2"/>
  <c r="CY38" i="2"/>
  <c r="CY39" i="2"/>
  <c r="CY40" i="2"/>
  <c r="CY41" i="2"/>
  <c r="CY42" i="2"/>
  <c r="CY43" i="2"/>
  <c r="CY44" i="2"/>
  <c r="CY45" i="2"/>
  <c r="CY15" i="2"/>
  <c r="CZ15" i="2" s="1"/>
  <c r="DD15" i="2" s="1"/>
  <c r="CK45" i="2"/>
  <c r="CL45" i="2" s="1"/>
  <c r="CR45" i="2" s="1"/>
  <c r="CK44" i="2"/>
  <c r="CL44" i="2" s="1"/>
  <c r="CR44" i="2" s="1"/>
  <c r="CK43" i="2"/>
  <c r="CL43" i="2" s="1"/>
  <c r="CR43" i="2" s="1"/>
  <c r="CK42" i="2"/>
  <c r="CL42" i="2" s="1"/>
  <c r="CR42" i="2" s="1"/>
  <c r="CK41" i="2"/>
  <c r="CL41" i="2" s="1"/>
  <c r="CR41" i="2" s="1"/>
  <c r="CK40" i="2"/>
  <c r="CL40" i="2" s="1"/>
  <c r="CR40" i="2" s="1"/>
  <c r="CK39" i="2"/>
  <c r="CL39" i="2" s="1"/>
  <c r="CR39" i="2" s="1"/>
  <c r="CK38" i="2"/>
  <c r="CL38" i="2" s="1"/>
  <c r="CR38" i="2" s="1"/>
  <c r="CK37" i="2"/>
  <c r="CL37" i="2" s="1"/>
  <c r="CR37" i="2" s="1"/>
  <c r="CK36" i="2"/>
  <c r="CL36" i="2" s="1"/>
  <c r="CR36" i="2" s="1"/>
  <c r="CK35" i="2"/>
  <c r="CL35" i="2" s="1"/>
  <c r="CR35" i="2" s="1"/>
  <c r="CK34" i="2"/>
  <c r="CK33" i="2"/>
  <c r="CL33" i="2" s="1"/>
  <c r="CR33" i="2" s="1"/>
  <c r="CK32" i="2"/>
  <c r="CL32" i="2" s="1"/>
  <c r="CR32" i="2" s="1"/>
  <c r="CK31" i="2"/>
  <c r="CL31" i="2" s="1"/>
  <c r="CR31" i="2" s="1"/>
  <c r="CK30" i="2"/>
  <c r="CL30" i="2" s="1"/>
  <c r="CR30" i="2" s="1"/>
  <c r="CK29" i="2"/>
  <c r="CL29" i="2" s="1"/>
  <c r="CR29" i="2" s="1"/>
  <c r="CK28" i="2"/>
  <c r="CL28" i="2" s="1"/>
  <c r="CR28" i="2" s="1"/>
  <c r="CK27" i="2"/>
  <c r="CL27" i="2" s="1"/>
  <c r="CR27" i="2" s="1"/>
  <c r="CK26" i="2"/>
  <c r="CL26" i="2" s="1"/>
  <c r="CR26" i="2" s="1"/>
  <c r="CK25" i="2"/>
  <c r="CL25" i="2" s="1"/>
  <c r="CR25" i="2" s="1"/>
  <c r="CK24" i="2"/>
  <c r="CL24" i="2" s="1"/>
  <c r="CR24" i="2" s="1"/>
  <c r="CK23" i="2"/>
  <c r="CL23" i="2" s="1"/>
  <c r="CR23" i="2" s="1"/>
  <c r="CK22" i="2"/>
  <c r="CK21" i="2"/>
  <c r="CL21" i="2" s="1"/>
  <c r="CR21" i="2" s="1"/>
  <c r="CK20" i="2"/>
  <c r="CL20" i="2" s="1"/>
  <c r="CR20" i="2" s="1"/>
  <c r="CK19" i="2"/>
  <c r="CL19" i="2" s="1"/>
  <c r="CR19" i="2" s="1"/>
  <c r="CK18" i="2"/>
  <c r="CL18" i="2" s="1"/>
  <c r="CR18" i="2" s="1"/>
  <c r="CK17" i="2"/>
  <c r="CL17" i="2" s="1"/>
  <c r="CR17" i="2" s="1"/>
  <c r="CK16" i="2"/>
  <c r="CL16" i="2" s="1"/>
  <c r="CR16" i="2" s="1"/>
  <c r="CK15" i="2"/>
  <c r="CL15" i="2" s="1"/>
  <c r="CR15" i="2" s="1"/>
  <c r="CI45" i="2"/>
  <c r="CJ45" i="2" s="1"/>
  <c r="CP45" i="2" s="1"/>
  <c r="CI44" i="2"/>
  <c r="CJ44" i="2" s="1"/>
  <c r="CP44" i="2" s="1"/>
  <c r="CI43" i="2"/>
  <c r="CJ43" i="2" s="1"/>
  <c r="CP43" i="2" s="1"/>
  <c r="CI42" i="2"/>
  <c r="CI41" i="2"/>
  <c r="CJ41" i="2" s="1"/>
  <c r="CP41" i="2" s="1"/>
  <c r="CI40" i="2"/>
  <c r="CJ40" i="2" s="1"/>
  <c r="CP40" i="2" s="1"/>
  <c r="CI39" i="2"/>
  <c r="CI38" i="2"/>
  <c r="CJ38" i="2" s="1"/>
  <c r="CP38" i="2" s="1"/>
  <c r="CI37" i="2"/>
  <c r="CJ37" i="2" s="1"/>
  <c r="CP37" i="2" s="1"/>
  <c r="CI36" i="2"/>
  <c r="CJ36" i="2" s="1"/>
  <c r="CP36" i="2" s="1"/>
  <c r="CI35" i="2"/>
  <c r="CJ35" i="2" s="1"/>
  <c r="CP35" i="2" s="1"/>
  <c r="CI34" i="2"/>
  <c r="CJ34" i="2" s="1"/>
  <c r="CP34" i="2" s="1"/>
  <c r="CI33" i="2"/>
  <c r="CJ33" i="2" s="1"/>
  <c r="CP33" i="2" s="1"/>
  <c r="CI32" i="2"/>
  <c r="CJ32" i="2" s="1"/>
  <c r="CP32" i="2" s="1"/>
  <c r="CI31" i="2"/>
  <c r="CI30" i="2"/>
  <c r="CJ30" i="2" s="1"/>
  <c r="CP30" i="2" s="1"/>
  <c r="CI29" i="2"/>
  <c r="CI28" i="2"/>
  <c r="CJ28" i="2" s="1"/>
  <c r="CP28" i="2" s="1"/>
  <c r="CI27" i="2"/>
  <c r="CJ27" i="2" s="1"/>
  <c r="CP27" i="2" s="1"/>
  <c r="CI26" i="2"/>
  <c r="CJ26" i="2" s="1"/>
  <c r="CP26" i="2" s="1"/>
  <c r="CI25" i="2"/>
  <c r="CJ25" i="2" s="1"/>
  <c r="CP25" i="2" s="1"/>
  <c r="CI24" i="2"/>
  <c r="CJ24" i="2" s="1"/>
  <c r="CP24" i="2" s="1"/>
  <c r="CI23" i="2"/>
  <c r="CJ23" i="2" s="1"/>
  <c r="CP23" i="2" s="1"/>
  <c r="CI22" i="2"/>
  <c r="CJ22" i="2" s="1"/>
  <c r="CP22" i="2" s="1"/>
  <c r="CI21" i="2"/>
  <c r="CI20" i="2"/>
  <c r="CJ20" i="2" s="1"/>
  <c r="CP20" i="2" s="1"/>
  <c r="CI19" i="2"/>
  <c r="CJ19" i="2" s="1"/>
  <c r="CP19" i="2" s="1"/>
  <c r="CI18" i="2"/>
  <c r="CO18" i="2" s="1"/>
  <c r="CT18" i="2" s="1"/>
  <c r="CI17" i="2"/>
  <c r="CJ17" i="2" s="1"/>
  <c r="CP17" i="2" s="1"/>
  <c r="CI16" i="2"/>
  <c r="CJ16" i="2" s="1"/>
  <c r="CP16" i="2" s="1"/>
  <c r="CI15" i="2"/>
  <c r="CJ15" i="2" s="1"/>
  <c r="CP15" i="2" s="1"/>
  <c r="CG16" i="2"/>
  <c r="CH16" i="2" s="1"/>
  <c r="CN16" i="2" s="1"/>
  <c r="CG17" i="2"/>
  <c r="CM17" i="2" s="1"/>
  <c r="CG18" i="2"/>
  <c r="CM18" i="2" s="1"/>
  <c r="CG19" i="2"/>
  <c r="CM19" i="2" s="1"/>
  <c r="CG20" i="2"/>
  <c r="CM20" i="2" s="1"/>
  <c r="CG21" i="2"/>
  <c r="CM21" i="2" s="1"/>
  <c r="CG22" i="2"/>
  <c r="CG23" i="2"/>
  <c r="CM23" i="2" s="1"/>
  <c r="CG24" i="2"/>
  <c r="CM24" i="2" s="1"/>
  <c r="CG25" i="2"/>
  <c r="CG26" i="2"/>
  <c r="CG27" i="2"/>
  <c r="CH27" i="2" s="1"/>
  <c r="CN27" i="2" s="1"/>
  <c r="CG28" i="2"/>
  <c r="CG29" i="2"/>
  <c r="CM29" i="2" s="1"/>
  <c r="CG30" i="2"/>
  <c r="CM30" i="2" s="1"/>
  <c r="CG31" i="2"/>
  <c r="CM31" i="2" s="1"/>
  <c r="CG32" i="2"/>
  <c r="CM32" i="2" s="1"/>
  <c r="CG33" i="2"/>
  <c r="CM33" i="2" s="1"/>
  <c r="CG34" i="2"/>
  <c r="CH34" i="2" s="1"/>
  <c r="CN34" i="2" s="1"/>
  <c r="CG35" i="2"/>
  <c r="CM35" i="2" s="1"/>
  <c r="CG36" i="2"/>
  <c r="CM36" i="2" s="1"/>
  <c r="CG37" i="2"/>
  <c r="CH37" i="2" s="1"/>
  <c r="CN37" i="2" s="1"/>
  <c r="CG38" i="2"/>
  <c r="CH38" i="2" s="1"/>
  <c r="CN38" i="2" s="1"/>
  <c r="CG39" i="2"/>
  <c r="CH39" i="2" s="1"/>
  <c r="CN39" i="2" s="1"/>
  <c r="CG40" i="2"/>
  <c r="CG41" i="2"/>
  <c r="CM41" i="2" s="1"/>
  <c r="CG42" i="2"/>
  <c r="CM42" i="2" s="1"/>
  <c r="CG43" i="2"/>
  <c r="CM43" i="2" s="1"/>
  <c r="CG44" i="2"/>
  <c r="CM44" i="2" s="1"/>
  <c r="CG45" i="2"/>
  <c r="CM45" i="2" s="1"/>
  <c r="CG15" i="2"/>
  <c r="CM15" i="2" s="1"/>
  <c r="AZ15" i="2"/>
  <c r="BL15" i="2" s="1"/>
  <c r="BJ45" i="2"/>
  <c r="BK45" i="2" s="1"/>
  <c r="BW45" i="2" s="1"/>
  <c r="BJ44" i="2"/>
  <c r="BJ43" i="2"/>
  <c r="BJ42" i="2"/>
  <c r="BJ41" i="2"/>
  <c r="BJ40" i="2"/>
  <c r="BJ39" i="2"/>
  <c r="BK39" i="2" s="1"/>
  <c r="BW39" i="2" s="1"/>
  <c r="BJ38" i="2"/>
  <c r="BJ37" i="2"/>
  <c r="BJ36" i="2"/>
  <c r="BJ35" i="2"/>
  <c r="BJ34" i="2"/>
  <c r="BJ33" i="2"/>
  <c r="BK33" i="2" s="1"/>
  <c r="BW33" i="2" s="1"/>
  <c r="BJ32" i="2"/>
  <c r="BJ31" i="2"/>
  <c r="BJ30" i="2"/>
  <c r="BJ29" i="2"/>
  <c r="BJ28" i="2"/>
  <c r="BJ27" i="2"/>
  <c r="BK27" i="2" s="1"/>
  <c r="BW27" i="2" s="1"/>
  <c r="BJ26" i="2"/>
  <c r="BJ25" i="2"/>
  <c r="BJ24" i="2"/>
  <c r="BK24" i="2" s="1"/>
  <c r="BW24" i="2" s="1"/>
  <c r="BJ23" i="2"/>
  <c r="BJ22" i="2"/>
  <c r="BJ21" i="2"/>
  <c r="BK21" i="2" s="1"/>
  <c r="BW21" i="2" s="1"/>
  <c r="BJ20" i="2"/>
  <c r="BJ19" i="2"/>
  <c r="BJ18" i="2"/>
  <c r="BK18" i="2" s="1"/>
  <c r="BW18" i="2" s="1"/>
  <c r="BJ17" i="2"/>
  <c r="BJ16" i="2"/>
  <c r="BJ15" i="2"/>
  <c r="BK15" i="2" s="1"/>
  <c r="BW15" i="2" s="1"/>
  <c r="BH45" i="2"/>
  <c r="BH44" i="2"/>
  <c r="BH43" i="2"/>
  <c r="BI43" i="2" s="1"/>
  <c r="BU43" i="2" s="1"/>
  <c r="BH42" i="2"/>
  <c r="BH41" i="2"/>
  <c r="BH40" i="2"/>
  <c r="BI40" i="2" s="1"/>
  <c r="BU40" i="2" s="1"/>
  <c r="BH39" i="2"/>
  <c r="BH38" i="2"/>
  <c r="BH37" i="2"/>
  <c r="BI37" i="2" s="1"/>
  <c r="BU37" i="2" s="1"/>
  <c r="BH36" i="2"/>
  <c r="BH35" i="2"/>
  <c r="BH34" i="2"/>
  <c r="BI34" i="2" s="1"/>
  <c r="BU34" i="2" s="1"/>
  <c r="BH33" i="2"/>
  <c r="BH32" i="2"/>
  <c r="BH31" i="2"/>
  <c r="BI31" i="2" s="1"/>
  <c r="BU31" i="2" s="1"/>
  <c r="BH30" i="2"/>
  <c r="BH29" i="2"/>
  <c r="BH28" i="2"/>
  <c r="BI28" i="2" s="1"/>
  <c r="BU28" i="2" s="1"/>
  <c r="BH27" i="2"/>
  <c r="BH26" i="2"/>
  <c r="BH25" i="2"/>
  <c r="BI25" i="2" s="1"/>
  <c r="BU25" i="2" s="1"/>
  <c r="BH24" i="2"/>
  <c r="BH23" i="2"/>
  <c r="BH22" i="2"/>
  <c r="BI22" i="2" s="1"/>
  <c r="BU22" i="2" s="1"/>
  <c r="BH21" i="2"/>
  <c r="BH20" i="2"/>
  <c r="BH19" i="2"/>
  <c r="BI19" i="2" s="1"/>
  <c r="BU19" i="2" s="1"/>
  <c r="BH18" i="2"/>
  <c r="BH17" i="2"/>
  <c r="BH16" i="2"/>
  <c r="BI16" i="2" s="1"/>
  <c r="BU16" i="2" s="1"/>
  <c r="BH15" i="2"/>
  <c r="BF45" i="2"/>
  <c r="BF44" i="2"/>
  <c r="BG44" i="2" s="1"/>
  <c r="BS44" i="2" s="1"/>
  <c r="BF43" i="2"/>
  <c r="BF42" i="2"/>
  <c r="BF41" i="2"/>
  <c r="BG41" i="2" s="1"/>
  <c r="BS41" i="2" s="1"/>
  <c r="BF40" i="2"/>
  <c r="BF39" i="2"/>
  <c r="BF38" i="2"/>
  <c r="BG38" i="2" s="1"/>
  <c r="BS38" i="2" s="1"/>
  <c r="BF37" i="2"/>
  <c r="BF36" i="2"/>
  <c r="BF35" i="2"/>
  <c r="BG35" i="2" s="1"/>
  <c r="BS35" i="2" s="1"/>
  <c r="BF34" i="2"/>
  <c r="BF33" i="2"/>
  <c r="BF32" i="2"/>
  <c r="BG32" i="2" s="1"/>
  <c r="BS32" i="2" s="1"/>
  <c r="BF31" i="2"/>
  <c r="BF30" i="2"/>
  <c r="BF29" i="2"/>
  <c r="BG29" i="2" s="1"/>
  <c r="BS29" i="2" s="1"/>
  <c r="BF28" i="2"/>
  <c r="BF27" i="2"/>
  <c r="BF26" i="2"/>
  <c r="BG26" i="2" s="1"/>
  <c r="BS26" i="2" s="1"/>
  <c r="BF25" i="2"/>
  <c r="BF24" i="2"/>
  <c r="BF23" i="2"/>
  <c r="BG23" i="2" s="1"/>
  <c r="BS23" i="2" s="1"/>
  <c r="BF22" i="2"/>
  <c r="BF21" i="2"/>
  <c r="BF20" i="2"/>
  <c r="BG20" i="2" s="1"/>
  <c r="BS20" i="2" s="1"/>
  <c r="BF19" i="2"/>
  <c r="BF18" i="2"/>
  <c r="BF17" i="2"/>
  <c r="BG17" i="2" s="1"/>
  <c r="BS17" i="2" s="1"/>
  <c r="BF16" i="2"/>
  <c r="BF15" i="2"/>
  <c r="BD16" i="2"/>
  <c r="BE16" i="2" s="1"/>
  <c r="BQ16" i="2" s="1"/>
  <c r="BD17" i="2"/>
  <c r="BD18" i="2"/>
  <c r="BD19" i="2"/>
  <c r="BE19" i="2" s="1"/>
  <c r="BQ19" i="2" s="1"/>
  <c r="BD20" i="2"/>
  <c r="BE20" i="2" s="1"/>
  <c r="BQ20" i="2" s="1"/>
  <c r="BD21" i="2"/>
  <c r="BD22" i="2"/>
  <c r="BE22" i="2" s="1"/>
  <c r="BQ22" i="2" s="1"/>
  <c r="BD23" i="2"/>
  <c r="BD24" i="2"/>
  <c r="BD25" i="2"/>
  <c r="BE25" i="2" s="1"/>
  <c r="BQ25" i="2" s="1"/>
  <c r="BD26" i="2"/>
  <c r="BE26" i="2" s="1"/>
  <c r="BQ26" i="2" s="1"/>
  <c r="BD27" i="2"/>
  <c r="BD28" i="2"/>
  <c r="BE28" i="2" s="1"/>
  <c r="BQ28" i="2" s="1"/>
  <c r="BD29" i="2"/>
  <c r="BD30" i="2"/>
  <c r="BD31" i="2"/>
  <c r="BE31" i="2" s="1"/>
  <c r="BQ31" i="2" s="1"/>
  <c r="BD32" i="2"/>
  <c r="BE32" i="2" s="1"/>
  <c r="BQ32" i="2" s="1"/>
  <c r="BD33" i="2"/>
  <c r="BD34" i="2"/>
  <c r="BE34" i="2" s="1"/>
  <c r="BQ34" i="2" s="1"/>
  <c r="BD35" i="2"/>
  <c r="BD36" i="2"/>
  <c r="BD37" i="2"/>
  <c r="BE37" i="2" s="1"/>
  <c r="BQ37" i="2" s="1"/>
  <c r="BD38" i="2"/>
  <c r="BE38" i="2" s="1"/>
  <c r="BQ38" i="2" s="1"/>
  <c r="BD39" i="2"/>
  <c r="BD40" i="2"/>
  <c r="BE40" i="2" s="1"/>
  <c r="BQ40" i="2" s="1"/>
  <c r="BD41" i="2"/>
  <c r="BD42" i="2"/>
  <c r="BD43" i="2"/>
  <c r="BE43" i="2" s="1"/>
  <c r="BQ43" i="2" s="1"/>
  <c r="BD44" i="2"/>
  <c r="BD45" i="2"/>
  <c r="BD15" i="2"/>
  <c r="BE15" i="2" s="1"/>
  <c r="BQ15" i="2" s="1"/>
  <c r="BB45" i="2"/>
  <c r="BN45" i="2" s="1"/>
  <c r="BB44" i="2"/>
  <c r="BN44" i="2" s="1"/>
  <c r="BB43" i="2"/>
  <c r="BN43" i="2" s="1"/>
  <c r="BB42" i="2"/>
  <c r="BN42" i="2" s="1"/>
  <c r="BB41" i="2"/>
  <c r="BN41" i="2" s="1"/>
  <c r="BB40" i="2"/>
  <c r="BN40" i="2" s="1"/>
  <c r="BB39" i="2"/>
  <c r="BN39" i="2" s="1"/>
  <c r="BB38" i="2"/>
  <c r="BN38" i="2" s="1"/>
  <c r="BB37" i="2"/>
  <c r="BN37" i="2" s="1"/>
  <c r="BB36" i="2"/>
  <c r="BN36" i="2" s="1"/>
  <c r="BB35" i="2"/>
  <c r="BN35" i="2" s="1"/>
  <c r="BB34" i="2"/>
  <c r="BN34" i="2" s="1"/>
  <c r="BB33" i="2"/>
  <c r="BN33" i="2" s="1"/>
  <c r="BB32" i="2"/>
  <c r="BN32" i="2" s="1"/>
  <c r="BB31" i="2"/>
  <c r="BN31" i="2" s="1"/>
  <c r="BB30" i="2"/>
  <c r="BN30" i="2" s="1"/>
  <c r="BB29" i="2"/>
  <c r="BN29" i="2" s="1"/>
  <c r="BB28" i="2"/>
  <c r="BN28" i="2" s="1"/>
  <c r="BB27" i="2"/>
  <c r="BN27" i="2" s="1"/>
  <c r="BB26" i="2"/>
  <c r="BN26" i="2" s="1"/>
  <c r="BB25" i="2"/>
  <c r="BN25" i="2" s="1"/>
  <c r="BB24" i="2"/>
  <c r="BN24" i="2" s="1"/>
  <c r="BB23" i="2"/>
  <c r="BN23" i="2" s="1"/>
  <c r="BB22" i="2"/>
  <c r="BN22" i="2" s="1"/>
  <c r="BB21" i="2"/>
  <c r="BN21" i="2" s="1"/>
  <c r="BB20" i="2"/>
  <c r="BN20" i="2" s="1"/>
  <c r="BB19" i="2"/>
  <c r="BN19" i="2" s="1"/>
  <c r="BB18" i="2"/>
  <c r="BN18" i="2" s="1"/>
  <c r="BB17" i="2"/>
  <c r="BN17" i="2" s="1"/>
  <c r="BB16" i="2"/>
  <c r="BN16" i="2" s="1"/>
  <c r="BB15" i="2"/>
  <c r="BN15" i="2" s="1"/>
  <c r="AZ45" i="2"/>
  <c r="BL45" i="2" s="1"/>
  <c r="AZ44" i="2"/>
  <c r="BL44" i="2" s="1"/>
  <c r="AZ43" i="2"/>
  <c r="BL43" i="2" s="1"/>
  <c r="AZ42" i="2"/>
  <c r="BL42" i="2" s="1"/>
  <c r="AZ41" i="2"/>
  <c r="BL41" i="2" s="1"/>
  <c r="AZ40" i="2"/>
  <c r="BL40" i="2" s="1"/>
  <c r="AZ39" i="2"/>
  <c r="BL39" i="2" s="1"/>
  <c r="AZ38" i="2"/>
  <c r="BL38" i="2" s="1"/>
  <c r="AZ37" i="2"/>
  <c r="BL37" i="2" s="1"/>
  <c r="AZ36" i="2"/>
  <c r="BL36" i="2" s="1"/>
  <c r="AZ35" i="2"/>
  <c r="BL35" i="2" s="1"/>
  <c r="AZ34" i="2"/>
  <c r="BL34" i="2" s="1"/>
  <c r="AZ33" i="2"/>
  <c r="BL33" i="2" s="1"/>
  <c r="AZ32" i="2"/>
  <c r="BL32" i="2" s="1"/>
  <c r="AZ31" i="2"/>
  <c r="BL31" i="2" s="1"/>
  <c r="BA30" i="2"/>
  <c r="BM30" i="2" s="1"/>
  <c r="AZ30" i="2"/>
  <c r="BL30" i="2" s="1"/>
  <c r="BA29" i="2"/>
  <c r="BM29" i="2" s="1"/>
  <c r="AZ29" i="2"/>
  <c r="BL29" i="2" s="1"/>
  <c r="BA28" i="2"/>
  <c r="BM28" i="2" s="1"/>
  <c r="AZ28" i="2"/>
  <c r="BL28" i="2" s="1"/>
  <c r="BA27" i="2"/>
  <c r="BM27" i="2" s="1"/>
  <c r="AZ27" i="2"/>
  <c r="BL27" i="2" s="1"/>
  <c r="AZ26" i="2"/>
  <c r="BL26" i="2" s="1"/>
  <c r="AZ25" i="2"/>
  <c r="BL25" i="2" s="1"/>
  <c r="AZ24" i="2"/>
  <c r="BL24" i="2" s="1"/>
  <c r="AZ23" i="2"/>
  <c r="BL23" i="2" s="1"/>
  <c r="AZ22" i="2"/>
  <c r="BL22" i="2" s="1"/>
  <c r="AZ21" i="2"/>
  <c r="BL21" i="2" s="1"/>
  <c r="AZ20" i="2"/>
  <c r="BL20" i="2" s="1"/>
  <c r="AZ19" i="2"/>
  <c r="BL19" i="2" s="1"/>
  <c r="AZ18" i="2"/>
  <c r="BL18" i="2" s="1"/>
  <c r="AZ17" i="2"/>
  <c r="BL17" i="2" s="1"/>
  <c r="AZ16" i="2"/>
  <c r="BL16" i="2" s="1"/>
  <c r="BA15" i="2"/>
  <c r="BM15" i="2" s="1"/>
  <c r="AP45" i="2"/>
  <c r="AP44" i="2"/>
  <c r="AP43" i="2"/>
  <c r="AP42" i="2"/>
  <c r="AP41" i="2"/>
  <c r="AP40" i="2"/>
  <c r="AP39" i="2"/>
  <c r="AP38" i="2"/>
  <c r="AP37" i="2"/>
  <c r="AP36" i="2"/>
  <c r="AP35" i="2"/>
  <c r="AP34" i="2"/>
  <c r="DC34" i="2" s="1"/>
  <c r="AP33" i="2"/>
  <c r="AT33" i="2" s="1"/>
  <c r="AP32" i="2"/>
  <c r="AP31" i="2"/>
  <c r="AQ30" i="2"/>
  <c r="AU30" i="2" s="1"/>
  <c r="AP30" i="2"/>
  <c r="AQ29" i="2"/>
  <c r="AU29" i="2" s="1"/>
  <c r="AP29" i="2"/>
  <c r="AQ28" i="2"/>
  <c r="AU28" i="2" s="1"/>
  <c r="AP28" i="2"/>
  <c r="AQ27" i="2"/>
  <c r="AU27" i="2" s="1"/>
  <c r="AP27" i="2"/>
  <c r="AP26" i="2"/>
  <c r="AP25" i="2"/>
  <c r="AP24" i="2"/>
  <c r="AT24" i="2" s="1"/>
  <c r="AP23" i="2"/>
  <c r="AP22" i="2"/>
  <c r="DC22" i="2" s="1"/>
  <c r="AP21" i="2"/>
  <c r="AP20" i="2"/>
  <c r="AP19" i="2"/>
  <c r="AP18" i="2"/>
  <c r="AP17" i="2"/>
  <c r="AQ16" i="2"/>
  <c r="AU16" i="2" s="1"/>
  <c r="AP16" i="2"/>
  <c r="AQ15" i="2"/>
  <c r="AU15" i="2" s="1"/>
  <c r="AP15" i="2"/>
  <c r="AO27" i="2"/>
  <c r="AS27" i="2" s="1"/>
  <c r="AO39" i="2"/>
  <c r="AS39" i="2" s="1"/>
  <c r="AO40" i="2"/>
  <c r="AS40" i="2" s="1"/>
  <c r="AO41" i="2"/>
  <c r="AS41" i="2" s="1"/>
  <c r="AO42" i="2"/>
  <c r="AS42" i="2" s="1"/>
  <c r="AO43" i="2"/>
  <c r="AS43" i="2" s="1"/>
  <c r="AO44" i="2"/>
  <c r="AS44" i="2" s="1"/>
  <c r="AO45" i="2"/>
  <c r="AS45" i="2" s="1"/>
  <c r="AO15" i="2"/>
  <c r="AS15" i="2" s="1"/>
  <c r="AN16" i="2"/>
  <c r="AR16" i="2" s="1"/>
  <c r="AN17" i="2"/>
  <c r="AR17" i="2" s="1"/>
  <c r="AN18" i="2"/>
  <c r="AR18" i="2" s="1"/>
  <c r="AN19" i="2"/>
  <c r="AR19" i="2" s="1"/>
  <c r="AN20" i="2"/>
  <c r="AR20" i="2" s="1"/>
  <c r="AN21" i="2"/>
  <c r="AR21" i="2" s="1"/>
  <c r="AN22" i="2"/>
  <c r="AR22" i="2" s="1"/>
  <c r="AN23" i="2"/>
  <c r="AR23" i="2" s="1"/>
  <c r="AN24" i="2"/>
  <c r="AR24" i="2" s="1"/>
  <c r="AN25" i="2"/>
  <c r="AR25" i="2" s="1"/>
  <c r="AN26" i="2"/>
  <c r="AR26" i="2" s="1"/>
  <c r="AN27" i="2"/>
  <c r="AR27" i="2" s="1"/>
  <c r="AN28" i="2"/>
  <c r="AR28" i="2" s="1"/>
  <c r="AN29" i="2"/>
  <c r="AR29" i="2" s="1"/>
  <c r="AN30" i="2"/>
  <c r="AR30" i="2" s="1"/>
  <c r="AN31" i="2"/>
  <c r="AR31" i="2" s="1"/>
  <c r="AN32" i="2"/>
  <c r="AR32" i="2" s="1"/>
  <c r="AN33" i="2"/>
  <c r="AR33" i="2" s="1"/>
  <c r="AN34" i="2"/>
  <c r="AR34" i="2" s="1"/>
  <c r="AN35" i="2"/>
  <c r="AR35" i="2" s="1"/>
  <c r="AN36" i="2"/>
  <c r="AR36" i="2" s="1"/>
  <c r="AN37" i="2"/>
  <c r="AR37" i="2" s="1"/>
  <c r="AN38" i="2"/>
  <c r="AR38" i="2" s="1"/>
  <c r="AN39" i="2"/>
  <c r="AR39" i="2" s="1"/>
  <c r="AN40" i="2"/>
  <c r="AR40" i="2" s="1"/>
  <c r="AN41" i="2"/>
  <c r="AR41" i="2" s="1"/>
  <c r="AN42" i="2"/>
  <c r="AR42" i="2" s="1"/>
  <c r="AN43" i="2"/>
  <c r="AR43" i="2" s="1"/>
  <c r="AN44" i="2"/>
  <c r="AR44" i="2" s="1"/>
  <c r="AN45" i="2"/>
  <c r="AR45" i="2" s="1"/>
  <c r="AN15" i="2"/>
  <c r="AR15" i="2" s="1"/>
  <c r="I31" i="1"/>
  <c r="I32" i="1"/>
  <c r="I33" i="1"/>
  <c r="I34" i="1"/>
  <c r="I35" i="1"/>
  <c r="I36" i="1"/>
  <c r="I37" i="1"/>
  <c r="I30" i="1"/>
  <c r="I29" i="1"/>
  <c r="I28" i="1"/>
  <c r="I27" i="1"/>
  <c r="I26" i="1"/>
  <c r="I25" i="1"/>
  <c r="I24" i="1"/>
  <c r="I23" i="1"/>
  <c r="I22" i="1"/>
  <c r="I21" i="1"/>
  <c r="I20" i="1"/>
  <c r="I19" i="1"/>
  <c r="I7" i="1"/>
  <c r="I8" i="1"/>
  <c r="I9" i="1"/>
  <c r="I10" i="1"/>
  <c r="I11" i="1"/>
  <c r="I12" i="1"/>
  <c r="I13" i="1"/>
  <c r="I14" i="1"/>
  <c r="I15" i="1"/>
  <c r="I16" i="1"/>
  <c r="I17" i="1"/>
  <c r="I6" i="1"/>
  <c r="H20" i="1"/>
  <c r="H22" i="1"/>
  <c r="H25" i="1"/>
  <c r="H26" i="1"/>
  <c r="H31" i="1"/>
  <c r="H32" i="1"/>
  <c r="H34" i="1"/>
  <c r="H35" i="1"/>
  <c r="H19" i="1"/>
  <c r="H7" i="1"/>
  <c r="H9" i="1"/>
  <c r="H10" i="1"/>
  <c r="H12" i="1"/>
  <c r="H15" i="1"/>
  <c r="H16" i="1"/>
  <c r="H6" i="1"/>
  <c r="G36" i="2" l="1"/>
  <c r="G37" i="2" s="1"/>
  <c r="G38" i="2" s="1"/>
  <c r="H27" i="1"/>
  <c r="G32" i="2"/>
  <c r="H24" i="1" s="1"/>
  <c r="O31" i="2"/>
  <c r="BC31" i="2" s="1"/>
  <c r="BO31" i="2" s="1"/>
  <c r="BY31" i="2" s="1"/>
  <c r="AQ17" i="2"/>
  <c r="AU17" i="2" s="1"/>
  <c r="O17" i="2"/>
  <c r="H13" i="1"/>
  <c r="O30" i="2"/>
  <c r="BC30" i="2" s="1"/>
  <c r="BO30" i="2" s="1"/>
  <c r="BY30" i="2" s="1"/>
  <c r="BY16" i="2"/>
  <c r="BY27" i="2"/>
  <c r="BY15" i="2"/>
  <c r="AQ31" i="2"/>
  <c r="AU31" i="2" s="1"/>
  <c r="BA31" i="2"/>
  <c r="BM31" i="2" s="1"/>
  <c r="BX31" i="2" s="1"/>
  <c r="H28" i="1"/>
  <c r="H37" i="1"/>
  <c r="H36" i="1"/>
  <c r="CH26" i="2"/>
  <c r="CN26" i="2" s="1"/>
  <c r="CH25" i="2"/>
  <c r="CN25" i="2" s="1"/>
  <c r="BC17" i="2"/>
  <c r="BO17" i="2" s="1"/>
  <c r="BY17" i="2" s="1"/>
  <c r="CH22" i="2"/>
  <c r="CN22" i="2" s="1"/>
  <c r="CZ19" i="2"/>
  <c r="BY28" i="2"/>
  <c r="DM19" i="2"/>
  <c r="DQ19" i="2" s="1"/>
  <c r="DT19" i="2" s="1"/>
  <c r="DR45" i="2"/>
  <c r="DR41" i="2"/>
  <c r="DR20" i="2"/>
  <c r="DC20" i="2"/>
  <c r="DC32" i="2"/>
  <c r="DC44" i="2"/>
  <c r="DP31" i="2"/>
  <c r="DR32" i="2"/>
  <c r="DR43" i="2"/>
  <c r="DC19" i="2"/>
  <c r="DC31" i="2"/>
  <c r="DC43" i="2"/>
  <c r="DE22" i="2"/>
  <c r="DC26" i="2"/>
  <c r="DC38" i="2"/>
  <c r="DC29" i="2"/>
  <c r="DC17" i="2"/>
  <c r="DC41" i="2"/>
  <c r="DP24" i="2"/>
  <c r="DM16" i="2"/>
  <c r="DQ16" i="2" s="1"/>
  <c r="DT16" i="2" s="1"/>
  <c r="DC23" i="2"/>
  <c r="DC35" i="2"/>
  <c r="DR36" i="2"/>
  <c r="CH20" i="2"/>
  <c r="CN20" i="2" s="1"/>
  <c r="CS20" i="2" s="1"/>
  <c r="DP32" i="2"/>
  <c r="DP33" i="2"/>
  <c r="DP34" i="2"/>
  <c r="DP40" i="2"/>
  <c r="DP21" i="2"/>
  <c r="DP22" i="2"/>
  <c r="DP44" i="2"/>
  <c r="CO38" i="2"/>
  <c r="CT38" i="2" s="1"/>
  <c r="DP29" i="2"/>
  <c r="DP43" i="2"/>
  <c r="BP15" i="2"/>
  <c r="BZ15" i="2" s="1"/>
  <c r="DP17" i="2"/>
  <c r="DP30" i="2"/>
  <c r="DC16" i="2"/>
  <c r="DC28" i="2"/>
  <c r="DC40" i="2"/>
  <c r="DP18" i="2"/>
  <c r="BX16" i="2"/>
  <c r="BX28" i="2"/>
  <c r="DC15" i="2"/>
  <c r="DG15" i="2" s="1"/>
  <c r="DD18" i="2"/>
  <c r="DE15" i="2"/>
  <c r="DH15" i="2" s="1"/>
  <c r="DR26" i="2"/>
  <c r="DR22" i="2"/>
  <c r="DR23" i="2"/>
  <c r="DR33" i="2"/>
  <c r="DR39" i="2"/>
  <c r="DR44" i="2"/>
  <c r="DR18" i="2"/>
  <c r="DR24" i="2"/>
  <c r="DR25" i="2"/>
  <c r="DR19" i="2"/>
  <c r="DR21" i="2"/>
  <c r="DR27" i="2"/>
  <c r="DQ15" i="2"/>
  <c r="DQ17" i="2"/>
  <c r="DP15" i="2"/>
  <c r="DR17" i="2"/>
  <c r="DR16" i="2"/>
  <c r="DU16" i="2" s="1"/>
  <c r="DP26" i="2"/>
  <c r="DP38" i="2"/>
  <c r="DP25" i="2"/>
  <c r="DP37" i="2"/>
  <c r="DR15" i="2"/>
  <c r="DU15" i="2" s="1"/>
  <c r="DP36" i="2"/>
  <c r="DR38" i="2"/>
  <c r="DQ18" i="2"/>
  <c r="DC37" i="2"/>
  <c r="DC25" i="2"/>
  <c r="AT30" i="2"/>
  <c r="AW30" i="2" s="1"/>
  <c r="BR17" i="2"/>
  <c r="CA17" i="2" s="1"/>
  <c r="CO44" i="2"/>
  <c r="CT44" i="2" s="1"/>
  <c r="BX29" i="2"/>
  <c r="AT38" i="2"/>
  <c r="BR29" i="2"/>
  <c r="CA29" i="2" s="1"/>
  <c r="AT40" i="2"/>
  <c r="BR32" i="2"/>
  <c r="CA32" i="2" s="1"/>
  <c r="AT41" i="2"/>
  <c r="BT19" i="2"/>
  <c r="CB19" i="2" s="1"/>
  <c r="CM37" i="2"/>
  <c r="CS37" i="2" s="1"/>
  <c r="CQ25" i="2"/>
  <c r="CU25" i="2" s="1"/>
  <c r="AT42" i="2"/>
  <c r="BT22" i="2"/>
  <c r="CB22" i="2" s="1"/>
  <c r="CJ18" i="2"/>
  <c r="CP18" i="2" s="1"/>
  <c r="CM34" i="2"/>
  <c r="CS34" i="2" s="1"/>
  <c r="BT34" i="2"/>
  <c r="CB34" i="2" s="1"/>
  <c r="CH44" i="2"/>
  <c r="CN44" i="2" s="1"/>
  <c r="CS44" i="2" s="1"/>
  <c r="CM22" i="2"/>
  <c r="CQ31" i="2"/>
  <c r="CU31" i="2" s="1"/>
  <c r="BT37" i="2"/>
  <c r="CB37" i="2" s="1"/>
  <c r="CH36" i="2"/>
  <c r="CN36" i="2" s="1"/>
  <c r="CS36" i="2" s="1"/>
  <c r="CO20" i="2"/>
  <c r="CT20" i="2" s="1"/>
  <c r="BV24" i="2"/>
  <c r="CC24" i="2" s="1"/>
  <c r="CH35" i="2"/>
  <c r="CN35" i="2" s="1"/>
  <c r="CS35" i="2" s="1"/>
  <c r="CQ37" i="2"/>
  <c r="CU37" i="2" s="1"/>
  <c r="BP16" i="2"/>
  <c r="BZ16" i="2" s="1"/>
  <c r="BV27" i="2"/>
  <c r="CC27" i="2" s="1"/>
  <c r="CH32" i="2"/>
  <c r="CN32" i="2" s="1"/>
  <c r="CS32" i="2" s="1"/>
  <c r="CO26" i="2"/>
  <c r="CT26" i="2" s="1"/>
  <c r="BP32" i="2"/>
  <c r="BZ32" i="2" s="1"/>
  <c r="CH24" i="2"/>
  <c r="CN24" i="2" s="1"/>
  <c r="CS24" i="2" s="1"/>
  <c r="CO32" i="2"/>
  <c r="CT32" i="2" s="1"/>
  <c r="BP34" i="2"/>
  <c r="BZ34" i="2" s="1"/>
  <c r="CH23" i="2"/>
  <c r="CN23" i="2" s="1"/>
  <c r="CS23" i="2" s="1"/>
  <c r="DE43" i="2"/>
  <c r="AV43" i="2"/>
  <c r="BX27" i="2"/>
  <c r="DE34" i="2"/>
  <c r="AV42" i="2"/>
  <c r="DE40" i="2"/>
  <c r="AV40" i="2"/>
  <c r="AV28" i="2"/>
  <c r="AV16" i="2"/>
  <c r="AV39" i="2"/>
  <c r="AV27" i="2"/>
  <c r="DE38" i="2"/>
  <c r="DE26" i="2"/>
  <c r="BX30" i="2"/>
  <c r="AV15" i="2"/>
  <c r="AV44" i="2"/>
  <c r="DE36" i="2"/>
  <c r="DE35" i="2"/>
  <c r="DE23" i="2"/>
  <c r="BX15" i="2"/>
  <c r="DE21" i="2"/>
  <c r="AT26" i="2"/>
  <c r="BP43" i="2"/>
  <c r="BZ43" i="2" s="1"/>
  <c r="BT16" i="2"/>
  <c r="CB16" i="2" s="1"/>
  <c r="BV21" i="2"/>
  <c r="CC21" i="2" s="1"/>
  <c r="CM40" i="2"/>
  <c r="CH40" i="2"/>
  <c r="CN40" i="2" s="1"/>
  <c r="CM28" i="2"/>
  <c r="CH28" i="2"/>
  <c r="CN28" i="2" s="1"/>
  <c r="CJ42" i="2"/>
  <c r="CP42" i="2" s="1"/>
  <c r="CO42" i="2"/>
  <c r="BE42" i="2"/>
  <c r="BQ42" i="2" s="1"/>
  <c r="BP42" i="2"/>
  <c r="BE30" i="2"/>
  <c r="BQ30" i="2" s="1"/>
  <c r="BP30" i="2"/>
  <c r="BZ30" i="2" s="1"/>
  <c r="BE18" i="2"/>
  <c r="BQ18" i="2" s="1"/>
  <c r="BP18" i="2"/>
  <c r="BZ18" i="2" s="1"/>
  <c r="BG24" i="2"/>
  <c r="BS24" i="2" s="1"/>
  <c r="BR24" i="2"/>
  <c r="CA24" i="2" s="1"/>
  <c r="BG36" i="2"/>
  <c r="BS36" i="2" s="1"/>
  <c r="BR36" i="2"/>
  <c r="CA36" i="2" s="1"/>
  <c r="BI17" i="2"/>
  <c r="BU17" i="2" s="1"/>
  <c r="BT17" i="2"/>
  <c r="CB17" i="2" s="1"/>
  <c r="BI29" i="2"/>
  <c r="BU29" i="2" s="1"/>
  <c r="BT29" i="2"/>
  <c r="CB29" i="2" s="1"/>
  <c r="BI41" i="2"/>
  <c r="BU41" i="2" s="1"/>
  <c r="BT41" i="2"/>
  <c r="CB41" i="2" s="1"/>
  <c r="BK22" i="2"/>
  <c r="BW22" i="2" s="1"/>
  <c r="BV22" i="2"/>
  <c r="CC22" i="2" s="1"/>
  <c r="BK34" i="2"/>
  <c r="BW34" i="2" s="1"/>
  <c r="BV34" i="2"/>
  <c r="CC34" i="2" s="1"/>
  <c r="AT15" i="2"/>
  <c r="AW15" i="2" s="1"/>
  <c r="AT27" i="2"/>
  <c r="AW27" i="2" s="1"/>
  <c r="AT39" i="2"/>
  <c r="BV45" i="2"/>
  <c r="CC45" i="2" s="1"/>
  <c r="CJ31" i="2"/>
  <c r="CP31" i="2" s="1"/>
  <c r="CO31" i="2"/>
  <c r="BE41" i="2"/>
  <c r="BQ41" i="2" s="1"/>
  <c r="BP41" i="2"/>
  <c r="BE29" i="2"/>
  <c r="BQ29" i="2" s="1"/>
  <c r="BP29" i="2"/>
  <c r="BZ29" i="2" s="1"/>
  <c r="BE17" i="2"/>
  <c r="BQ17" i="2" s="1"/>
  <c r="BP17" i="2"/>
  <c r="BZ17" i="2" s="1"/>
  <c r="BG25" i="2"/>
  <c r="BS25" i="2" s="1"/>
  <c r="BR25" i="2"/>
  <c r="CA25" i="2" s="1"/>
  <c r="BG37" i="2"/>
  <c r="BS37" i="2" s="1"/>
  <c r="BR37" i="2"/>
  <c r="CA37" i="2" s="1"/>
  <c r="BI18" i="2"/>
  <c r="BU18" i="2" s="1"/>
  <c r="BT18" i="2"/>
  <c r="CB18" i="2" s="1"/>
  <c r="BI30" i="2"/>
  <c r="BU30" i="2" s="1"/>
  <c r="BT30" i="2"/>
  <c r="CB30" i="2" s="1"/>
  <c r="BI42" i="2"/>
  <c r="BU42" i="2" s="1"/>
  <c r="BT42" i="2"/>
  <c r="BK23" i="2"/>
  <c r="BW23" i="2" s="1"/>
  <c r="BV23" i="2"/>
  <c r="CC23" i="2" s="1"/>
  <c r="BK35" i="2"/>
  <c r="BW35" i="2" s="1"/>
  <c r="BV35" i="2"/>
  <c r="CC35" i="2" s="1"/>
  <c r="AV41" i="2"/>
  <c r="AT16" i="2"/>
  <c r="AW16" i="2" s="1"/>
  <c r="AT28" i="2"/>
  <c r="AW28" i="2" s="1"/>
  <c r="BP31" i="2"/>
  <c r="BZ31" i="2" s="1"/>
  <c r="CM25" i="2"/>
  <c r="BK36" i="2"/>
  <c r="BW36" i="2" s="1"/>
  <c r="BV36" i="2"/>
  <c r="CC36" i="2" s="1"/>
  <c r="AT17" i="2"/>
  <c r="AW17" i="2" s="1"/>
  <c r="AT29" i="2"/>
  <c r="AW29" i="2" s="1"/>
  <c r="CJ21" i="2"/>
  <c r="CP21" i="2" s="1"/>
  <c r="CO21" i="2"/>
  <c r="CT21" i="2" s="1"/>
  <c r="DE41" i="2"/>
  <c r="DE29" i="2"/>
  <c r="AT18" i="2"/>
  <c r="BP19" i="2"/>
  <c r="BZ19" i="2" s="1"/>
  <c r="BR35" i="2"/>
  <c r="CA35" i="2" s="1"/>
  <c r="BT40" i="2"/>
  <c r="CB40" i="2" s="1"/>
  <c r="BG16" i="2"/>
  <c r="BS16" i="2" s="1"/>
  <c r="BR16" i="2"/>
  <c r="CA16" i="2" s="1"/>
  <c r="BG28" i="2"/>
  <c r="BS28" i="2" s="1"/>
  <c r="BR28" i="2"/>
  <c r="CA28" i="2" s="1"/>
  <c r="BG40" i="2"/>
  <c r="BS40" i="2" s="1"/>
  <c r="BR40" i="2"/>
  <c r="CA40" i="2" s="1"/>
  <c r="BI21" i="2"/>
  <c r="BU21" i="2" s="1"/>
  <c r="BT21" i="2"/>
  <c r="CB21" i="2" s="1"/>
  <c r="BI33" i="2"/>
  <c r="BU33" i="2" s="1"/>
  <c r="BT33" i="2"/>
  <c r="CB33" i="2" s="1"/>
  <c r="BI45" i="2"/>
  <c r="BU45" i="2" s="1"/>
  <c r="BT45" i="2"/>
  <c r="BK26" i="2"/>
  <c r="BW26" i="2" s="1"/>
  <c r="BV26" i="2"/>
  <c r="CC26" i="2" s="1"/>
  <c r="BK38" i="2"/>
  <c r="BW38" i="2" s="1"/>
  <c r="BV38" i="2"/>
  <c r="CC38" i="2" s="1"/>
  <c r="AT19" i="2"/>
  <c r="AT31" i="2"/>
  <c r="AT43" i="2"/>
  <c r="BP20" i="2"/>
  <c r="BZ20" i="2" s="1"/>
  <c r="BR20" i="2"/>
  <c r="CA20" i="2" s="1"/>
  <c r="BR38" i="2"/>
  <c r="CA38" i="2" s="1"/>
  <c r="BT25" i="2"/>
  <c r="CB25" i="2" s="1"/>
  <c r="BT43" i="2"/>
  <c r="CB43" i="2" s="1"/>
  <c r="CQ43" i="2"/>
  <c r="CU43" i="2" s="1"/>
  <c r="AT20" i="2"/>
  <c r="AT32" i="2"/>
  <c r="AT44" i="2"/>
  <c r="BP22" i="2"/>
  <c r="BZ22" i="2" s="1"/>
  <c r="DE17" i="2"/>
  <c r="BE36" i="2"/>
  <c r="BQ36" i="2" s="1"/>
  <c r="BP36" i="2"/>
  <c r="BE24" i="2"/>
  <c r="BQ24" i="2" s="1"/>
  <c r="BP24" i="2"/>
  <c r="BZ24" i="2" s="1"/>
  <c r="BG18" i="2"/>
  <c r="BS18" i="2" s="1"/>
  <c r="BR18" i="2"/>
  <c r="CA18" i="2" s="1"/>
  <c r="BG30" i="2"/>
  <c r="BS30" i="2" s="1"/>
  <c r="BR30" i="2"/>
  <c r="CA30" i="2" s="1"/>
  <c r="BG42" i="2"/>
  <c r="BS42" i="2" s="1"/>
  <c r="BR42" i="2"/>
  <c r="BI23" i="2"/>
  <c r="BU23" i="2" s="1"/>
  <c r="BT23" i="2"/>
  <c r="CB23" i="2" s="1"/>
  <c r="BI35" i="2"/>
  <c r="BU35" i="2" s="1"/>
  <c r="BT35" i="2"/>
  <c r="CB35" i="2" s="1"/>
  <c r="BK16" i="2"/>
  <c r="BW16" i="2" s="1"/>
  <c r="BV16" i="2"/>
  <c r="CC16" i="2" s="1"/>
  <c r="BK28" i="2"/>
  <c r="BW28" i="2" s="1"/>
  <c r="BV28" i="2"/>
  <c r="CC28" i="2" s="1"/>
  <c r="BK40" i="2"/>
  <c r="BW40" i="2" s="1"/>
  <c r="BV40" i="2"/>
  <c r="CC40" i="2" s="1"/>
  <c r="AT21" i="2"/>
  <c r="AT45" i="2"/>
  <c r="BP37" i="2"/>
  <c r="BZ37" i="2" s="1"/>
  <c r="BV33" i="2"/>
  <c r="CC33" i="2" s="1"/>
  <c r="DE33" i="2"/>
  <c r="BE35" i="2"/>
  <c r="BQ35" i="2" s="1"/>
  <c r="BP35" i="2"/>
  <c r="BZ35" i="2" s="1"/>
  <c r="BE23" i="2"/>
  <c r="BQ23" i="2" s="1"/>
  <c r="BP23" i="2"/>
  <c r="BZ23" i="2" s="1"/>
  <c r="BG19" i="2"/>
  <c r="BS19" i="2" s="1"/>
  <c r="BR19" i="2"/>
  <c r="CA19" i="2" s="1"/>
  <c r="BG31" i="2"/>
  <c r="BS31" i="2" s="1"/>
  <c r="BR31" i="2"/>
  <c r="CA31" i="2" s="1"/>
  <c r="BG43" i="2"/>
  <c r="BS43" i="2" s="1"/>
  <c r="BR43" i="2"/>
  <c r="BI24" i="2"/>
  <c r="BU24" i="2" s="1"/>
  <c r="BT24" i="2"/>
  <c r="CB24" i="2" s="1"/>
  <c r="BI36" i="2"/>
  <c r="BU36" i="2" s="1"/>
  <c r="BT36" i="2"/>
  <c r="CB36" i="2" s="1"/>
  <c r="BK17" i="2"/>
  <c r="BW17" i="2" s="1"/>
  <c r="BV17" i="2"/>
  <c r="CC17" i="2" s="1"/>
  <c r="BK29" i="2"/>
  <c r="BW29" i="2" s="1"/>
  <c r="BV29" i="2"/>
  <c r="CC29" i="2" s="1"/>
  <c r="BK41" i="2"/>
  <c r="BW41" i="2" s="1"/>
  <c r="BV41" i="2"/>
  <c r="CC41" i="2" s="1"/>
  <c r="AT22" i="2"/>
  <c r="AT34" i="2"/>
  <c r="BP38" i="2"/>
  <c r="BZ38" i="2" s="1"/>
  <c r="BR23" i="2"/>
  <c r="CA23" i="2" s="1"/>
  <c r="BR41" i="2"/>
  <c r="CA41" i="2" s="1"/>
  <c r="BT28" i="2"/>
  <c r="CB28" i="2" s="1"/>
  <c r="BV15" i="2"/>
  <c r="CC15" i="2" s="1"/>
  <c r="BE39" i="2"/>
  <c r="BQ39" i="2" s="1"/>
  <c r="BP39" i="2"/>
  <c r="BE27" i="2"/>
  <c r="BQ27" i="2" s="1"/>
  <c r="BP27" i="2"/>
  <c r="BZ27" i="2" s="1"/>
  <c r="BG15" i="2"/>
  <c r="BS15" i="2" s="1"/>
  <c r="BR15" i="2"/>
  <c r="CA15" i="2" s="1"/>
  <c r="BG27" i="2"/>
  <c r="BS27" i="2" s="1"/>
  <c r="BR27" i="2"/>
  <c r="CA27" i="2" s="1"/>
  <c r="BG39" i="2"/>
  <c r="BS39" i="2" s="1"/>
  <c r="BR39" i="2"/>
  <c r="CA39" i="2" s="1"/>
  <c r="BI20" i="2"/>
  <c r="BU20" i="2" s="1"/>
  <c r="BT20" i="2"/>
  <c r="CB20" i="2" s="1"/>
  <c r="BI32" i="2"/>
  <c r="BU32" i="2" s="1"/>
  <c r="BT32" i="2"/>
  <c r="CB32" i="2" s="1"/>
  <c r="BI44" i="2"/>
  <c r="BU44" i="2" s="1"/>
  <c r="BT44" i="2"/>
  <c r="BK25" i="2"/>
  <c r="BW25" i="2" s="1"/>
  <c r="BV25" i="2"/>
  <c r="CC25" i="2" s="1"/>
  <c r="BK37" i="2"/>
  <c r="BW37" i="2" s="1"/>
  <c r="BV37" i="2"/>
  <c r="CC37" i="2" s="1"/>
  <c r="BK30" i="2"/>
  <c r="BW30" i="2" s="1"/>
  <c r="BV30" i="2"/>
  <c r="CC30" i="2" s="1"/>
  <c r="BK42" i="2"/>
  <c r="BW42" i="2" s="1"/>
  <c r="BV42" i="2"/>
  <c r="CC42" i="2" s="1"/>
  <c r="AT23" i="2"/>
  <c r="AT35" i="2"/>
  <c r="BP25" i="2"/>
  <c r="BZ25" i="2" s="1"/>
  <c r="BP40" i="2"/>
  <c r="BZ40" i="2" s="1"/>
  <c r="BR26" i="2"/>
  <c r="CA26" i="2" s="1"/>
  <c r="BR44" i="2"/>
  <c r="CA44" i="2" s="1"/>
  <c r="BT31" i="2"/>
  <c r="CB31" i="2" s="1"/>
  <c r="BV18" i="2"/>
  <c r="CC18" i="2" s="1"/>
  <c r="CJ39" i="2"/>
  <c r="CP39" i="2" s="1"/>
  <c r="CO39" i="2"/>
  <c r="CQ19" i="2"/>
  <c r="CU19" i="2" s="1"/>
  <c r="BE45" i="2"/>
  <c r="BQ45" i="2" s="1"/>
  <c r="BP45" i="2"/>
  <c r="BE33" i="2"/>
  <c r="BQ33" i="2" s="1"/>
  <c r="BP33" i="2"/>
  <c r="BZ33" i="2" s="1"/>
  <c r="BE21" i="2"/>
  <c r="BQ21" i="2" s="1"/>
  <c r="BP21" i="2"/>
  <c r="BZ21" i="2" s="1"/>
  <c r="BG21" i="2"/>
  <c r="BS21" i="2" s="1"/>
  <c r="BR21" i="2"/>
  <c r="CA21" i="2" s="1"/>
  <c r="BG33" i="2"/>
  <c r="BS33" i="2" s="1"/>
  <c r="BR33" i="2"/>
  <c r="CA33" i="2" s="1"/>
  <c r="BG45" i="2"/>
  <c r="BS45" i="2" s="1"/>
  <c r="BR45" i="2"/>
  <c r="BI26" i="2"/>
  <c r="BU26" i="2" s="1"/>
  <c r="BT26" i="2"/>
  <c r="CB26" i="2" s="1"/>
  <c r="BI38" i="2"/>
  <c r="BU38" i="2" s="1"/>
  <c r="BT38" i="2"/>
  <c r="CB38" i="2" s="1"/>
  <c r="BK19" i="2"/>
  <c r="BW19" i="2" s="1"/>
  <c r="BV19" i="2"/>
  <c r="CC19" i="2" s="1"/>
  <c r="BK31" i="2"/>
  <c r="BW31" i="2" s="1"/>
  <c r="BV31" i="2"/>
  <c r="CC31" i="2" s="1"/>
  <c r="BK43" i="2"/>
  <c r="BW43" i="2" s="1"/>
  <c r="BV43" i="2"/>
  <c r="AV45" i="2"/>
  <c r="AT36" i="2"/>
  <c r="BP26" i="2"/>
  <c r="BZ26" i="2" s="1"/>
  <c r="BV39" i="2"/>
  <c r="CC39" i="2" s="1"/>
  <c r="BY29" i="2"/>
  <c r="BE44" i="2"/>
  <c r="BQ44" i="2" s="1"/>
  <c r="BP44" i="2"/>
  <c r="BG22" i="2"/>
  <c r="BS22" i="2" s="1"/>
  <c r="BR22" i="2"/>
  <c r="CA22" i="2" s="1"/>
  <c r="BG34" i="2"/>
  <c r="BS34" i="2" s="1"/>
  <c r="BR34" i="2"/>
  <c r="CA34" i="2" s="1"/>
  <c r="BI15" i="2"/>
  <c r="BU15" i="2" s="1"/>
  <c r="BT15" i="2"/>
  <c r="CB15" i="2" s="1"/>
  <c r="BI27" i="2"/>
  <c r="BU27" i="2" s="1"/>
  <c r="BT27" i="2"/>
  <c r="CB27" i="2" s="1"/>
  <c r="BI39" i="2"/>
  <c r="BU39" i="2" s="1"/>
  <c r="BT39" i="2"/>
  <c r="CB39" i="2" s="1"/>
  <c r="BK20" i="2"/>
  <c r="BW20" i="2" s="1"/>
  <c r="BV20" i="2"/>
  <c r="CC20" i="2" s="1"/>
  <c r="BK32" i="2"/>
  <c r="BW32" i="2" s="1"/>
  <c r="BV32" i="2"/>
  <c r="CC32" i="2" s="1"/>
  <c r="BK44" i="2"/>
  <c r="BW44" i="2" s="1"/>
  <c r="BV44" i="2"/>
  <c r="AT25" i="2"/>
  <c r="AT37" i="2"/>
  <c r="BP28" i="2"/>
  <c r="BZ28" i="2" s="1"/>
  <c r="CJ29" i="2"/>
  <c r="CP29" i="2" s="1"/>
  <c r="CO29" i="2"/>
  <c r="CL22" i="2"/>
  <c r="CR22" i="2" s="1"/>
  <c r="CQ22" i="2"/>
  <c r="CU22" i="2" s="1"/>
  <c r="CL34" i="2"/>
  <c r="CR34" i="2" s="1"/>
  <c r="CQ34" i="2"/>
  <c r="CU34" i="2" s="1"/>
  <c r="CM16" i="2"/>
  <c r="CS16" i="2" s="1"/>
  <c r="CM39" i="2"/>
  <c r="CS39" i="2" s="1"/>
  <c r="CM27" i="2"/>
  <c r="CS27" i="2" s="1"/>
  <c r="CM38" i="2"/>
  <c r="CS38" i="2" s="1"/>
  <c r="CM26" i="2"/>
  <c r="CS26" i="2" s="1"/>
  <c r="CO24" i="2"/>
  <c r="CT24" i="2" s="1"/>
  <c r="CO30" i="2"/>
  <c r="CT30" i="2" s="1"/>
  <c r="CO36" i="2"/>
  <c r="CT36" i="2" s="1"/>
  <c r="CQ17" i="2"/>
  <c r="CU17" i="2" s="1"/>
  <c r="CQ23" i="2"/>
  <c r="CU23" i="2" s="1"/>
  <c r="CQ29" i="2"/>
  <c r="CU29" i="2" s="1"/>
  <c r="CQ35" i="2"/>
  <c r="CU35" i="2" s="1"/>
  <c r="CQ41" i="2"/>
  <c r="CU41" i="2" s="1"/>
  <c r="CH15" i="2"/>
  <c r="CN15" i="2" s="1"/>
  <c r="CS15" i="2" s="1"/>
  <c r="CO19" i="2"/>
  <c r="CT19" i="2" s="1"/>
  <c r="CO25" i="2"/>
  <c r="CT25" i="2" s="1"/>
  <c r="CO37" i="2"/>
  <c r="CT37" i="2" s="1"/>
  <c r="CO43" i="2"/>
  <c r="CT43" i="2" s="1"/>
  <c r="CQ18" i="2"/>
  <c r="CU18" i="2" s="1"/>
  <c r="CQ24" i="2"/>
  <c r="CU24" i="2" s="1"/>
  <c r="CQ30" i="2"/>
  <c r="CU30" i="2" s="1"/>
  <c r="CQ36" i="2"/>
  <c r="CU36" i="2" s="1"/>
  <c r="CQ42" i="2"/>
  <c r="CU42" i="2" s="1"/>
  <c r="CH45" i="2"/>
  <c r="CN45" i="2" s="1"/>
  <c r="CS45" i="2" s="1"/>
  <c r="CH33" i="2"/>
  <c r="CN33" i="2" s="1"/>
  <c r="CS33" i="2" s="1"/>
  <c r="CH21" i="2"/>
  <c r="CN21" i="2" s="1"/>
  <c r="CS21" i="2" s="1"/>
  <c r="CH43" i="2"/>
  <c r="CN43" i="2" s="1"/>
  <c r="CS43" i="2" s="1"/>
  <c r="CH31" i="2"/>
  <c r="CN31" i="2" s="1"/>
  <c r="CS31" i="2" s="1"/>
  <c r="CH19" i="2"/>
  <c r="CN19" i="2" s="1"/>
  <c r="CS19" i="2" s="1"/>
  <c r="CH42" i="2"/>
  <c r="CN42" i="2" s="1"/>
  <c r="CS42" i="2" s="1"/>
  <c r="CH30" i="2"/>
  <c r="CN30" i="2" s="1"/>
  <c r="CS30" i="2" s="1"/>
  <c r="CH18" i="2"/>
  <c r="CN18" i="2" s="1"/>
  <c r="CS18" i="2" s="1"/>
  <c r="CO15" i="2"/>
  <c r="CT15" i="2" s="1"/>
  <c r="CO27" i="2"/>
  <c r="CT27" i="2" s="1"/>
  <c r="CO33" i="2"/>
  <c r="CT33" i="2" s="1"/>
  <c r="CO45" i="2"/>
  <c r="CT45" i="2" s="1"/>
  <c r="CQ20" i="2"/>
  <c r="CU20" i="2" s="1"/>
  <c r="CQ26" i="2"/>
  <c r="CU26" i="2" s="1"/>
  <c r="CQ32" i="2"/>
  <c r="CU32" i="2" s="1"/>
  <c r="CQ38" i="2"/>
  <c r="CU38" i="2" s="1"/>
  <c r="CQ44" i="2"/>
  <c r="CU44" i="2" s="1"/>
  <c r="CH41" i="2"/>
  <c r="CN41" i="2" s="1"/>
  <c r="CS41" i="2" s="1"/>
  <c r="CH29" i="2"/>
  <c r="CN29" i="2" s="1"/>
  <c r="CS29" i="2" s="1"/>
  <c r="CH17" i="2"/>
  <c r="CN17" i="2" s="1"/>
  <c r="CS17" i="2" s="1"/>
  <c r="CO16" i="2"/>
  <c r="CT16" i="2" s="1"/>
  <c r="CO22" i="2"/>
  <c r="CT22" i="2" s="1"/>
  <c r="CO28" i="2"/>
  <c r="CT28" i="2" s="1"/>
  <c r="CO34" i="2"/>
  <c r="CT34" i="2" s="1"/>
  <c r="CO40" i="2"/>
  <c r="CT40" i="2" s="1"/>
  <c r="CQ15" i="2"/>
  <c r="CU15" i="2" s="1"/>
  <c r="CQ21" i="2"/>
  <c r="CU21" i="2" s="1"/>
  <c r="CQ27" i="2"/>
  <c r="CU27" i="2" s="1"/>
  <c r="CQ33" i="2"/>
  <c r="CU33" i="2" s="1"/>
  <c r="CQ39" i="2"/>
  <c r="CU39" i="2" s="1"/>
  <c r="CQ45" i="2"/>
  <c r="CU45" i="2" s="1"/>
  <c r="CO17" i="2"/>
  <c r="CT17" i="2" s="1"/>
  <c r="CO23" i="2"/>
  <c r="CT23" i="2" s="1"/>
  <c r="CO35" i="2"/>
  <c r="CT35" i="2" s="1"/>
  <c r="CO41" i="2"/>
  <c r="CT41" i="2" s="1"/>
  <c r="CQ16" i="2"/>
  <c r="CU16" i="2" s="1"/>
  <c r="CQ28" i="2"/>
  <c r="CU28" i="2" s="1"/>
  <c r="CQ40" i="2"/>
  <c r="CU40" i="2" s="1"/>
  <c r="DD16" i="2"/>
  <c r="DD19" i="2"/>
  <c r="DC21" i="2"/>
  <c r="DC30" i="2"/>
  <c r="DC36" i="2"/>
  <c r="DC39" i="2"/>
  <c r="DC24" i="2"/>
  <c r="DC27" i="2"/>
  <c r="DC42" i="2"/>
  <c r="DC45" i="2"/>
  <c r="DE42" i="2"/>
  <c r="DE45" i="2"/>
  <c r="DD17" i="2"/>
  <c r="DC18" i="2"/>
  <c r="BA17" i="2" l="1"/>
  <c r="BM17" i="2" s="1"/>
  <c r="BX17" i="2" s="1"/>
  <c r="O18" i="2"/>
  <c r="BC18" i="2" s="1"/>
  <c r="BO18" i="2" s="1"/>
  <c r="BY18" i="2" s="1"/>
  <c r="AQ18" i="2"/>
  <c r="AU18" i="2" s="1"/>
  <c r="AW18" i="2" s="1"/>
  <c r="O32" i="2"/>
  <c r="CS22" i="2"/>
  <c r="CV22" i="2" s="1"/>
  <c r="O13" i="1" s="1"/>
  <c r="AW31" i="2"/>
  <c r="DO17" i="2"/>
  <c r="DS17" i="2" s="1"/>
  <c r="DU17" i="2" s="1"/>
  <c r="DB17" i="2"/>
  <c r="DF17" i="2" s="1"/>
  <c r="DH17" i="2" s="1"/>
  <c r="CS25" i="2"/>
  <c r="CV25" i="2" s="1"/>
  <c r="O16" i="1" s="1"/>
  <c r="H30" i="1"/>
  <c r="H29" i="1"/>
  <c r="AQ19" i="2"/>
  <c r="AU19" i="2" s="1"/>
  <c r="AW19" i="2" s="1"/>
  <c r="BA32" i="2"/>
  <c r="BM32" i="2" s="1"/>
  <c r="BX32" i="2" s="1"/>
  <c r="DO18" i="2"/>
  <c r="DS18" i="2" s="1"/>
  <c r="DB18" i="2"/>
  <c r="DF18" i="2" s="1"/>
  <c r="BC32" i="2"/>
  <c r="BO32" i="2" s="1"/>
  <c r="BY32" i="2" s="1"/>
  <c r="AQ32" i="2"/>
  <c r="AU32" i="2" s="1"/>
  <c r="AW32" i="2" s="1"/>
  <c r="DG19" i="2"/>
  <c r="DT18" i="2"/>
  <c r="DG17" i="2"/>
  <c r="DG18" i="2"/>
  <c r="CV30" i="2"/>
  <c r="O22" i="1" s="1"/>
  <c r="CV37" i="2"/>
  <c r="O29" i="1" s="1"/>
  <c r="DI15" i="2"/>
  <c r="K6" i="1" s="1"/>
  <c r="CC43" i="2"/>
  <c r="DT15" i="2"/>
  <c r="DV15" i="2" s="1"/>
  <c r="L6" i="1" s="1"/>
  <c r="DT17" i="2"/>
  <c r="CV34" i="2"/>
  <c r="O26" i="1" s="1"/>
  <c r="BZ44" i="2"/>
  <c r="DG16" i="2"/>
  <c r="CD29" i="2"/>
  <c r="N21" i="1" s="1"/>
  <c r="AX16" i="2"/>
  <c r="M7" i="1" s="1"/>
  <c r="CV41" i="2"/>
  <c r="O33" i="1" s="1"/>
  <c r="CD28" i="2"/>
  <c r="N20" i="1" s="1"/>
  <c r="CD17" i="2"/>
  <c r="N8" i="1" s="1"/>
  <c r="CT31" i="2"/>
  <c r="CV31" i="2" s="1"/>
  <c r="O23" i="1" s="1"/>
  <c r="DU18" i="2"/>
  <c r="CB45" i="2"/>
  <c r="AX27" i="2"/>
  <c r="M19" i="1" s="1"/>
  <c r="AX15" i="2"/>
  <c r="M6" i="1" s="1"/>
  <c r="AO17" i="2"/>
  <c r="AS17" i="2" s="1"/>
  <c r="AV17" i="2" s="1"/>
  <c r="AX17" i="2" s="1"/>
  <c r="M8" i="1" s="1"/>
  <c r="AO29" i="2"/>
  <c r="AS29" i="2" s="1"/>
  <c r="AV29" i="2" s="1"/>
  <c r="AX29" i="2" s="1"/>
  <c r="M21" i="1" s="1"/>
  <c r="DV16" i="2"/>
  <c r="L7" i="1" s="1"/>
  <c r="CV24" i="2"/>
  <c r="O15" i="1" s="1"/>
  <c r="CB44" i="2"/>
  <c r="CA43" i="2"/>
  <c r="CC44" i="2"/>
  <c r="BZ45" i="2"/>
  <c r="BZ39" i="2"/>
  <c r="DE39" i="2"/>
  <c r="CV33" i="2"/>
  <c r="O25" i="1" s="1"/>
  <c r="CA45" i="2"/>
  <c r="CV20" i="2"/>
  <c r="O11" i="1" s="1"/>
  <c r="CS28" i="2"/>
  <c r="CV28" i="2" s="1"/>
  <c r="O20" i="1" s="1"/>
  <c r="CV21" i="2"/>
  <c r="O12" i="1" s="1"/>
  <c r="CV44" i="2"/>
  <c r="O36" i="1" s="1"/>
  <c r="CS40" i="2"/>
  <c r="CV40" i="2" s="1"/>
  <c r="O32" i="1" s="1"/>
  <c r="CV23" i="2"/>
  <c r="O14" i="1" s="1"/>
  <c r="AX28" i="2"/>
  <c r="M20" i="1" s="1"/>
  <c r="CV45" i="2"/>
  <c r="O37" i="1" s="1"/>
  <c r="CV15" i="2"/>
  <c r="O6" i="1" s="1"/>
  <c r="CV17" i="2"/>
  <c r="O8" i="1" s="1"/>
  <c r="CV18" i="2"/>
  <c r="O9" i="1" s="1"/>
  <c r="CV36" i="2"/>
  <c r="O28" i="1" s="1"/>
  <c r="CT29" i="2"/>
  <c r="CV29" i="2" s="1"/>
  <c r="O21" i="1" s="1"/>
  <c r="CD16" i="2"/>
  <c r="N7" i="1" s="1"/>
  <c r="DE37" i="2"/>
  <c r="CV43" i="2"/>
  <c r="O35" i="1" s="1"/>
  <c r="CT39" i="2"/>
  <c r="CV39" i="2" s="1"/>
  <c r="O31" i="1" s="1"/>
  <c r="CV32" i="2"/>
  <c r="O24" i="1" s="1"/>
  <c r="CA42" i="2"/>
  <c r="BZ42" i="2"/>
  <c r="DF16" i="2"/>
  <c r="DE16" i="2"/>
  <c r="DE20" i="2"/>
  <c r="CD27" i="2"/>
  <c r="N19" i="1" s="1"/>
  <c r="CV26" i="2"/>
  <c r="O17" i="1" s="1"/>
  <c r="DE28" i="2"/>
  <c r="DC33" i="2"/>
  <c r="DE44" i="2"/>
  <c r="CV27" i="2"/>
  <c r="O19" i="1" s="1"/>
  <c r="DE27" i="2"/>
  <c r="DE19" i="2"/>
  <c r="CV16" i="2"/>
  <c r="O7" i="1" s="1"/>
  <c r="CB42" i="2"/>
  <c r="CT42" i="2"/>
  <c r="CV42" i="2" s="1"/>
  <c r="O34" i="1" s="1"/>
  <c r="CD30" i="2"/>
  <c r="N22" i="1" s="1"/>
  <c r="DE31" i="2"/>
  <c r="DE24" i="2"/>
  <c r="CV38" i="2"/>
  <c r="O30" i="1" s="1"/>
  <c r="CD15" i="2"/>
  <c r="N6" i="1" s="1"/>
  <c r="BZ36" i="2"/>
  <c r="CV35" i="2"/>
  <c r="O27" i="1" s="1"/>
  <c r="BZ41" i="2"/>
  <c r="DE32" i="2"/>
  <c r="DE30" i="2"/>
  <c r="CD31" i="2"/>
  <c r="N23" i="1" s="1"/>
  <c r="DE25" i="2"/>
  <c r="CV19" i="2"/>
  <c r="O10" i="1" s="1"/>
  <c r="DE18" i="2"/>
  <c r="O33" i="2" l="1"/>
  <c r="O19" i="2"/>
  <c r="BC19" i="2" s="1"/>
  <c r="BO19" i="2" s="1"/>
  <c r="BY19" i="2" s="1"/>
  <c r="BA18" i="2"/>
  <c r="BM18" i="2" s="1"/>
  <c r="BX18" i="2" s="1"/>
  <c r="CD18" i="2" s="1"/>
  <c r="N9" i="1" s="1"/>
  <c r="DV17" i="2"/>
  <c r="L8" i="1" s="1"/>
  <c r="CD32" i="2"/>
  <c r="N24" i="1" s="1"/>
  <c r="CZ20" i="2"/>
  <c r="DD20" i="2" s="1"/>
  <c r="DG20" i="2" s="1"/>
  <c r="DM20" i="2"/>
  <c r="DQ20" i="2" s="1"/>
  <c r="DT20" i="2" s="1"/>
  <c r="DV18" i="2"/>
  <c r="L9" i="1" s="1"/>
  <c r="AQ33" i="2"/>
  <c r="AU33" i="2" s="1"/>
  <c r="AW33" i="2" s="1"/>
  <c r="BC33" i="2"/>
  <c r="BO33" i="2" s="1"/>
  <c r="BY33" i="2" s="1"/>
  <c r="BA33" i="2"/>
  <c r="BM33" i="2" s="1"/>
  <c r="BX33" i="2" s="1"/>
  <c r="CD33" i="2" s="1"/>
  <c r="N25" i="1" s="1"/>
  <c r="AQ20" i="2"/>
  <c r="AU20" i="2" s="1"/>
  <c r="AW20" i="2" s="1"/>
  <c r="DI17" i="2"/>
  <c r="K8" i="1" s="1"/>
  <c r="DH16" i="2"/>
  <c r="DI16" i="2" s="1"/>
  <c r="K7" i="1" s="1"/>
  <c r="AO18" i="2"/>
  <c r="AS18" i="2" s="1"/>
  <c r="AV18" i="2" s="1"/>
  <c r="AX18" i="2" s="1"/>
  <c r="M9" i="1" s="1"/>
  <c r="AO30" i="2"/>
  <c r="AS30" i="2" s="1"/>
  <c r="AV30" i="2" s="1"/>
  <c r="AX30" i="2" s="1"/>
  <c r="M22" i="1" s="1"/>
  <c r="DH18" i="2"/>
  <c r="DI18" i="2" s="1"/>
  <c r="K9" i="1" s="1"/>
  <c r="G20" i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F23" i="1"/>
  <c r="F26" i="1" s="1"/>
  <c r="F29" i="1" s="1"/>
  <c r="F32" i="1" s="1"/>
  <c r="F24" i="1"/>
  <c r="F27" i="1" s="1"/>
  <c r="F30" i="1" s="1"/>
  <c r="F33" i="1" s="1"/>
  <c r="F22" i="1"/>
  <c r="F25" i="1" s="1"/>
  <c r="F28" i="1" s="1"/>
  <c r="F31" i="1" s="1"/>
  <c r="F10" i="1"/>
  <c r="F13" i="1" s="1"/>
  <c r="F16" i="1" s="1"/>
  <c r="F11" i="1"/>
  <c r="F14" i="1" s="1"/>
  <c r="F17" i="1" s="1"/>
  <c r="F9" i="1"/>
  <c r="F12" i="1" s="1"/>
  <c r="F15" i="1" s="1"/>
  <c r="D6" i="1"/>
  <c r="BA19" i="2" l="1"/>
  <c r="BM19" i="2" s="1"/>
  <c r="BX19" i="2" s="1"/>
  <c r="CD19" i="2" s="1"/>
  <c r="N10" i="1" s="1"/>
  <c r="O20" i="2"/>
  <c r="BC20" i="2" s="1"/>
  <c r="BO20" i="2" s="1"/>
  <c r="BY20" i="2" s="1"/>
  <c r="O34" i="2"/>
  <c r="BC34" i="2" s="1"/>
  <c r="BO34" i="2" s="1"/>
  <c r="BY34" i="2" s="1"/>
  <c r="DB19" i="2"/>
  <c r="DF19" i="2" s="1"/>
  <c r="DH19" i="2" s="1"/>
  <c r="DI19" i="2" s="1"/>
  <c r="K10" i="1" s="1"/>
  <c r="DO19" i="2"/>
  <c r="DS19" i="2" s="1"/>
  <c r="DU19" i="2" s="1"/>
  <c r="DV19" i="2" s="1"/>
  <c r="L10" i="1" s="1"/>
  <c r="CZ21" i="2"/>
  <c r="DD21" i="2" s="1"/>
  <c r="DG21" i="2" s="1"/>
  <c r="DM21" i="2"/>
  <c r="DQ21" i="2" s="1"/>
  <c r="DT21" i="2" s="1"/>
  <c r="AQ34" i="2"/>
  <c r="AU34" i="2" s="1"/>
  <c r="AW34" i="2" s="1"/>
  <c r="BA34" i="2"/>
  <c r="BM34" i="2" s="1"/>
  <c r="BX34" i="2" s="1"/>
  <c r="AQ21" i="2"/>
  <c r="AU21" i="2" s="1"/>
  <c r="AW21" i="2" s="1"/>
  <c r="AO31" i="2"/>
  <c r="AS31" i="2" s="1"/>
  <c r="AV31" i="2" s="1"/>
  <c r="AX31" i="2" s="1"/>
  <c r="M23" i="1" s="1"/>
  <c r="AO19" i="2"/>
  <c r="AS19" i="2" s="1"/>
  <c r="AV19" i="2" s="1"/>
  <c r="AX19" i="2" s="1"/>
  <c r="M10" i="1" s="1"/>
  <c r="B9" i="1"/>
  <c r="B7" i="1"/>
  <c r="A6" i="1"/>
  <c r="O35" i="2" l="1"/>
  <c r="O21" i="2"/>
  <c r="BC21" i="2" s="1"/>
  <c r="BO21" i="2" s="1"/>
  <c r="BY21" i="2" s="1"/>
  <c r="BA20" i="2"/>
  <c r="BM20" i="2" s="1"/>
  <c r="BX20" i="2" s="1"/>
  <c r="CD20" i="2" s="1"/>
  <c r="N11" i="1" s="1"/>
  <c r="DB20" i="2"/>
  <c r="DF20" i="2" s="1"/>
  <c r="DH20" i="2" s="1"/>
  <c r="DI20" i="2" s="1"/>
  <c r="K11" i="1" s="1"/>
  <c r="DO20" i="2"/>
  <c r="DS20" i="2" s="1"/>
  <c r="DU20" i="2" s="1"/>
  <c r="DV20" i="2" s="1"/>
  <c r="L11" i="1" s="1"/>
  <c r="BC35" i="2"/>
  <c r="BO35" i="2" s="1"/>
  <c r="BY35" i="2" s="1"/>
  <c r="AQ35" i="2"/>
  <c r="AU35" i="2" s="1"/>
  <c r="AW35" i="2" s="1"/>
  <c r="DO21" i="2"/>
  <c r="DS21" i="2" s="1"/>
  <c r="DU21" i="2" s="1"/>
  <c r="DV21" i="2" s="1"/>
  <c r="L12" i="1" s="1"/>
  <c r="DB21" i="2"/>
  <c r="DF21" i="2" s="1"/>
  <c r="DH21" i="2" s="1"/>
  <c r="DI21" i="2" s="1"/>
  <c r="K12" i="1" s="1"/>
  <c r="CZ22" i="2"/>
  <c r="DD22" i="2" s="1"/>
  <c r="DG22" i="2" s="1"/>
  <c r="DM22" i="2"/>
  <c r="DQ22" i="2" s="1"/>
  <c r="DT22" i="2" s="1"/>
  <c r="AQ22" i="2"/>
  <c r="AU22" i="2" s="1"/>
  <c r="AW22" i="2" s="1"/>
  <c r="CD34" i="2"/>
  <c r="N26" i="1" s="1"/>
  <c r="BA35" i="2"/>
  <c r="BM35" i="2" s="1"/>
  <c r="BX35" i="2" s="1"/>
  <c r="AO20" i="2"/>
  <c r="AS20" i="2" s="1"/>
  <c r="AV20" i="2" s="1"/>
  <c r="AX20" i="2" s="1"/>
  <c r="M11" i="1" s="1"/>
  <c r="AO32" i="2"/>
  <c r="AS32" i="2" s="1"/>
  <c r="AV32" i="2" s="1"/>
  <c r="AX32" i="2" s="1"/>
  <c r="M24" i="1" s="1"/>
  <c r="B10" i="1"/>
  <c r="B13" i="1" s="1"/>
  <c r="D13" i="1" s="1"/>
  <c r="D7" i="1"/>
  <c r="B12" i="1"/>
  <c r="D12" i="1" s="1"/>
  <c r="D9" i="1"/>
  <c r="A7" i="1"/>
  <c r="B8" i="1"/>
  <c r="D8" i="1" s="1"/>
  <c r="A12" i="1"/>
  <c r="B15" i="1"/>
  <c r="D15" i="1" s="1"/>
  <c r="A9" i="1"/>
  <c r="CD35" i="2" l="1"/>
  <c r="N27" i="1" s="1"/>
  <c r="BA21" i="2"/>
  <c r="BM21" i="2" s="1"/>
  <c r="BX21" i="2" s="1"/>
  <c r="CD21" i="2" s="1"/>
  <c r="N12" i="1" s="1"/>
  <c r="O22" i="2"/>
  <c r="BC22" i="2" s="1"/>
  <c r="BO22" i="2" s="1"/>
  <c r="BY22" i="2" s="1"/>
  <c r="O36" i="2"/>
  <c r="BC36" i="2"/>
  <c r="BO36" i="2" s="1"/>
  <c r="BY36" i="2" s="1"/>
  <c r="BA36" i="2"/>
  <c r="BM36" i="2" s="1"/>
  <c r="BX36" i="2" s="1"/>
  <c r="DB22" i="2"/>
  <c r="DF22" i="2" s="1"/>
  <c r="DH22" i="2" s="1"/>
  <c r="DI22" i="2" s="1"/>
  <c r="K13" i="1" s="1"/>
  <c r="AQ36" i="2"/>
  <c r="AU36" i="2" s="1"/>
  <c r="AW36" i="2" s="1"/>
  <c r="DM23" i="2"/>
  <c r="DQ23" i="2" s="1"/>
  <c r="DT23" i="2" s="1"/>
  <c r="CZ23" i="2"/>
  <c r="DD23" i="2" s="1"/>
  <c r="DG23" i="2" s="1"/>
  <c r="AO33" i="2"/>
  <c r="AS33" i="2" s="1"/>
  <c r="AV33" i="2" s="1"/>
  <c r="AX33" i="2" s="1"/>
  <c r="M25" i="1" s="1"/>
  <c r="AO21" i="2"/>
  <c r="AS21" i="2" s="1"/>
  <c r="AV21" i="2" s="1"/>
  <c r="AX21" i="2" s="1"/>
  <c r="M12" i="1" s="1"/>
  <c r="A10" i="1"/>
  <c r="D10" i="1"/>
  <c r="B11" i="1"/>
  <c r="A8" i="1"/>
  <c r="A13" i="1"/>
  <c r="B16" i="1"/>
  <c r="D16" i="1" s="1"/>
  <c r="A15" i="1"/>
  <c r="B19" i="1"/>
  <c r="D19" i="1" s="1"/>
  <c r="O23" i="2" l="1"/>
  <c r="BC23" i="2" s="1"/>
  <c r="BO23" i="2" s="1"/>
  <c r="BY23" i="2" s="1"/>
  <c r="O37" i="2"/>
  <c r="BA22" i="2"/>
  <c r="BM22" i="2" s="1"/>
  <c r="BX22" i="2" s="1"/>
  <c r="CD22" i="2" s="1"/>
  <c r="N13" i="1" s="1"/>
  <c r="AQ23" i="2"/>
  <c r="AU23" i="2" s="1"/>
  <c r="AW23" i="2" s="1"/>
  <c r="DO22" i="2"/>
  <c r="DS22" i="2" s="1"/>
  <c r="DU22" i="2" s="1"/>
  <c r="DV22" i="2" s="1"/>
  <c r="L13" i="1" s="1"/>
  <c r="AQ24" i="2"/>
  <c r="AU24" i="2" s="1"/>
  <c r="AW24" i="2" s="1"/>
  <c r="DO23" i="2"/>
  <c r="DS23" i="2" s="1"/>
  <c r="DU23" i="2" s="1"/>
  <c r="DV23" i="2" s="1"/>
  <c r="L14" i="1" s="1"/>
  <c r="CD36" i="2"/>
  <c r="N28" i="1" s="1"/>
  <c r="BA37" i="2"/>
  <c r="BM37" i="2" s="1"/>
  <c r="BX37" i="2" s="1"/>
  <c r="CZ24" i="2"/>
  <c r="DD24" i="2" s="1"/>
  <c r="DG24" i="2" s="1"/>
  <c r="DM24" i="2"/>
  <c r="DQ24" i="2" s="1"/>
  <c r="DT24" i="2" s="1"/>
  <c r="BC37" i="2"/>
  <c r="BO37" i="2" s="1"/>
  <c r="BY37" i="2" s="1"/>
  <c r="AQ37" i="2"/>
  <c r="AU37" i="2" s="1"/>
  <c r="AW37" i="2" s="1"/>
  <c r="AO22" i="2"/>
  <c r="AS22" i="2" s="1"/>
  <c r="AV22" i="2" s="1"/>
  <c r="AX22" i="2" s="1"/>
  <c r="M13" i="1" s="1"/>
  <c r="AO34" i="2"/>
  <c r="AS34" i="2" s="1"/>
  <c r="AV34" i="2" s="1"/>
  <c r="AX34" i="2" s="1"/>
  <c r="M26" i="1" s="1"/>
  <c r="B14" i="1"/>
  <c r="D14" i="1" s="1"/>
  <c r="D11" i="1"/>
  <c r="A11" i="1"/>
  <c r="A14" i="1"/>
  <c r="B17" i="1"/>
  <c r="D17" i="1" s="1"/>
  <c r="A19" i="1"/>
  <c r="B22" i="1"/>
  <c r="D22" i="1" s="1"/>
  <c r="A16" i="1"/>
  <c r="B20" i="1"/>
  <c r="D20" i="1" s="1"/>
  <c r="O38" i="2" l="1"/>
  <c r="BA23" i="2"/>
  <c r="BM23" i="2" s="1"/>
  <c r="BX23" i="2" s="1"/>
  <c r="CD23" i="2" s="1"/>
  <c r="N14" i="1" s="1"/>
  <c r="AQ25" i="2"/>
  <c r="AU25" i="2" s="1"/>
  <c r="AW25" i="2" s="1"/>
  <c r="O24" i="2"/>
  <c r="BC24" i="2" s="1"/>
  <c r="BO24" i="2" s="1"/>
  <c r="BY24" i="2" s="1"/>
  <c r="DB23" i="2"/>
  <c r="DF23" i="2" s="1"/>
  <c r="DH23" i="2" s="1"/>
  <c r="DI23" i="2" s="1"/>
  <c r="K14" i="1" s="1"/>
  <c r="BC38" i="2"/>
  <c r="BO38" i="2" s="1"/>
  <c r="BY38" i="2" s="1"/>
  <c r="CD37" i="2"/>
  <c r="N29" i="1" s="1"/>
  <c r="AQ38" i="2"/>
  <c r="AU38" i="2" s="1"/>
  <c r="AW38" i="2" s="1"/>
  <c r="DM25" i="2"/>
  <c r="DQ25" i="2" s="1"/>
  <c r="DT25" i="2" s="1"/>
  <c r="CZ25" i="2"/>
  <c r="DD25" i="2" s="1"/>
  <c r="DG25" i="2" s="1"/>
  <c r="BA38" i="2"/>
  <c r="BM38" i="2" s="1"/>
  <c r="BX38" i="2" s="1"/>
  <c r="AO35" i="2"/>
  <c r="AS35" i="2" s="1"/>
  <c r="AV35" i="2" s="1"/>
  <c r="AX35" i="2" s="1"/>
  <c r="M27" i="1" s="1"/>
  <c r="AO23" i="2"/>
  <c r="AS23" i="2" s="1"/>
  <c r="AV23" i="2" s="1"/>
  <c r="AX23" i="2" s="1"/>
  <c r="M14" i="1" s="1"/>
  <c r="A22" i="1"/>
  <c r="B25" i="1"/>
  <c r="D25" i="1" s="1"/>
  <c r="B23" i="1"/>
  <c r="D23" i="1" s="1"/>
  <c r="A20" i="1"/>
  <c r="A17" i="1"/>
  <c r="B21" i="1"/>
  <c r="D21" i="1" s="1"/>
  <c r="O25" i="2" l="1"/>
  <c r="BC25" i="2" s="1"/>
  <c r="BO25" i="2" s="1"/>
  <c r="BY25" i="2" s="1"/>
  <c r="O26" i="2"/>
  <c r="BA24" i="2"/>
  <c r="BM24" i="2" s="1"/>
  <c r="BX24" i="2" s="1"/>
  <c r="CD24" i="2" s="1"/>
  <c r="N15" i="1" s="1"/>
  <c r="O39" i="2"/>
  <c r="BC39" i="2" s="1"/>
  <c r="BO39" i="2" s="1"/>
  <c r="BY39" i="2" s="1"/>
  <c r="DO24" i="2"/>
  <c r="DS24" i="2" s="1"/>
  <c r="DU24" i="2" s="1"/>
  <c r="DV24" i="2" s="1"/>
  <c r="L15" i="1" s="1"/>
  <c r="DB24" i="2"/>
  <c r="DF24" i="2" s="1"/>
  <c r="DH24" i="2" s="1"/>
  <c r="DI24" i="2" s="1"/>
  <c r="K15" i="1" s="1"/>
  <c r="BA39" i="2"/>
  <c r="BM39" i="2" s="1"/>
  <c r="BX39" i="2" s="1"/>
  <c r="CZ26" i="2"/>
  <c r="DD26" i="2" s="1"/>
  <c r="DG26" i="2" s="1"/>
  <c r="DM26" i="2"/>
  <c r="DQ26" i="2" s="1"/>
  <c r="DT26" i="2" s="1"/>
  <c r="DB25" i="2"/>
  <c r="DF25" i="2" s="1"/>
  <c r="DH25" i="2" s="1"/>
  <c r="DI25" i="2" s="1"/>
  <c r="K16" i="1" s="1"/>
  <c r="BC26" i="2"/>
  <c r="BO26" i="2" s="1"/>
  <c r="BY26" i="2" s="1"/>
  <c r="AQ26" i="2"/>
  <c r="AU26" i="2" s="1"/>
  <c r="AW26" i="2" s="1"/>
  <c r="AQ39" i="2"/>
  <c r="AU39" i="2" s="1"/>
  <c r="AW39" i="2" s="1"/>
  <c r="AX39" i="2" s="1"/>
  <c r="M31" i="1" s="1"/>
  <c r="CD38" i="2"/>
  <c r="N30" i="1" s="1"/>
  <c r="AO24" i="2"/>
  <c r="AS24" i="2" s="1"/>
  <c r="AV24" i="2" s="1"/>
  <c r="AX24" i="2" s="1"/>
  <c r="M15" i="1" s="1"/>
  <c r="AO36" i="2"/>
  <c r="AS36" i="2" s="1"/>
  <c r="AV36" i="2" s="1"/>
  <c r="AX36" i="2" s="1"/>
  <c r="M28" i="1" s="1"/>
  <c r="A21" i="1"/>
  <c r="B24" i="1"/>
  <c r="D24" i="1" s="1"/>
  <c r="B28" i="1"/>
  <c r="D28" i="1" s="1"/>
  <c r="A25" i="1"/>
  <c r="B26" i="1"/>
  <c r="D26" i="1" s="1"/>
  <c r="A23" i="1"/>
  <c r="O40" i="2" l="1"/>
  <c r="BA26" i="2"/>
  <c r="BM26" i="2" s="1"/>
  <c r="BX26" i="2" s="1"/>
  <c r="CD26" i="2" s="1"/>
  <c r="N17" i="1" s="1"/>
  <c r="BA25" i="2"/>
  <c r="BM25" i="2" s="1"/>
  <c r="BX25" i="2" s="1"/>
  <c r="CD25" i="2" s="1"/>
  <c r="N16" i="1" s="1"/>
  <c r="DO25" i="2"/>
  <c r="DS25" i="2" s="1"/>
  <c r="DU25" i="2" s="1"/>
  <c r="DV25" i="2" s="1"/>
  <c r="L16" i="1" s="1"/>
  <c r="DB26" i="2"/>
  <c r="DF26" i="2" s="1"/>
  <c r="DH26" i="2" s="1"/>
  <c r="DI26" i="2" s="1"/>
  <c r="K17" i="1" s="1"/>
  <c r="DO26" i="2"/>
  <c r="DS26" i="2" s="1"/>
  <c r="DU26" i="2" s="1"/>
  <c r="DV26" i="2" s="1"/>
  <c r="L17" i="1" s="1"/>
  <c r="AQ40" i="2"/>
  <c r="AU40" i="2" s="1"/>
  <c r="AW40" i="2" s="1"/>
  <c r="AX40" i="2" s="1"/>
  <c r="M32" i="1" s="1"/>
  <c r="BC40" i="2"/>
  <c r="BO40" i="2" s="1"/>
  <c r="BY40" i="2" s="1"/>
  <c r="CZ27" i="2"/>
  <c r="DD27" i="2" s="1"/>
  <c r="DG27" i="2" s="1"/>
  <c r="DM27" i="2"/>
  <c r="DQ27" i="2" s="1"/>
  <c r="DT27" i="2" s="1"/>
  <c r="BA40" i="2"/>
  <c r="BM40" i="2" s="1"/>
  <c r="BX40" i="2" s="1"/>
  <c r="CD39" i="2"/>
  <c r="N31" i="1" s="1"/>
  <c r="AO38" i="2"/>
  <c r="AS38" i="2" s="1"/>
  <c r="AV38" i="2" s="1"/>
  <c r="AX38" i="2" s="1"/>
  <c r="M30" i="1" s="1"/>
  <c r="AO37" i="2"/>
  <c r="AS37" i="2" s="1"/>
  <c r="AV37" i="2" s="1"/>
  <c r="AX37" i="2" s="1"/>
  <c r="M29" i="1" s="1"/>
  <c r="AO25" i="2"/>
  <c r="AS25" i="2" s="1"/>
  <c r="AV25" i="2" s="1"/>
  <c r="AX25" i="2" s="1"/>
  <c r="M16" i="1" s="1"/>
  <c r="AO26" i="2"/>
  <c r="AS26" i="2" s="1"/>
  <c r="AV26" i="2" s="1"/>
  <c r="AX26" i="2" s="1"/>
  <c r="M17" i="1" s="1"/>
  <c r="B29" i="1"/>
  <c r="D29" i="1" s="1"/>
  <c r="A26" i="1"/>
  <c r="A28" i="1"/>
  <c r="B31" i="1"/>
  <c r="D31" i="1" s="1"/>
  <c r="B27" i="1"/>
  <c r="D27" i="1" s="1"/>
  <c r="A24" i="1"/>
  <c r="O41" i="2" l="1"/>
  <c r="DO27" i="2"/>
  <c r="DS27" i="2" s="1"/>
  <c r="DU27" i="2" s="1"/>
  <c r="DV27" i="2" s="1"/>
  <c r="L19" i="1" s="1"/>
  <c r="DM28" i="2"/>
  <c r="DQ28" i="2" s="1"/>
  <c r="DT28" i="2" s="1"/>
  <c r="CZ28" i="2"/>
  <c r="DD28" i="2" s="1"/>
  <c r="DG28" i="2" s="1"/>
  <c r="BC41" i="2"/>
  <c r="BO41" i="2" s="1"/>
  <c r="BY41" i="2" s="1"/>
  <c r="AQ41" i="2"/>
  <c r="AU41" i="2" s="1"/>
  <c r="AW41" i="2" s="1"/>
  <c r="AX41" i="2" s="1"/>
  <c r="M33" i="1" s="1"/>
  <c r="CD40" i="2"/>
  <c r="N32" i="1" s="1"/>
  <c r="BA41" i="2"/>
  <c r="BM41" i="2" s="1"/>
  <c r="BX41" i="2" s="1"/>
  <c r="CD41" i="2" s="1"/>
  <c r="N33" i="1" s="1"/>
  <c r="A27" i="1"/>
  <c r="B30" i="1"/>
  <c r="D30" i="1" s="1"/>
  <c r="A31" i="1"/>
  <c r="B34" i="1"/>
  <c r="D34" i="1" s="1"/>
  <c r="A29" i="1"/>
  <c r="B32" i="1"/>
  <c r="D32" i="1" s="1"/>
  <c r="O42" i="2" l="1"/>
  <c r="DB27" i="2"/>
  <c r="DF27" i="2" s="1"/>
  <c r="DH27" i="2" s="1"/>
  <c r="DI27" i="2" s="1"/>
  <c r="K19" i="1" s="1"/>
  <c r="BC42" i="2"/>
  <c r="BO42" i="2" s="1"/>
  <c r="BY42" i="2" s="1"/>
  <c r="AQ42" i="2"/>
  <c r="AU42" i="2" s="1"/>
  <c r="AW42" i="2" s="1"/>
  <c r="AX42" i="2" s="1"/>
  <c r="M34" i="1" s="1"/>
  <c r="BA42" i="2"/>
  <c r="BM42" i="2" s="1"/>
  <c r="BX42" i="2" s="1"/>
  <c r="CD42" i="2" s="1"/>
  <c r="N34" i="1" s="1"/>
  <c r="DB28" i="2"/>
  <c r="DF28" i="2" s="1"/>
  <c r="DH28" i="2" s="1"/>
  <c r="DI28" i="2" s="1"/>
  <c r="K20" i="1" s="1"/>
  <c r="DO28" i="2"/>
  <c r="DS28" i="2" s="1"/>
  <c r="DU28" i="2" s="1"/>
  <c r="DV28" i="2" s="1"/>
  <c r="L20" i="1" s="1"/>
  <c r="DM29" i="2"/>
  <c r="DQ29" i="2" s="1"/>
  <c r="DT29" i="2" s="1"/>
  <c r="CZ29" i="2"/>
  <c r="DD29" i="2" s="1"/>
  <c r="DG29" i="2" s="1"/>
  <c r="A32" i="1"/>
  <c r="B35" i="1"/>
  <c r="D35" i="1" s="1"/>
  <c r="A34" i="1"/>
  <c r="A30" i="1"/>
  <c r="B33" i="1"/>
  <c r="D33" i="1" s="1"/>
  <c r="O43" i="2" l="1"/>
  <c r="CZ30" i="2"/>
  <c r="DD30" i="2" s="1"/>
  <c r="DG30" i="2" s="1"/>
  <c r="DM30" i="2"/>
  <c r="DQ30" i="2" s="1"/>
  <c r="DT30" i="2" s="1"/>
  <c r="DO29" i="2"/>
  <c r="DS29" i="2" s="1"/>
  <c r="DU29" i="2" s="1"/>
  <c r="DV29" i="2" s="1"/>
  <c r="L21" i="1" s="1"/>
  <c r="DB29" i="2"/>
  <c r="DF29" i="2" s="1"/>
  <c r="DH29" i="2" s="1"/>
  <c r="DI29" i="2" s="1"/>
  <c r="K21" i="1" s="1"/>
  <c r="BA43" i="2"/>
  <c r="BM43" i="2" s="1"/>
  <c r="BX43" i="2" s="1"/>
  <c r="BC43" i="2"/>
  <c r="BO43" i="2" s="1"/>
  <c r="BY43" i="2" s="1"/>
  <c r="AQ43" i="2"/>
  <c r="AU43" i="2" s="1"/>
  <c r="AW43" i="2" s="1"/>
  <c r="AX43" i="2" s="1"/>
  <c r="M35" i="1" s="1"/>
  <c r="A33" i="1"/>
  <c r="B36" i="1"/>
  <c r="D36" i="1" s="1"/>
  <c r="A35" i="1"/>
  <c r="CD43" i="2" l="1"/>
  <c r="N35" i="1" s="1"/>
  <c r="O45" i="2"/>
  <c r="O44" i="2"/>
  <c r="BC44" i="2"/>
  <c r="BO44" i="2" s="1"/>
  <c r="BY44" i="2" s="1"/>
  <c r="AQ44" i="2"/>
  <c r="AU44" i="2" s="1"/>
  <c r="AW44" i="2" s="1"/>
  <c r="AX44" i="2" s="1"/>
  <c r="M36" i="1" s="1"/>
  <c r="BA44" i="2"/>
  <c r="BM44" i="2" s="1"/>
  <c r="BX44" i="2" s="1"/>
  <c r="CD44" i="2" s="1"/>
  <c r="N36" i="1" s="1"/>
  <c r="BA45" i="2"/>
  <c r="BM45" i="2" s="1"/>
  <c r="BX45" i="2" s="1"/>
  <c r="DM31" i="2"/>
  <c r="DQ31" i="2" s="1"/>
  <c r="DT31" i="2" s="1"/>
  <c r="CZ31" i="2"/>
  <c r="DD31" i="2" s="1"/>
  <c r="DG31" i="2" s="1"/>
  <c r="DB30" i="2"/>
  <c r="DF30" i="2" s="1"/>
  <c r="DH30" i="2" s="1"/>
  <c r="DI30" i="2" s="1"/>
  <c r="K22" i="1" s="1"/>
  <c r="DO30" i="2"/>
  <c r="DS30" i="2" s="1"/>
  <c r="DU30" i="2" s="1"/>
  <c r="DV30" i="2" s="1"/>
  <c r="L22" i="1" s="1"/>
  <c r="B37" i="1"/>
  <c r="D37" i="1" s="1"/>
  <c r="A36" i="1"/>
  <c r="CZ32" i="2" l="1"/>
  <c r="DD32" i="2" s="1"/>
  <c r="DG32" i="2" s="1"/>
  <c r="DM32" i="2"/>
  <c r="DQ32" i="2" s="1"/>
  <c r="DT32" i="2" s="1"/>
  <c r="DB31" i="2"/>
  <c r="DF31" i="2" s="1"/>
  <c r="DH31" i="2" s="1"/>
  <c r="DI31" i="2" s="1"/>
  <c r="K23" i="1" s="1"/>
  <c r="DO31" i="2"/>
  <c r="DS31" i="2" s="1"/>
  <c r="DU31" i="2" s="1"/>
  <c r="DV31" i="2" s="1"/>
  <c r="L23" i="1" s="1"/>
  <c r="BC45" i="2"/>
  <c r="BO45" i="2" s="1"/>
  <c r="BY45" i="2" s="1"/>
  <c r="CD45" i="2" s="1"/>
  <c r="N37" i="1" s="1"/>
  <c r="AQ45" i="2"/>
  <c r="AU45" i="2" s="1"/>
  <c r="AW45" i="2" s="1"/>
  <c r="AX45" i="2" s="1"/>
  <c r="M37" i="1" s="1"/>
  <c r="A37" i="1"/>
  <c r="DO32" i="2" l="1"/>
  <c r="DS32" i="2" s="1"/>
  <c r="DU32" i="2" s="1"/>
  <c r="DB32" i="2"/>
  <c r="DF32" i="2" s="1"/>
  <c r="DH32" i="2" s="1"/>
  <c r="DI32" i="2" s="1"/>
  <c r="K24" i="1" s="1"/>
  <c r="CZ33" i="2"/>
  <c r="DD33" i="2" s="1"/>
  <c r="DG33" i="2" s="1"/>
  <c r="DM33" i="2"/>
  <c r="DQ33" i="2" s="1"/>
  <c r="DT33" i="2" s="1"/>
  <c r="DV32" i="2"/>
  <c r="L24" i="1" s="1"/>
  <c r="CZ34" i="2" l="1"/>
  <c r="DD34" i="2" s="1"/>
  <c r="DG34" i="2" s="1"/>
  <c r="DM34" i="2"/>
  <c r="DQ34" i="2" s="1"/>
  <c r="DT34" i="2" s="1"/>
  <c r="DO33" i="2"/>
  <c r="DS33" i="2" s="1"/>
  <c r="DU33" i="2" s="1"/>
  <c r="DV33" i="2" s="1"/>
  <c r="L25" i="1" s="1"/>
  <c r="DB33" i="2"/>
  <c r="DF33" i="2" s="1"/>
  <c r="DH33" i="2" s="1"/>
  <c r="DI33" i="2" s="1"/>
  <c r="K25" i="1" s="1"/>
  <c r="DM35" i="2" l="1"/>
  <c r="DQ35" i="2" s="1"/>
  <c r="DT35" i="2" s="1"/>
  <c r="CZ35" i="2"/>
  <c r="DD35" i="2" s="1"/>
  <c r="DG35" i="2" s="1"/>
  <c r="DO34" i="2"/>
  <c r="DS34" i="2" s="1"/>
  <c r="DU34" i="2" s="1"/>
  <c r="DV34" i="2" s="1"/>
  <c r="L26" i="1" s="1"/>
  <c r="DB34" i="2"/>
  <c r="DF34" i="2" s="1"/>
  <c r="DH34" i="2" s="1"/>
  <c r="DI34" i="2" s="1"/>
  <c r="K26" i="1" s="1"/>
  <c r="DO35" i="2" l="1"/>
  <c r="DS35" i="2" s="1"/>
  <c r="DU35" i="2" s="1"/>
  <c r="DV35" i="2" s="1"/>
  <c r="L27" i="1" s="1"/>
  <c r="DB35" i="2"/>
  <c r="DF35" i="2" s="1"/>
  <c r="DH35" i="2" s="1"/>
  <c r="DI35" i="2" s="1"/>
  <c r="K27" i="1" s="1"/>
  <c r="CZ36" i="2"/>
  <c r="DD36" i="2" s="1"/>
  <c r="DG36" i="2" s="1"/>
  <c r="DM36" i="2"/>
  <c r="DQ36" i="2" s="1"/>
  <c r="DT36" i="2" s="1"/>
  <c r="DM37" i="2" l="1"/>
  <c r="DQ37" i="2" s="1"/>
  <c r="DT37" i="2" s="1"/>
  <c r="CZ37" i="2"/>
  <c r="DD37" i="2" s="1"/>
  <c r="DG37" i="2" s="1"/>
  <c r="DO36" i="2"/>
  <c r="DS36" i="2" s="1"/>
  <c r="DU36" i="2" s="1"/>
  <c r="DV36" i="2" s="1"/>
  <c r="L28" i="1" s="1"/>
  <c r="DB36" i="2"/>
  <c r="DF36" i="2" s="1"/>
  <c r="DH36" i="2" s="1"/>
  <c r="DI36" i="2" s="1"/>
  <c r="K28" i="1" s="1"/>
  <c r="DB37" i="2" l="1"/>
  <c r="DF37" i="2" s="1"/>
  <c r="DH37" i="2" s="1"/>
  <c r="DI37" i="2" s="1"/>
  <c r="K29" i="1" s="1"/>
  <c r="DO37" i="2"/>
  <c r="DS37" i="2" s="1"/>
  <c r="DU37" i="2" s="1"/>
  <c r="DV37" i="2" s="1"/>
  <c r="L29" i="1" s="1"/>
  <c r="CZ38" i="2"/>
  <c r="DD38" i="2" s="1"/>
  <c r="DG38" i="2" s="1"/>
  <c r="DM38" i="2"/>
  <c r="DQ38" i="2" s="1"/>
  <c r="DT38" i="2" s="1"/>
  <c r="CZ39" i="2" l="1"/>
  <c r="DD39" i="2" s="1"/>
  <c r="DG39" i="2" s="1"/>
  <c r="DM39" i="2"/>
  <c r="DQ39" i="2" s="1"/>
  <c r="DT39" i="2" s="1"/>
  <c r="DB38" i="2"/>
  <c r="DF38" i="2" s="1"/>
  <c r="DH38" i="2" s="1"/>
  <c r="DI38" i="2" s="1"/>
  <c r="K30" i="1" s="1"/>
  <c r="DO38" i="2"/>
  <c r="DS38" i="2" s="1"/>
  <c r="DU38" i="2" s="1"/>
  <c r="DV38" i="2" s="1"/>
  <c r="L30" i="1" s="1"/>
  <c r="DO39" i="2" l="1"/>
  <c r="DS39" i="2" s="1"/>
  <c r="DU39" i="2" s="1"/>
  <c r="DV39" i="2" s="1"/>
  <c r="L31" i="1" s="1"/>
  <c r="DB39" i="2"/>
  <c r="DF39" i="2" s="1"/>
  <c r="DH39" i="2" s="1"/>
  <c r="DI39" i="2" s="1"/>
  <c r="K31" i="1" s="1"/>
  <c r="DM40" i="2"/>
  <c r="DQ40" i="2" s="1"/>
  <c r="DT40" i="2" s="1"/>
  <c r="CZ40" i="2"/>
  <c r="DD40" i="2" s="1"/>
  <c r="DG40" i="2" s="1"/>
  <c r="DM41" i="2" l="1"/>
  <c r="DQ41" i="2" s="1"/>
  <c r="DT41" i="2" s="1"/>
  <c r="CZ41" i="2"/>
  <c r="DD41" i="2" s="1"/>
  <c r="DG41" i="2" s="1"/>
  <c r="DB40" i="2"/>
  <c r="DF40" i="2" s="1"/>
  <c r="DH40" i="2" s="1"/>
  <c r="DI40" i="2" s="1"/>
  <c r="K32" i="1" s="1"/>
  <c r="DO40" i="2"/>
  <c r="DS40" i="2" s="1"/>
  <c r="DU40" i="2" s="1"/>
  <c r="DV40" i="2" s="1"/>
  <c r="L32" i="1" s="1"/>
  <c r="DO41" i="2" l="1"/>
  <c r="DS41" i="2" s="1"/>
  <c r="DU41" i="2" s="1"/>
  <c r="DB41" i="2"/>
  <c r="DF41" i="2" s="1"/>
  <c r="DH41" i="2" s="1"/>
  <c r="DI41" i="2" s="1"/>
  <c r="K33" i="1" s="1"/>
  <c r="CZ42" i="2"/>
  <c r="DD42" i="2" s="1"/>
  <c r="DG42" i="2" s="1"/>
  <c r="DM42" i="2"/>
  <c r="DQ42" i="2" s="1"/>
  <c r="DT42" i="2" s="1"/>
  <c r="DV41" i="2"/>
  <c r="L33" i="1" s="1"/>
  <c r="DM43" i="2" l="1"/>
  <c r="DQ43" i="2" s="1"/>
  <c r="DT43" i="2" s="1"/>
  <c r="CZ43" i="2"/>
  <c r="DD43" i="2" s="1"/>
  <c r="DG43" i="2" s="1"/>
  <c r="DO42" i="2"/>
  <c r="DS42" i="2" s="1"/>
  <c r="DU42" i="2" s="1"/>
  <c r="DV42" i="2" s="1"/>
  <c r="L34" i="1" s="1"/>
  <c r="DB42" i="2"/>
  <c r="DF42" i="2" s="1"/>
  <c r="DH42" i="2" s="1"/>
  <c r="DI42" i="2" s="1"/>
  <c r="K34" i="1" s="1"/>
  <c r="DB43" i="2" l="1"/>
  <c r="DF43" i="2" s="1"/>
  <c r="DH43" i="2" s="1"/>
  <c r="DI43" i="2" s="1"/>
  <c r="K35" i="1" s="1"/>
  <c r="DO43" i="2"/>
  <c r="DS43" i="2" s="1"/>
  <c r="DU43" i="2" s="1"/>
  <c r="DV43" i="2" s="1"/>
  <c r="L35" i="1" s="1"/>
  <c r="DM44" i="2"/>
  <c r="DQ44" i="2" s="1"/>
  <c r="DT44" i="2" s="1"/>
  <c r="CZ44" i="2"/>
  <c r="DD44" i="2" s="1"/>
  <c r="DG44" i="2" s="1"/>
  <c r="CZ45" i="2" l="1"/>
  <c r="DD45" i="2" s="1"/>
  <c r="DG45" i="2" s="1"/>
  <c r="DM45" i="2"/>
  <c r="DQ45" i="2" s="1"/>
  <c r="DT45" i="2" s="1"/>
  <c r="DO44" i="2"/>
  <c r="DS44" i="2" s="1"/>
  <c r="DU44" i="2" s="1"/>
  <c r="DV44" i="2" s="1"/>
  <c r="L36" i="1" s="1"/>
  <c r="DB44" i="2"/>
  <c r="DF44" i="2" s="1"/>
  <c r="DH44" i="2" s="1"/>
  <c r="DI44" i="2" s="1"/>
  <c r="K36" i="1" s="1"/>
  <c r="DB45" i="2" l="1"/>
  <c r="DF45" i="2" s="1"/>
  <c r="DH45" i="2" s="1"/>
  <c r="DI45" i="2" s="1"/>
  <c r="K37" i="1" s="1"/>
  <c r="DO45" i="2" l="1"/>
  <c r="DS45" i="2" s="1"/>
  <c r="DU45" i="2" s="1"/>
  <c r="DV45" i="2" s="1"/>
  <c r="L37" i="1" s="1"/>
</calcChain>
</file>

<file path=xl/sharedStrings.xml><?xml version="1.0" encoding="utf-8"?>
<sst xmlns="http://schemas.openxmlformats.org/spreadsheetml/2006/main" count="529" uniqueCount="126">
  <si>
    <t>Id</t>
  </si>
  <si>
    <t>int</t>
  </si>
  <si>
    <t>主键</t>
  </si>
  <si>
    <t>//序号</t>
  </si>
  <si>
    <t>[</t>
  </si>
  <si>
    <t>:</t>
  </si>
  <si>
    <t>,</t>
  </si>
  <si>
    <t>]</t>
  </si>
  <si>
    <t>"</t>
  </si>
  <si>
    <t>{</t>
  </si>
  <si>
    <t>}</t>
  </si>
  <si>
    <t>RankId</t>
    <phoneticPr fontId="2" type="noConversion"/>
  </si>
  <si>
    <t>段位Id</t>
    <phoneticPr fontId="2" type="noConversion"/>
  </si>
  <si>
    <t>//Note</t>
    <phoneticPr fontId="2" type="noConversion"/>
  </si>
  <si>
    <t>string</t>
    <phoneticPr fontId="2" type="noConversion"/>
  </si>
  <si>
    <t>备注</t>
    <phoneticPr fontId="2" type="noConversion"/>
  </si>
  <si>
    <t>LocationId</t>
    <phoneticPr fontId="2" type="noConversion"/>
  </si>
  <si>
    <t>段位名</t>
    <phoneticPr fontId="2" type="noConversion"/>
  </si>
  <si>
    <t>本地化Id</t>
    <phoneticPr fontId="2" type="noConversion"/>
  </si>
  <si>
    <t>积分</t>
    <phoneticPr fontId="2" type="noConversion"/>
  </si>
  <si>
    <t>当前段位需要积分</t>
    <phoneticPr fontId="2" type="noConversion"/>
  </si>
  <si>
    <t>黑铁1</t>
    <phoneticPr fontId="2" type="noConversion"/>
  </si>
  <si>
    <t>黑铁2</t>
  </si>
  <si>
    <t>黑铁3</t>
  </si>
  <si>
    <t>青铜1</t>
    <phoneticPr fontId="2" type="noConversion"/>
  </si>
  <si>
    <t>青铜2</t>
  </si>
  <si>
    <t>青铜3</t>
  </si>
  <si>
    <t>白银1</t>
    <phoneticPr fontId="2" type="noConversion"/>
  </si>
  <si>
    <t>白银2</t>
  </si>
  <si>
    <t>白银3</t>
  </si>
  <si>
    <t>黄金1</t>
    <phoneticPr fontId="2" type="noConversion"/>
  </si>
  <si>
    <t>黄金2</t>
  </si>
  <si>
    <t>黄金3</t>
  </si>
  <si>
    <t>白金1</t>
    <phoneticPr fontId="2" type="noConversion"/>
  </si>
  <si>
    <t>白金2</t>
  </si>
  <si>
    <t>白金3</t>
  </si>
  <si>
    <t>钻石1</t>
    <phoneticPr fontId="2" type="noConversion"/>
  </si>
  <si>
    <t>钻石2</t>
  </si>
  <si>
    <t>钻石3</t>
  </si>
  <si>
    <t>大师1</t>
    <phoneticPr fontId="2" type="noConversion"/>
  </si>
  <si>
    <t>大师2</t>
  </si>
  <si>
    <t>大师3</t>
  </si>
  <si>
    <t>翡翠1</t>
    <phoneticPr fontId="2" type="noConversion"/>
  </si>
  <si>
    <t>翡翠2</t>
  </si>
  <si>
    <t>翡翠3</t>
  </si>
  <si>
    <t>宗师1</t>
    <phoneticPr fontId="2" type="noConversion"/>
  </si>
  <si>
    <t>宗师2</t>
  </si>
  <si>
    <t>宗师3</t>
  </si>
  <si>
    <t>王者1</t>
    <phoneticPr fontId="2" type="noConversion"/>
  </si>
  <si>
    <t>王者2</t>
  </si>
  <si>
    <t>王者3</t>
  </si>
  <si>
    <t>王者4</t>
  </si>
  <si>
    <t>DailyRewad</t>
    <phoneticPr fontId="2" type="noConversion"/>
  </si>
  <si>
    <t>string[]</t>
    <phoneticPr fontId="2" type="noConversion"/>
  </si>
  <si>
    <t>每日奖励</t>
    <phoneticPr fontId="2" type="noConversion"/>
  </si>
  <si>
    <t>[道具:数量]</t>
    <phoneticPr fontId="2" type="noConversion"/>
  </si>
  <si>
    <t>WeeklyReward</t>
    <phoneticPr fontId="2" type="noConversion"/>
  </si>
  <si>
    <t>每周奖励</t>
    <phoneticPr fontId="2" type="noConversion"/>
  </si>
  <si>
    <t>首次到达段位奖励</t>
    <phoneticPr fontId="2" type="noConversion"/>
  </si>
  <si>
    <t>Score</t>
  </si>
  <si>
    <t>BaseScore</t>
    <phoneticPr fontId="2" type="noConversion"/>
  </si>
  <si>
    <t>int</t>
    <phoneticPr fontId="2" type="noConversion"/>
  </si>
  <si>
    <t>底分</t>
    <phoneticPr fontId="2" type="noConversion"/>
  </si>
  <si>
    <t>//新手竞技场</t>
    <phoneticPr fontId="2" type="noConversion"/>
  </si>
  <si>
    <t>//正式竞技场</t>
    <phoneticPr fontId="2" type="noConversion"/>
  </si>
  <si>
    <t>Rank</t>
    <phoneticPr fontId="2" type="noConversion"/>
  </si>
  <si>
    <t>排名</t>
    <phoneticPr fontId="2" type="noConversion"/>
  </si>
  <si>
    <t>当前段位所需排名</t>
    <phoneticPr fontId="2" type="noConversion"/>
  </si>
  <si>
    <t>Starts</t>
    <phoneticPr fontId="2" type="noConversion"/>
  </si>
  <si>
    <t>星星数量</t>
    <phoneticPr fontId="2" type="noConversion"/>
  </si>
  <si>
    <t>0 无星</t>
    <phoneticPr fontId="2" type="noConversion"/>
  </si>
  <si>
    <t>ArenaId</t>
    <phoneticPr fontId="2" type="noConversion"/>
  </si>
  <si>
    <t>竞技场Id</t>
    <phoneticPr fontId="2" type="noConversion"/>
  </si>
  <si>
    <t>101 新手竞技场
1001 正式竞技场</t>
    <phoneticPr fontId="2" type="noConversion"/>
  </si>
  <si>
    <t>LoseReward</t>
    <phoneticPr fontId="2" type="noConversion"/>
  </si>
  <si>
    <t>WinReward</t>
    <phoneticPr fontId="2" type="noConversion"/>
  </si>
  <si>
    <t>单次胜利奖励</t>
    <phoneticPr fontId="2" type="noConversion"/>
  </si>
  <si>
    <t>单次失败奖励</t>
    <phoneticPr fontId="2" type="noConversion"/>
  </si>
  <si>
    <t>Icon</t>
    <phoneticPr fontId="2" type="noConversion"/>
  </si>
  <si>
    <t>图标</t>
    <phoneticPr fontId="2" type="noConversion"/>
  </si>
  <si>
    <t>FirstReward</t>
    <phoneticPr fontId="2" type="noConversion"/>
  </si>
  <si>
    <t>胜利得分=
底分*被挑战者积分/挑战者积分
失败扣分=
底分*挑战者积分/被挑战者积分</t>
    <phoneticPr fontId="2" type="noConversion"/>
  </si>
  <si>
    <t>竞技场</t>
    <phoneticPr fontId="5" type="noConversion"/>
  </si>
  <si>
    <t>日奖励</t>
    <phoneticPr fontId="5" type="noConversion"/>
  </si>
  <si>
    <t>周奖励</t>
    <phoneticPr fontId="5" type="noConversion"/>
  </si>
  <si>
    <t>首达奖励</t>
    <phoneticPr fontId="5" type="noConversion"/>
  </si>
  <si>
    <t>阶段</t>
    <phoneticPr fontId="5" type="noConversion"/>
  </si>
  <si>
    <t>段位</t>
    <phoneticPr fontId="5" type="noConversion"/>
  </si>
  <si>
    <t>积分</t>
    <phoneticPr fontId="5" type="noConversion"/>
  </si>
  <si>
    <t>底分</t>
    <phoneticPr fontId="5" type="noConversion"/>
  </si>
  <si>
    <t>道具</t>
    <phoneticPr fontId="5" type="noConversion"/>
  </si>
  <si>
    <t>数量</t>
    <phoneticPr fontId="5" type="noConversion"/>
  </si>
  <si>
    <t>新手竞技场</t>
    <phoneticPr fontId="2" type="noConversion"/>
  </si>
  <si>
    <t>竞技币</t>
  </si>
  <si>
    <t>钞票</t>
  </si>
  <si>
    <t>钻石</t>
  </si>
  <si>
    <t>静海凝晶</t>
  </si>
  <si>
    <t>正式竞技场</t>
    <phoneticPr fontId="5" type="noConversion"/>
  </si>
  <si>
    <t>改装手册箱（2小时）</t>
  </si>
  <si>
    <t>流金凝晶</t>
  </si>
  <si>
    <t>落日凝晶</t>
  </si>
  <si>
    <t>挑战者</t>
  </si>
  <si>
    <t>黑铁1</t>
  </si>
  <si>
    <t>被挑战者</t>
  </si>
  <si>
    <t>胜利得分</t>
  </si>
  <si>
    <t>失败扣分</t>
  </si>
  <si>
    <t>青铜1</t>
  </si>
  <si>
    <t>白银1</t>
  </si>
  <si>
    <t>黄金1</t>
  </si>
  <si>
    <t>白金1</t>
  </si>
  <si>
    <t>翡翠1</t>
  </si>
  <si>
    <t>钻石1</t>
  </si>
  <si>
    <t>大师1</t>
  </si>
  <si>
    <t>宗师1</t>
  </si>
  <si>
    <t>王者1</t>
  </si>
  <si>
    <t>胜利奖励</t>
    <phoneticPr fontId="5" type="noConversion"/>
  </si>
  <si>
    <t>失败奖励</t>
    <phoneticPr fontId="5" type="noConversion"/>
  </si>
  <si>
    <t>改装手册</t>
  </si>
  <si>
    <t>ItemId</t>
    <phoneticPr fontId="2" type="noConversion"/>
  </si>
  <si>
    <t>Num</t>
    <phoneticPr fontId="2" type="noConversion"/>
  </si>
  <si>
    <t>头像框T3-竞技场-王者2</t>
    <phoneticPr fontId="2" type="noConversion"/>
  </si>
  <si>
    <t>头像框T2-竞技场-王者3</t>
    <phoneticPr fontId="2" type="noConversion"/>
  </si>
  <si>
    <t>头像框T1-竞技场-王者4</t>
    <phoneticPr fontId="2" type="noConversion"/>
  </si>
  <si>
    <t>名片背景T1-竞技场-王者4</t>
    <phoneticPr fontId="2" type="noConversion"/>
  </si>
  <si>
    <t>道具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</si>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</sst>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5"/>
      <color rgb="FF44546A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rgb="FF000000"/>
      <name val="微软雅黑"/>
      <family val="2"/>
      <charset val="134"/>
    </font>
    <font>
      <sz val="11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</patternFill>
    </fill>
    <fill>
      <patternFill patternType="solid">
        <fgColor rgb="FFD8D8D8"/>
      </patternFill>
    </fill>
    <fill>
      <patternFill patternType="solid">
        <fgColor rgb="FFDAE3F4"/>
      </patternFill>
    </fill>
    <fill>
      <patternFill patternType="solid">
        <fgColor rgb="FFFFFFFF"/>
      </patternFill>
    </fill>
    <fill>
      <patternFill patternType="solid">
        <fgColor rgb="FFB5C7EA"/>
      </patternFill>
    </fill>
    <fill>
      <patternFill patternType="solid">
        <fgColor rgb="FFEBB7E4"/>
      </patternFill>
    </fill>
    <fill>
      <patternFill patternType="solid">
        <fgColor rgb="FFF8CCAB"/>
      </patternFill>
    </fill>
    <fill>
      <patternFill patternType="solid">
        <fgColor rgb="FFFF9B9B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B5C6EA"/>
        <bgColor indexed="64"/>
      </patternFill>
    </fill>
  </fills>
  <borders count="9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/>
      <bottom/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  <cell r="D739" t="str">
            <v>火铳</v>
          </cell>
        </row>
        <row r="740">
          <cell r="B740">
            <v>140002</v>
          </cell>
          <cell r="D740" t="str">
            <v>毒蝎女王</v>
          </cell>
        </row>
        <row r="741">
          <cell r="B741">
            <v>140003</v>
          </cell>
          <cell r="D741" t="str">
            <v>毒蝎女王</v>
          </cell>
        </row>
        <row r="742">
          <cell r="B742">
            <v>140004</v>
          </cell>
          <cell r="D742" t="str">
            <v>装备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  <cell r="D744" t="str">
            <v>噜噜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  <cell r="D749" t="str">
            <v>米瑞尔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  <cell r="D752" t="str">
            <v>尼汝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  <cell r="D754" t="str">
            <v>波尼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  <cell r="D756" t="str">
            <v>埃隆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  <cell r="D760" t="str">
            <v>阿薰和懵懵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  <cell r="D762" t="str">
            <v>卡卡</v>
          </cell>
        </row>
        <row r="763">
          <cell r="B763">
            <v>141005</v>
          </cell>
          <cell r="D763" t="str">
            <v>装备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  <cell r="D765" t="str">
            <v>雪女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  <cell r="D768" t="str">
            <v>水法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  <cell r="D770" t="str">
            <v>骨王</v>
          </cell>
        </row>
        <row r="771">
          <cell r="B771">
            <v>141013</v>
          </cell>
          <cell r="D771" t="str">
            <v>装备</v>
          </cell>
        </row>
        <row r="772">
          <cell r="B772">
            <v>141014</v>
          </cell>
          <cell r="D772" t="str">
            <v>装备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  <cell r="D774" t="str">
            <v>骨蛇</v>
          </cell>
        </row>
        <row r="775">
          <cell r="B775">
            <v>141017</v>
          </cell>
          <cell r="D775" t="str">
            <v>装备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  <cell r="D778" t="str">
            <v>大树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公会奖章（现每周任务货币）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  <cell r="D833" t="str">
            <v>竞技场门票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  <cell r="D835" t="str">
            <v>毒蝎女王（火炮）</v>
          </cell>
        </row>
        <row r="836">
          <cell r="B836">
            <v>100004</v>
          </cell>
          <cell r="D836" t="str">
            <v>男主头像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  <cell r="D839" t="str">
            <v>钢铁拓荒（噜噜）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  <cell r="D844" t="str">
            <v>爆燃热火(米瑞尔)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  <cell r="D847" t="str">
            <v>光盾守护者(尼汝)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  <cell r="D849" t="str">
            <v>故障射线(波尼)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  <cell r="D851" t="str">
            <v>赛博猛禽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  <cell r="D855" t="str">
            <v>极速救援（阿薰和蒙蒙）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  <cell r="D857" t="str">
            <v>钢铁拓荒(卡卡)</v>
          </cell>
        </row>
        <row r="858">
          <cell r="B858">
            <v>10141005</v>
          </cell>
          <cell r="D858" t="str">
            <v>摇滚狂飙(雪女)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  <cell r="D860" t="str">
            <v>摇滚狂飙(雪女)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  <cell r="D863" t="str">
            <v>野牛征服者（水法）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  <cell r="D865" t="str">
            <v>执剑堡垒（骨王）</v>
          </cell>
        </row>
        <row r="866">
          <cell r="B866">
            <v>10141013</v>
          </cell>
          <cell r="D866" t="str">
            <v>装备</v>
          </cell>
        </row>
        <row r="867">
          <cell r="B867">
            <v>10141014</v>
          </cell>
          <cell r="D867" t="str">
            <v>星际叛军（维珀里安）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  <cell r="D869" t="str">
            <v>星际叛军（维珀里安）</v>
          </cell>
        </row>
        <row r="870">
          <cell r="B870">
            <v>10141017</v>
          </cell>
          <cell r="D870" t="str">
            <v>幻影86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  <cell r="D873" t="str">
            <v>撼地者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  <cell r="D875" t="str">
            <v>泥路狂徒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  <row r="890">
          <cell r="B890">
            <v>120004</v>
          </cell>
          <cell r="D890" t="str">
            <v>名片背景T1-Boss-前3名</v>
          </cell>
        </row>
        <row r="891">
          <cell r="B891">
            <v>120002</v>
          </cell>
          <cell r="D891" t="str">
            <v>名片背景T3-冲锋之旅</v>
          </cell>
        </row>
        <row r="892">
          <cell r="B892">
            <v>120003</v>
          </cell>
          <cell r="D892" t="str">
            <v>名片背景T1-竞技场-王者4</v>
          </cell>
        </row>
        <row r="893">
          <cell r="B893">
            <v>120004</v>
          </cell>
          <cell r="D893" t="str">
            <v>名片背景T1-Boss-</v>
          </cell>
        </row>
        <row r="894">
          <cell r="B894">
            <v>120005</v>
          </cell>
          <cell r="D894" t="str">
            <v>名片背景T0</v>
          </cell>
        </row>
        <row r="895">
          <cell r="B895">
            <v>30004</v>
          </cell>
          <cell r="D895" t="str">
            <v>霓虹改装件</v>
          </cell>
        </row>
        <row r="896">
          <cell r="B896">
            <v>30005</v>
          </cell>
          <cell r="D896" t="str">
            <v>万能改装件</v>
          </cell>
        </row>
        <row r="897">
          <cell r="B897">
            <v>41004</v>
          </cell>
          <cell r="D897" t="str">
            <v>火铳</v>
          </cell>
        </row>
        <row r="898">
          <cell r="B898">
            <v>140001</v>
          </cell>
          <cell r="D898"/>
        </row>
        <row r="899">
          <cell r="B899">
            <v>140002</v>
          </cell>
          <cell r="D899" t="str">
            <v>毒蝎女王</v>
          </cell>
        </row>
        <row r="900">
          <cell r="B900">
            <v>140003</v>
          </cell>
          <cell r="D900"/>
        </row>
        <row r="901">
          <cell r="B901">
            <v>140004</v>
          </cell>
          <cell r="D901"/>
        </row>
        <row r="902">
          <cell r="B902">
            <v>140101</v>
          </cell>
          <cell r="D902" t="str">
            <v>噜噜</v>
          </cell>
        </row>
        <row r="903">
          <cell r="B903">
            <v>140102</v>
          </cell>
          <cell r="D903"/>
        </row>
        <row r="904">
          <cell r="B904">
            <v>140103</v>
          </cell>
          <cell r="D904" t="str">
            <v>阿德</v>
          </cell>
        </row>
        <row r="905">
          <cell r="B905">
            <v>140104</v>
          </cell>
          <cell r="D905" t="str">
            <v>狮子</v>
          </cell>
        </row>
        <row r="906">
          <cell r="B906">
            <v>140105</v>
          </cell>
          <cell r="D906" t="str">
            <v>罗万</v>
          </cell>
        </row>
        <row r="907">
          <cell r="B907">
            <v>140106</v>
          </cell>
          <cell r="D907" t="str">
            <v>米瑞尔</v>
          </cell>
        </row>
        <row r="908">
          <cell r="B908">
            <v>140107</v>
          </cell>
          <cell r="D908"/>
        </row>
        <row r="909">
          <cell r="B909">
            <v>140108</v>
          </cell>
          <cell r="D909" t="str">
            <v>卢修斯</v>
          </cell>
        </row>
        <row r="910">
          <cell r="B910">
            <v>140109</v>
          </cell>
          <cell r="D910" t="str">
            <v>尼汝</v>
          </cell>
        </row>
        <row r="911">
          <cell r="B911">
            <v>140110</v>
          </cell>
          <cell r="D911"/>
        </row>
        <row r="912">
          <cell r="B912">
            <v>140111</v>
          </cell>
          <cell r="D912" t="str">
            <v>波尼</v>
          </cell>
        </row>
        <row r="913">
          <cell r="B913">
            <v>140112</v>
          </cell>
          <cell r="D913"/>
        </row>
        <row r="914">
          <cell r="B914">
            <v>140113</v>
          </cell>
          <cell r="D914" t="str">
            <v>埃隆</v>
          </cell>
        </row>
        <row r="915">
          <cell r="B915">
            <v>140114</v>
          </cell>
          <cell r="D915"/>
        </row>
        <row r="916">
          <cell r="B916">
            <v>140115</v>
          </cell>
          <cell r="D916" t="str">
            <v>婆婆</v>
          </cell>
        </row>
        <row r="917">
          <cell r="B917">
            <v>140116</v>
          </cell>
          <cell r="D917" t="str">
            <v>伊温</v>
          </cell>
        </row>
        <row r="918">
          <cell r="B918">
            <v>141001</v>
          </cell>
          <cell r="D918" t="str">
            <v>阿薰和懵懵</v>
          </cell>
        </row>
        <row r="919">
          <cell r="B919">
            <v>141002</v>
          </cell>
          <cell r="D919"/>
        </row>
        <row r="920">
          <cell r="B920">
            <v>141003</v>
          </cell>
          <cell r="D920" t="str">
            <v>卡卡</v>
          </cell>
        </row>
        <row r="921">
          <cell r="B921">
            <v>141004</v>
          </cell>
          <cell r="D921"/>
        </row>
        <row r="922">
          <cell r="B922">
            <v>141005</v>
          </cell>
          <cell r="D922"/>
        </row>
        <row r="923">
          <cell r="B923">
            <v>141006</v>
          </cell>
          <cell r="D923" t="str">
            <v>雪女</v>
          </cell>
        </row>
        <row r="924">
          <cell r="B924">
            <v>141007</v>
          </cell>
          <cell r="D924"/>
        </row>
        <row r="925">
          <cell r="B925">
            <v>141008</v>
          </cell>
          <cell r="D925" t="str">
            <v>维纶</v>
          </cell>
        </row>
        <row r="926">
          <cell r="B926">
            <v>141009</v>
          </cell>
          <cell r="D926" t="str">
            <v>水法</v>
          </cell>
        </row>
        <row r="927">
          <cell r="B927">
            <v>141010</v>
          </cell>
          <cell r="D927"/>
        </row>
        <row r="928">
          <cell r="B928">
            <v>141011</v>
          </cell>
          <cell r="D928" t="str">
            <v>骨王</v>
          </cell>
        </row>
        <row r="929">
          <cell r="B929">
            <v>141012</v>
          </cell>
          <cell r="D929"/>
        </row>
        <row r="930">
          <cell r="B930">
            <v>141013</v>
          </cell>
          <cell r="D930"/>
        </row>
        <row r="931">
          <cell r="B931">
            <v>141014</v>
          </cell>
          <cell r="D931"/>
        </row>
        <row r="932">
          <cell r="B932">
            <v>141015</v>
          </cell>
          <cell r="D932" t="str">
            <v>骨蛇</v>
          </cell>
        </row>
        <row r="933">
          <cell r="B933">
            <v>141016</v>
          </cell>
          <cell r="D933"/>
        </row>
        <row r="934">
          <cell r="B934">
            <v>141017</v>
          </cell>
          <cell r="D934"/>
        </row>
        <row r="935">
          <cell r="B935">
            <v>141018</v>
          </cell>
          <cell r="D935" t="str">
            <v>老羊</v>
          </cell>
        </row>
        <row r="936">
          <cell r="B936">
            <v>141019</v>
          </cell>
          <cell r="D936" t="str">
            <v>大树</v>
          </cell>
        </row>
        <row r="937">
          <cell r="B937">
            <v>141020</v>
          </cell>
          <cell r="D937"/>
        </row>
        <row r="938">
          <cell r="B938">
            <v>143001</v>
          </cell>
          <cell r="D938" t="str">
            <v>泥路狂徒</v>
          </cell>
        </row>
        <row r="939">
          <cell r="B939">
            <v>143002</v>
          </cell>
          <cell r="D939"/>
        </row>
        <row r="940">
          <cell r="B940">
            <v>143003</v>
          </cell>
          <cell r="D940" t="str">
            <v>街头恶霸</v>
          </cell>
        </row>
        <row r="941">
          <cell r="B941">
            <v>143004</v>
          </cell>
          <cell r="D941" t="str">
            <v>铁面疯狗</v>
          </cell>
        </row>
        <row r="942">
          <cell r="B942">
            <v>143005</v>
          </cell>
          <cell r="D942" t="str">
            <v>救援先锋</v>
          </cell>
        </row>
        <row r="943">
          <cell r="B943">
            <v>50001</v>
          </cell>
          <cell r="D943" t="str">
            <v>龙焰晶</v>
          </cell>
        </row>
        <row r="944">
          <cell r="B944">
            <v>50002</v>
          </cell>
          <cell r="D944" t="str">
            <v>钻石</v>
          </cell>
        </row>
        <row r="945">
          <cell r="B945">
            <v>50003</v>
          </cell>
          <cell r="D945" t="str">
            <v>钞票</v>
          </cell>
        </row>
        <row r="946">
          <cell r="B946">
            <v>50004</v>
          </cell>
          <cell r="D946" t="str">
            <v>改装手册</v>
          </cell>
        </row>
        <row r="947">
          <cell r="B947">
            <v>50005</v>
          </cell>
          <cell r="D947" t="str">
            <v>机油</v>
          </cell>
        </row>
        <row r="948">
          <cell r="B948">
            <v>50006</v>
          </cell>
          <cell r="D948" t="str">
            <v>多莉的兑换券</v>
          </cell>
        </row>
        <row r="949">
          <cell r="B949">
            <v>50007</v>
          </cell>
          <cell r="D949" t="str">
            <v>竞技币</v>
          </cell>
        </row>
        <row r="950">
          <cell r="B950">
            <v>50008</v>
          </cell>
          <cell r="D950" t="str">
            <v>迷梦碎片</v>
          </cell>
        </row>
        <row r="951">
          <cell r="B951">
            <v>50009</v>
          </cell>
          <cell r="D951" t="str">
            <v>VIP积分</v>
          </cell>
        </row>
        <row r="952">
          <cell r="B952">
            <v>50010</v>
          </cell>
          <cell r="D952" t="str">
            <v>公会奖章（现每周任务货币）</v>
          </cell>
        </row>
        <row r="953">
          <cell r="B953">
            <v>60001</v>
          </cell>
          <cell r="D953" t="str">
            <v>钞票（1秒）</v>
          </cell>
        </row>
        <row r="954">
          <cell r="B954">
            <v>60002</v>
          </cell>
          <cell r="D954" t="str">
            <v>改装手册（1秒）</v>
          </cell>
        </row>
        <row r="955">
          <cell r="B955">
            <v>60003</v>
          </cell>
          <cell r="D955" t="str">
            <v>机油（1秒）</v>
          </cell>
        </row>
        <row r="956">
          <cell r="B956">
            <v>60011</v>
          </cell>
          <cell r="D956" t="str">
            <v>钞票箱（2小时）</v>
          </cell>
        </row>
        <row r="957">
          <cell r="B957">
            <v>60012</v>
          </cell>
          <cell r="D957" t="str">
            <v>改装手册箱（2小时）</v>
          </cell>
        </row>
        <row r="958">
          <cell r="B958">
            <v>60013</v>
          </cell>
          <cell r="D958" t="str">
            <v>机油箱（2小时）</v>
          </cell>
        </row>
        <row r="959">
          <cell r="B959">
            <v>60021</v>
          </cell>
          <cell r="D959" t="str">
            <v>钞票箱（8小时）</v>
          </cell>
        </row>
        <row r="960">
          <cell r="B960">
            <v>60022</v>
          </cell>
          <cell r="D960" t="str">
            <v>改装手册箱（8小时）</v>
          </cell>
        </row>
        <row r="961">
          <cell r="B961">
            <v>60023</v>
          </cell>
          <cell r="D961" t="str">
            <v>机油箱（8小时）</v>
          </cell>
        </row>
        <row r="962">
          <cell r="B962">
            <v>60031</v>
          </cell>
          <cell r="D962" t="str">
            <v>钞票箱（24小时）</v>
          </cell>
        </row>
        <row r="963">
          <cell r="B963">
            <v>60032</v>
          </cell>
          <cell r="D963" t="str">
            <v>改装手册箱（24小时）</v>
          </cell>
        </row>
        <row r="964">
          <cell r="B964">
            <v>60033</v>
          </cell>
          <cell r="D964" t="str">
            <v>机油箱（24小时）</v>
          </cell>
        </row>
        <row r="965">
          <cell r="B965">
            <v>60041</v>
          </cell>
          <cell r="D965" t="str">
            <v>钞票箱（3天）</v>
          </cell>
        </row>
        <row r="966">
          <cell r="B966">
            <v>60042</v>
          </cell>
          <cell r="D966" t="str">
            <v>改装手册箱（3天）</v>
          </cell>
        </row>
        <row r="967">
          <cell r="B967">
            <v>60043</v>
          </cell>
          <cell r="D967" t="str">
            <v>机油箱（3天）</v>
          </cell>
        </row>
        <row r="968">
          <cell r="B968">
            <v>60101</v>
          </cell>
          <cell r="D968" t="str">
            <v>史诗级英雄自选宝箱</v>
          </cell>
        </row>
        <row r="969">
          <cell r="B969">
            <v>60102</v>
          </cell>
          <cell r="D969" t="str">
            <v>精英级英雄自选宝箱</v>
          </cell>
        </row>
        <row r="970">
          <cell r="B970">
            <v>60103</v>
          </cell>
          <cell r="D970" t="str">
            <v>招募自选宝箱</v>
          </cell>
        </row>
        <row r="971">
          <cell r="B971">
            <v>60104</v>
          </cell>
          <cell r="D971" t="str">
            <v>资源自选宝箱</v>
          </cell>
        </row>
        <row r="972">
          <cell r="B972">
            <v>60105</v>
          </cell>
          <cell r="D972" t="str">
            <v>史诗级英雄自选宝箱（七日）</v>
          </cell>
        </row>
        <row r="973">
          <cell r="B973">
            <v>60601</v>
          </cell>
          <cell r="D973" t="str">
            <v>稀有装备宝箱</v>
          </cell>
        </row>
        <row r="974">
          <cell r="B974">
            <v>60602</v>
          </cell>
          <cell r="D974" t="str">
            <v>稀有+装备宝箱</v>
          </cell>
        </row>
        <row r="975">
          <cell r="B975">
            <v>60603</v>
          </cell>
          <cell r="D975" t="str">
            <v>精英装备宝箱</v>
          </cell>
        </row>
        <row r="976">
          <cell r="B976">
            <v>60604</v>
          </cell>
          <cell r="D976" t="str">
            <v>精英+装备宝箱</v>
          </cell>
        </row>
        <row r="977">
          <cell r="B977">
            <v>60605</v>
          </cell>
          <cell r="D977" t="str">
            <v>史诗装备宝箱</v>
          </cell>
        </row>
        <row r="978">
          <cell r="B978">
            <v>60606</v>
          </cell>
          <cell r="D978" t="str">
            <v>史诗+装备宝箱</v>
          </cell>
        </row>
        <row r="979">
          <cell r="B979">
            <v>60607</v>
          </cell>
          <cell r="D979" t="str">
            <v>传说装备宝箱</v>
          </cell>
        </row>
        <row r="980">
          <cell r="B980">
            <v>60608</v>
          </cell>
          <cell r="D980" t="str">
            <v>传说+装备宝箱</v>
          </cell>
        </row>
        <row r="981">
          <cell r="B981">
            <v>60609</v>
          </cell>
          <cell r="D981" t="str">
            <v>神话装备宝箱</v>
          </cell>
        </row>
        <row r="982">
          <cell r="B982">
            <v>60610</v>
          </cell>
          <cell r="D982" t="str">
            <v>神话+装备宝箱</v>
          </cell>
        </row>
        <row r="983">
          <cell r="B983">
            <v>60611</v>
          </cell>
          <cell r="D983" t="str">
            <v>巅峰装备宝箱</v>
          </cell>
        </row>
        <row r="984">
          <cell r="B984">
            <v>60612</v>
          </cell>
          <cell r="D984" t="str">
            <v>巅峰+装备宝箱</v>
          </cell>
        </row>
        <row r="985">
          <cell r="B985">
            <v>70001</v>
          </cell>
          <cell r="D985" t="str">
            <v>静海凝晶</v>
          </cell>
        </row>
        <row r="986">
          <cell r="B986">
            <v>70002</v>
          </cell>
          <cell r="D986" t="str">
            <v>流金凝晶</v>
          </cell>
        </row>
        <row r="987">
          <cell r="B987">
            <v>70003</v>
          </cell>
          <cell r="D987" t="str">
            <v>落日凝晶</v>
          </cell>
        </row>
        <row r="988">
          <cell r="B988">
            <v>70101</v>
          </cell>
          <cell r="D988" t="str">
            <v>流金凝晶（碎片）</v>
          </cell>
        </row>
        <row r="989">
          <cell r="B989">
            <v>80001</v>
          </cell>
          <cell r="D989" t="str">
            <v>战令积分</v>
          </cell>
        </row>
        <row r="990">
          <cell r="B990">
            <v>80002</v>
          </cell>
          <cell r="D990" t="str">
            <v>复活药水</v>
          </cell>
        </row>
        <row r="991">
          <cell r="B991">
            <v>90001</v>
          </cell>
          <cell r="D991" t="str">
            <v>竞技场门票</v>
          </cell>
        </row>
        <row r="992">
          <cell r="B992">
            <v>100001</v>
          </cell>
          <cell r="D992"/>
        </row>
        <row r="993">
          <cell r="B993">
            <v>100002</v>
          </cell>
          <cell r="D993" t="str">
            <v>毒蝎女王（火炮）</v>
          </cell>
        </row>
        <row r="994">
          <cell r="B994">
            <v>100003</v>
          </cell>
          <cell r="D994"/>
        </row>
        <row r="995">
          <cell r="B995">
            <v>100004</v>
          </cell>
          <cell r="D995"/>
        </row>
        <row r="996">
          <cell r="B996">
            <v>10100001</v>
          </cell>
          <cell r="D996" t="str">
            <v>男主头像</v>
          </cell>
        </row>
        <row r="997">
          <cell r="B997">
            <v>10140101</v>
          </cell>
          <cell r="D997" t="str">
            <v>钢铁拓荒（噜噜）</v>
          </cell>
        </row>
        <row r="998">
          <cell r="B998">
            <v>10140102</v>
          </cell>
          <cell r="D998"/>
        </row>
        <row r="999">
          <cell r="B999">
            <v>10140103</v>
          </cell>
          <cell r="D999" t="str">
            <v>迅影甲虫</v>
          </cell>
        </row>
        <row r="1000">
          <cell r="B1000">
            <v>10140104</v>
          </cell>
          <cell r="D1000" t="str">
            <v>战争钻机(狮子)</v>
          </cell>
        </row>
        <row r="1001">
          <cell r="B1001">
            <v>10140105</v>
          </cell>
          <cell r="D1001" t="str">
            <v>钞能大亨（罗万）</v>
          </cell>
        </row>
        <row r="1002">
          <cell r="B1002">
            <v>10140106</v>
          </cell>
          <cell r="D1002" t="str">
            <v>爆燃热火(米瑞尔)</v>
          </cell>
        </row>
        <row r="1003">
          <cell r="B1003">
            <v>10140107</v>
          </cell>
          <cell r="D1003"/>
        </row>
        <row r="1004">
          <cell r="B1004">
            <v>10140108</v>
          </cell>
          <cell r="D1004" t="str">
            <v>404终结者（卢修斯）</v>
          </cell>
        </row>
        <row r="1005">
          <cell r="B1005">
            <v>10140109</v>
          </cell>
          <cell r="D1005" t="str">
            <v>光盾守护者(尼汝)</v>
          </cell>
        </row>
        <row r="1006">
          <cell r="B1006">
            <v>10140110</v>
          </cell>
          <cell r="D1006"/>
        </row>
        <row r="1007">
          <cell r="B1007">
            <v>10140111</v>
          </cell>
          <cell r="D1007" t="str">
            <v>故障射线(波尼)</v>
          </cell>
        </row>
        <row r="1008">
          <cell r="B1008">
            <v>10140112</v>
          </cell>
          <cell r="D1008"/>
        </row>
        <row r="1009">
          <cell r="B1009">
            <v>10140113</v>
          </cell>
          <cell r="D1009" t="str">
            <v>赛博猛禽</v>
          </cell>
        </row>
        <row r="1010">
          <cell r="B1010">
            <v>10140114</v>
          </cell>
          <cell r="D1010"/>
        </row>
        <row r="1011">
          <cell r="B1011">
            <v>10140115</v>
          </cell>
          <cell r="D1011" t="str">
            <v>荒漠保镖</v>
          </cell>
        </row>
        <row r="1012">
          <cell r="B1012">
            <v>10140116</v>
          </cell>
          <cell r="D1012" t="str">
            <v>地狱拉面车</v>
          </cell>
        </row>
        <row r="1013">
          <cell r="B1013">
            <v>10141001</v>
          </cell>
          <cell r="D1013" t="str">
            <v>极速救援（阿薰和蒙蒙）</v>
          </cell>
        </row>
        <row r="1014">
          <cell r="B1014">
            <v>10141002</v>
          </cell>
          <cell r="D1014"/>
        </row>
        <row r="1015">
          <cell r="B1015">
            <v>10141003</v>
          </cell>
          <cell r="D1015" t="str">
            <v>钢铁拓荒(卡卡)</v>
          </cell>
        </row>
        <row r="1016">
          <cell r="B1016">
            <v>10141004</v>
          </cell>
          <cell r="D1016"/>
        </row>
        <row r="1017">
          <cell r="B1017">
            <v>10141005</v>
          </cell>
          <cell r="D1017"/>
        </row>
        <row r="1018">
          <cell r="B1018">
            <v>10141006</v>
          </cell>
          <cell r="D1018" t="str">
            <v>摇滚狂飙(雪女)</v>
          </cell>
        </row>
        <row r="1019">
          <cell r="B1019">
            <v>10141007</v>
          </cell>
          <cell r="D1019"/>
        </row>
        <row r="1020">
          <cell r="B1020">
            <v>10141008</v>
          </cell>
          <cell r="D1020" t="str">
            <v>炫彩青空-维纶</v>
          </cell>
        </row>
        <row r="1021">
          <cell r="B1021">
            <v>10141009</v>
          </cell>
          <cell r="D1021" t="str">
            <v>野牛征服者（水法）</v>
          </cell>
        </row>
        <row r="1022">
          <cell r="B1022">
            <v>10141010</v>
          </cell>
          <cell r="D1022"/>
        </row>
        <row r="1023">
          <cell r="B1023">
            <v>10141011</v>
          </cell>
          <cell r="D1023" t="str">
            <v>执剑堡垒（骨王）</v>
          </cell>
        </row>
        <row r="1024">
          <cell r="B1024">
            <v>10141012</v>
          </cell>
          <cell r="D1024"/>
        </row>
        <row r="1025">
          <cell r="B1025">
            <v>10141013</v>
          </cell>
          <cell r="D1025"/>
        </row>
        <row r="1026">
          <cell r="B1026">
            <v>10141014</v>
          </cell>
          <cell r="D1026"/>
        </row>
        <row r="1027">
          <cell r="B1027">
            <v>10141015</v>
          </cell>
          <cell r="D1027" t="str">
            <v>星际叛军（维珀里安）</v>
          </cell>
        </row>
        <row r="1028">
          <cell r="B1028">
            <v>10141016</v>
          </cell>
          <cell r="D1028"/>
        </row>
        <row r="1029">
          <cell r="B1029">
            <v>10141017</v>
          </cell>
          <cell r="D1029"/>
        </row>
        <row r="1030">
          <cell r="B1030">
            <v>10141018</v>
          </cell>
          <cell r="D1030" t="str">
            <v>幻影86</v>
          </cell>
        </row>
        <row r="1031">
          <cell r="B1031">
            <v>10141019</v>
          </cell>
          <cell r="D1031" t="str">
            <v>撼地者</v>
          </cell>
        </row>
        <row r="1032">
          <cell r="B1032">
            <v>10141020</v>
          </cell>
          <cell r="D1032"/>
        </row>
        <row r="1033">
          <cell r="B1033">
            <v>10143001</v>
          </cell>
          <cell r="D1033" t="str">
            <v>泥路狂徒</v>
          </cell>
        </row>
        <row r="1034">
          <cell r="B1034">
            <v>10143002</v>
          </cell>
          <cell r="D1034"/>
        </row>
        <row r="1035">
          <cell r="B1035">
            <v>10143003</v>
          </cell>
          <cell r="D1035" t="str">
            <v>街头恶霸</v>
          </cell>
        </row>
        <row r="1036">
          <cell r="B1036">
            <v>10143004</v>
          </cell>
          <cell r="D1036" t="str">
            <v>铁面疯狗</v>
          </cell>
        </row>
        <row r="1037">
          <cell r="B1037">
            <v>10143005</v>
          </cell>
          <cell r="D1037" t="str">
            <v>救援先锋</v>
          </cell>
        </row>
        <row r="1038">
          <cell r="B1038">
            <v>110001</v>
          </cell>
          <cell r="D1038" t="str">
            <v>默认头像框-男主</v>
          </cell>
        </row>
        <row r="1039">
          <cell r="B1039">
            <v>110002</v>
          </cell>
          <cell r="D1039" t="str">
            <v>头像框T3-竞技场-王者2</v>
          </cell>
        </row>
        <row r="1040">
          <cell r="B1040">
            <v>110003</v>
          </cell>
          <cell r="D1040" t="str">
            <v>头像框T2-竞技场-王者3</v>
          </cell>
        </row>
        <row r="1041">
          <cell r="B1041">
            <v>110004</v>
          </cell>
          <cell r="D1041" t="str">
            <v>头像框T1-竞技场-王者4</v>
          </cell>
        </row>
        <row r="1042">
          <cell r="B1042">
            <v>110005</v>
          </cell>
          <cell r="D1042" t="str">
            <v>头像框T3-冲锋之旅</v>
          </cell>
        </row>
        <row r="1043">
          <cell r="B1043">
            <v>110006</v>
          </cell>
          <cell r="D1043" t="str">
            <v>头像框T2-Boss-前5名</v>
          </cell>
        </row>
        <row r="1044">
          <cell r="B1044">
            <v>110007</v>
          </cell>
          <cell r="D1044" t="str">
            <v>头像框T1-Boss-前3名</v>
          </cell>
        </row>
        <row r="1045">
          <cell r="B1045">
            <v>120001</v>
          </cell>
          <cell r="D1045" t="str">
            <v>默认名片背景-男主</v>
          </cell>
        </row>
        <row r="1046">
          <cell r="B1046">
            <v>120002</v>
          </cell>
          <cell r="D1046" t="str">
            <v>名片背景T3-冲锋之旅</v>
          </cell>
        </row>
        <row r="1047">
          <cell r="B1047">
            <v>120003</v>
          </cell>
          <cell r="D1047" t="str">
            <v>名片背景T1-竞技场-王者4</v>
          </cell>
        </row>
        <row r="1048">
          <cell r="B1048">
            <v>120004</v>
          </cell>
          <cell r="D1048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19" sqref="H19"/>
    </sheetView>
  </sheetViews>
  <sheetFormatPr defaultColWidth="9" defaultRowHeight="13.5" x14ac:dyDescent="0.15"/>
  <cols>
    <col min="1" max="1" width="9.125" style="3" customWidth="1"/>
    <col min="2" max="7" width="15.875" style="3" customWidth="1"/>
    <col min="8" max="8" width="33.5" style="3" customWidth="1"/>
    <col min="9" max="10" width="19.375" style="3" customWidth="1"/>
    <col min="11" max="12" width="64.875" style="3" bestFit="1" customWidth="1"/>
    <col min="13" max="13" width="62.75" style="3" bestFit="1" customWidth="1"/>
    <col min="14" max="14" width="178.125" style="3" bestFit="1" customWidth="1"/>
    <col min="15" max="15" width="90.375" style="3" bestFit="1" customWidth="1"/>
    <col min="16" max="16384" width="9" style="1"/>
  </cols>
  <sheetData>
    <row r="1" spans="1:15" x14ac:dyDescent="0.15">
      <c r="A1" s="4" t="s">
        <v>0</v>
      </c>
      <c r="B1" s="4" t="s">
        <v>11</v>
      </c>
      <c r="C1" s="4" t="s">
        <v>13</v>
      </c>
      <c r="D1" s="4" t="s">
        <v>16</v>
      </c>
      <c r="E1" s="4" t="s">
        <v>78</v>
      </c>
      <c r="F1" s="4" t="s">
        <v>68</v>
      </c>
      <c r="G1" s="4" t="s">
        <v>71</v>
      </c>
      <c r="H1" s="4" t="s">
        <v>60</v>
      </c>
      <c r="I1" s="4" t="s">
        <v>59</v>
      </c>
      <c r="J1" s="4" t="s">
        <v>65</v>
      </c>
      <c r="K1" s="4" t="s">
        <v>74</v>
      </c>
      <c r="L1" s="4" t="s">
        <v>75</v>
      </c>
      <c r="M1" s="4" t="s">
        <v>52</v>
      </c>
      <c r="N1" s="4" t="s">
        <v>56</v>
      </c>
      <c r="O1" s="4" t="s">
        <v>80</v>
      </c>
    </row>
    <row r="2" spans="1:15" x14ac:dyDescent="0.15">
      <c r="A2" s="4" t="s">
        <v>1</v>
      </c>
      <c r="B2" s="4" t="s">
        <v>1</v>
      </c>
      <c r="C2" s="4" t="s">
        <v>14</v>
      </c>
      <c r="D2" s="4" t="s">
        <v>14</v>
      </c>
      <c r="E2" s="4" t="s">
        <v>61</v>
      </c>
      <c r="F2" s="4" t="s">
        <v>61</v>
      </c>
      <c r="G2" s="4" t="s">
        <v>61</v>
      </c>
      <c r="H2" s="4" t="s">
        <v>61</v>
      </c>
      <c r="I2" s="4" t="s">
        <v>1</v>
      </c>
      <c r="J2" s="4" t="s">
        <v>61</v>
      </c>
      <c r="K2" s="4" t="s">
        <v>53</v>
      </c>
      <c r="L2" s="4" t="s">
        <v>53</v>
      </c>
      <c r="M2" s="4" t="s">
        <v>53</v>
      </c>
      <c r="N2" s="4" t="s">
        <v>53</v>
      </c>
      <c r="O2" s="4" t="s">
        <v>53</v>
      </c>
    </row>
    <row r="3" spans="1:15" x14ac:dyDescent="0.15">
      <c r="A3" s="4" t="s">
        <v>2</v>
      </c>
      <c r="B3" s="5" t="s">
        <v>12</v>
      </c>
      <c r="C3" s="4" t="s">
        <v>15</v>
      </c>
      <c r="D3" s="4" t="s">
        <v>17</v>
      </c>
      <c r="E3" s="4" t="s">
        <v>79</v>
      </c>
      <c r="F3" s="4" t="s">
        <v>69</v>
      </c>
      <c r="G3" s="4" t="s">
        <v>72</v>
      </c>
      <c r="H3" s="4" t="s">
        <v>62</v>
      </c>
      <c r="I3" s="4" t="s">
        <v>19</v>
      </c>
      <c r="J3" s="4" t="s">
        <v>66</v>
      </c>
      <c r="K3" s="4" t="s">
        <v>77</v>
      </c>
      <c r="L3" s="4" t="s">
        <v>76</v>
      </c>
      <c r="M3" s="4" t="s">
        <v>54</v>
      </c>
      <c r="N3" s="4" t="s">
        <v>57</v>
      </c>
      <c r="O3" s="4" t="s">
        <v>58</v>
      </c>
    </row>
    <row r="4" spans="1:15" s="2" customFormat="1" ht="111" customHeight="1" x14ac:dyDescent="0.15">
      <c r="A4" s="5" t="s">
        <v>3</v>
      </c>
      <c r="B4" s="5" t="s">
        <v>12</v>
      </c>
      <c r="C4" s="5" t="s">
        <v>15</v>
      </c>
      <c r="D4" s="5" t="s">
        <v>18</v>
      </c>
      <c r="E4" s="5" t="s">
        <v>79</v>
      </c>
      <c r="F4" s="5" t="s">
        <v>70</v>
      </c>
      <c r="G4" s="5" t="s">
        <v>73</v>
      </c>
      <c r="H4" s="5" t="s">
        <v>81</v>
      </c>
      <c r="I4" s="5" t="s">
        <v>20</v>
      </c>
      <c r="J4" s="5" t="s">
        <v>67</v>
      </c>
      <c r="K4" s="5" t="s">
        <v>55</v>
      </c>
      <c r="L4" s="5" t="s">
        <v>55</v>
      </c>
      <c r="M4" s="5" t="s">
        <v>55</v>
      </c>
      <c r="N4" s="5" t="s">
        <v>55</v>
      </c>
      <c r="O4" s="5" t="s">
        <v>55</v>
      </c>
    </row>
    <row r="5" spans="1:15" x14ac:dyDescent="0.15">
      <c r="A5" s="7" t="s">
        <v>63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15">
      <c r="A6" s="3">
        <f>B6</f>
        <v>101</v>
      </c>
      <c r="B6" s="3">
        <v>101</v>
      </c>
      <c r="C6" s="3" t="s">
        <v>21</v>
      </c>
      <c r="D6" s="3" t="str">
        <f>"ArenaNmae"&amp;B6</f>
        <v>ArenaNmae101</v>
      </c>
      <c r="E6" s="3">
        <v>1</v>
      </c>
      <c r="F6" s="3">
        <v>1</v>
      </c>
      <c r="G6" s="3">
        <v>101</v>
      </c>
      <c r="H6" s="3">
        <f>_xlfn.XLOOKUP($B6,中转!$C$15:$C$45,中转!$G$15:$G$45)</f>
        <v>50</v>
      </c>
      <c r="I6" s="3">
        <f>_xlfn.XLOOKUP($B6,中转!$C$15:$C$45,中转!$F$15:$F$45)</f>
        <v>1000</v>
      </c>
      <c r="J6" s="3">
        <v>-1</v>
      </c>
      <c r="K6" s="3" t="str">
        <f>_xlfn.XLOOKUP($B6,中转!$C$15:$C$45,中转!$DI$15:$DI$45)</f>
        <v>[{"ItemId":50004,"Num":15000},{"ItemId":50003,"Num":4500}]</v>
      </c>
      <c r="L6" s="3" t="str">
        <f>_xlfn.XLOOKUP($B6,中转!$C$15:$C$45,中转!$DV$15:$DV$45)</f>
        <v>[{"ItemId":50004,"Num":15000},{"ItemId":50003,"Num":4500}]</v>
      </c>
      <c r="M6" s="3" t="str">
        <f>_xlfn.XLOOKUP($B6,中转!$C$15:$C$45,中转!$AX$15:$AX$45)</f>
        <v>[{"ItemId":50007,"Num":280},{"ItemId":50003,"Num":15000}]</v>
      </c>
      <c r="N6" s="3" t="str">
        <f>_xlfn.XLOOKUP($B6,中转!$C$15:$C$45,中转!$CD$15:$CD$45)</f>
        <v>[{"ItemId":50007,"Num":700},{"ItemId":50003,"Num":45000}]</v>
      </c>
      <c r="O6" s="3" t="str">
        <f>_xlfn.XLOOKUP($B6,中转!$C$15:$C$45,中转!$CV$15:$CV$45)</f>
        <v>[]</v>
      </c>
    </row>
    <row r="7" spans="1:15" x14ac:dyDescent="0.15">
      <c r="A7" s="3">
        <f t="shared" ref="A7:A37" si="0">B7</f>
        <v>102</v>
      </c>
      <c r="B7" s="3">
        <f>B6+1</f>
        <v>102</v>
      </c>
      <c r="C7" s="3" t="s">
        <v>22</v>
      </c>
      <c r="D7" s="3" t="str">
        <f t="shared" ref="D7:D37" si="1">"ArenaNmae"&amp;B7</f>
        <v>ArenaNmae102</v>
      </c>
      <c r="E7" s="3">
        <v>1</v>
      </c>
      <c r="F7" s="3">
        <v>2</v>
      </c>
      <c r="G7" s="3">
        <f>G6</f>
        <v>101</v>
      </c>
      <c r="H7" s="3">
        <f>_xlfn.XLOOKUP($B7,中转!$C$15:$C$45,中转!$G$15:$G$45)</f>
        <v>50</v>
      </c>
      <c r="I7" s="3">
        <f>_xlfn.XLOOKUP($B7,中转!$C$15:$C$45,中转!$F$15:$F$45)</f>
        <v>1050</v>
      </c>
      <c r="J7" s="3">
        <v>-1</v>
      </c>
      <c r="K7" s="3" t="str">
        <f>_xlfn.XLOOKUP($B7,中转!$C$15:$C$45,中转!$DI$15:$DI$45)</f>
        <v>[{"ItemId":50004,"Num":15500},{"ItemId":50003,"Num":4550}]</v>
      </c>
      <c r="L7" s="3" t="str">
        <f>_xlfn.XLOOKUP($B7,中转!$C$15:$C$45,中转!$DV$15:$DV$45)</f>
        <v>[{"ItemId":50004,"Num":15500},{"ItemId":50003,"Num":4550}]</v>
      </c>
      <c r="M7" s="3" t="str">
        <f>_xlfn.XLOOKUP($B7,中转!$C$15:$C$45,中转!$AX$15:$AX$45)</f>
        <v>[{"ItemId":50007,"Num":300},{"ItemId":50003,"Num":15200}]</v>
      </c>
      <c r="N7" s="3" t="str">
        <f>_xlfn.XLOOKUP($B7,中转!$C$15:$C$45,中转!$CD$15:$CD$45)</f>
        <v>[{"ItemId":50007,"Num":750},{"ItemId":50003,"Num":45600}]</v>
      </c>
      <c r="O7" s="3" t="str">
        <f>_xlfn.XLOOKUP($B7,中转!$C$15:$C$45,中转!$CV$15:$CV$45)</f>
        <v>[{"ItemId":50002,"Num":1000}]</v>
      </c>
    </row>
    <row r="8" spans="1:15" x14ac:dyDescent="0.15">
      <c r="A8" s="3">
        <f t="shared" si="0"/>
        <v>103</v>
      </c>
      <c r="B8" s="3">
        <f>B7+1</f>
        <v>103</v>
      </c>
      <c r="C8" s="3" t="s">
        <v>23</v>
      </c>
      <c r="D8" s="3" t="str">
        <f t="shared" si="1"/>
        <v>ArenaNmae103</v>
      </c>
      <c r="E8" s="3">
        <v>1</v>
      </c>
      <c r="F8" s="3">
        <v>3</v>
      </c>
      <c r="G8" s="3">
        <f t="shared" ref="G8:G17" si="2">G7</f>
        <v>101</v>
      </c>
      <c r="H8" s="3">
        <f>_xlfn.XLOOKUP($B8,中转!$C$15:$C$45,中转!$G$15:$G$45)</f>
        <v>50</v>
      </c>
      <c r="I8" s="3">
        <f>_xlfn.XLOOKUP($B8,中转!$C$15:$C$45,中转!$F$15:$F$45)</f>
        <v>1150</v>
      </c>
      <c r="J8" s="3">
        <v>-1</v>
      </c>
      <c r="K8" s="3" t="str">
        <f>_xlfn.XLOOKUP($B8,中转!$C$15:$C$45,中转!$DI$15:$DI$45)</f>
        <v>[{"ItemId":50004,"Num":16000},{"ItemId":50003,"Num":4600}]</v>
      </c>
      <c r="L8" s="3" t="str">
        <f>_xlfn.XLOOKUP($B8,中转!$C$15:$C$45,中转!$DV$15:$DV$45)</f>
        <v>[{"ItemId":50004,"Num":16000},{"ItemId":50003,"Num":4600}]</v>
      </c>
      <c r="M8" s="3" t="str">
        <f>_xlfn.XLOOKUP($B8,中转!$C$15:$C$45,中转!$AX$15:$AX$45)</f>
        <v>[{"ItemId":50007,"Num":320},{"ItemId":50003,"Num":15400}]</v>
      </c>
      <c r="N8" s="3" t="str">
        <f>_xlfn.XLOOKUP($B8,中转!$C$15:$C$45,中转!$CD$15:$CD$45)</f>
        <v>[{"ItemId":50007,"Num":800},{"ItemId":50003,"Num":46200}]</v>
      </c>
      <c r="O8" s="3" t="str">
        <f>_xlfn.XLOOKUP($B8,中转!$C$15:$C$45,中转!$CV$15:$CV$45)</f>
        <v>[{"ItemId":50002,"Num":1020}]</v>
      </c>
    </row>
    <row r="9" spans="1:15" x14ac:dyDescent="0.15">
      <c r="A9" s="3">
        <f t="shared" si="0"/>
        <v>201</v>
      </c>
      <c r="B9" s="3">
        <f>B6+100</f>
        <v>201</v>
      </c>
      <c r="C9" s="2" t="s">
        <v>24</v>
      </c>
      <c r="D9" s="3" t="str">
        <f t="shared" si="1"/>
        <v>ArenaNmae201</v>
      </c>
      <c r="E9" s="3">
        <v>2</v>
      </c>
      <c r="F9" s="3">
        <f>F6</f>
        <v>1</v>
      </c>
      <c r="G9" s="3">
        <f t="shared" si="2"/>
        <v>101</v>
      </c>
      <c r="H9" s="3">
        <f>_xlfn.XLOOKUP($B9,中转!$C$15:$C$45,中转!$G$15:$G$45)</f>
        <v>45</v>
      </c>
      <c r="I9" s="3">
        <f>_xlfn.XLOOKUP($B9,中转!$C$15:$C$45,中转!$F$15:$F$45)</f>
        <v>1300</v>
      </c>
      <c r="J9" s="3">
        <v>-1</v>
      </c>
      <c r="K9" s="3" t="str">
        <f>_xlfn.XLOOKUP($B9,中转!$C$15:$C$45,中转!$DI$15:$DI$45)</f>
        <v>[{"ItemId":50004,"Num":16500},{"ItemId":50003,"Num":4650}]</v>
      </c>
      <c r="L9" s="3" t="str">
        <f>_xlfn.XLOOKUP($B9,中转!$C$15:$C$45,中转!$DV$15:$DV$45)</f>
        <v>[{"ItemId":50004,"Num":16500},{"ItemId":50003,"Num":4650}]</v>
      </c>
      <c r="M9" s="3" t="str">
        <f>_xlfn.XLOOKUP($B9,中转!$C$15:$C$45,中转!$AX$15:$AX$45)</f>
        <v>[{"ItemId":50007,"Num":340},{"ItemId":50003,"Num":15600}]</v>
      </c>
      <c r="N9" s="3" t="str">
        <f>_xlfn.XLOOKUP($B9,中转!$C$15:$C$45,中转!$CD$15:$CD$45)</f>
        <v>[{"ItemId":50007,"Num":850},{"ItemId":50003,"Num":46800}]</v>
      </c>
      <c r="O9" s="3" t="str">
        <f>_xlfn.XLOOKUP($B9,中转!$C$15:$C$45,中转!$CV$15:$CV$45)</f>
        <v>[{"ItemId":50002,"Num":1050}]</v>
      </c>
    </row>
    <row r="10" spans="1:15" x14ac:dyDescent="0.15">
      <c r="A10" s="3">
        <f t="shared" si="0"/>
        <v>202</v>
      </c>
      <c r="B10" s="3">
        <f t="shared" ref="B10:B33" si="3">B7+100</f>
        <v>202</v>
      </c>
      <c r="C10" s="2" t="s">
        <v>25</v>
      </c>
      <c r="D10" s="3" t="str">
        <f t="shared" si="1"/>
        <v>ArenaNmae202</v>
      </c>
      <c r="E10" s="3">
        <v>2</v>
      </c>
      <c r="F10" s="3">
        <f t="shared" ref="F10:F17" si="4">F7</f>
        <v>2</v>
      </c>
      <c r="G10" s="3">
        <f t="shared" si="2"/>
        <v>101</v>
      </c>
      <c r="H10" s="3">
        <f>_xlfn.XLOOKUP($B10,中转!$C$15:$C$45,中转!$G$15:$G$45)</f>
        <v>45</v>
      </c>
      <c r="I10" s="3">
        <f>_xlfn.XLOOKUP($B10,中转!$C$15:$C$45,中转!$F$15:$F$45)</f>
        <v>1450</v>
      </c>
      <c r="J10" s="3">
        <v>-1</v>
      </c>
      <c r="K10" s="3" t="str">
        <f>_xlfn.XLOOKUP($B10,中转!$C$15:$C$45,中转!$DI$15:$DI$45)</f>
        <v>[{"ItemId":50004,"Num":17000},{"ItemId":50003,"Num":4700}]</v>
      </c>
      <c r="L10" s="3" t="str">
        <f>_xlfn.XLOOKUP($B10,中转!$C$15:$C$45,中转!$DV$15:$DV$45)</f>
        <v>[{"ItemId":50004,"Num":17000},{"ItemId":50003,"Num":4700}]</v>
      </c>
      <c r="M10" s="3" t="str">
        <f>_xlfn.XLOOKUP($B10,中转!$C$15:$C$45,中转!$AX$15:$AX$45)</f>
        <v>[{"ItemId":50007,"Num":360},{"ItemId":50003,"Num":15800}]</v>
      </c>
      <c r="N10" s="3" t="str">
        <f>_xlfn.XLOOKUP($B10,中转!$C$15:$C$45,中转!$CD$15:$CD$45)</f>
        <v>[{"ItemId":50007,"Num":900},{"ItemId":50003,"Num":47400}]</v>
      </c>
      <c r="O10" s="3" t="str">
        <f>_xlfn.XLOOKUP($B10,中转!$C$15:$C$45,中转!$CV$15:$CV$45)</f>
        <v>[{"ItemId":50002,"Num":1070}]</v>
      </c>
    </row>
    <row r="11" spans="1:15" x14ac:dyDescent="0.15">
      <c r="A11" s="3">
        <f t="shared" si="0"/>
        <v>203</v>
      </c>
      <c r="B11" s="3">
        <f t="shared" si="3"/>
        <v>203</v>
      </c>
      <c r="C11" s="2" t="s">
        <v>26</v>
      </c>
      <c r="D11" s="3" t="str">
        <f t="shared" si="1"/>
        <v>ArenaNmae203</v>
      </c>
      <c r="E11" s="3">
        <v>2</v>
      </c>
      <c r="F11" s="3">
        <f t="shared" si="4"/>
        <v>3</v>
      </c>
      <c r="G11" s="3">
        <f t="shared" si="2"/>
        <v>101</v>
      </c>
      <c r="H11" s="3">
        <f>_xlfn.XLOOKUP($B11,中转!$C$15:$C$45,中转!$G$15:$G$45)</f>
        <v>45</v>
      </c>
      <c r="I11" s="3">
        <f>_xlfn.XLOOKUP($B11,中转!$C$15:$C$45,中转!$F$15:$F$45)</f>
        <v>1600</v>
      </c>
      <c r="J11" s="3">
        <v>-1</v>
      </c>
      <c r="K11" s="3" t="str">
        <f>_xlfn.XLOOKUP($B11,中转!$C$15:$C$45,中转!$DI$15:$DI$45)</f>
        <v>[{"ItemId":50004,"Num":17500},{"ItemId":50003,"Num":4750}]</v>
      </c>
      <c r="L11" s="3" t="str">
        <f>_xlfn.XLOOKUP($B11,中转!$C$15:$C$45,中转!$DV$15:$DV$45)</f>
        <v>[{"ItemId":50004,"Num":17500},{"ItemId":50003,"Num":4750}]</v>
      </c>
      <c r="M11" s="3" t="str">
        <f>_xlfn.XLOOKUP($B11,中转!$C$15:$C$45,中转!$AX$15:$AX$45)</f>
        <v>[{"ItemId":50007,"Num":380},{"ItemId":50003,"Num":16000}]</v>
      </c>
      <c r="N11" s="3" t="str">
        <f>_xlfn.XLOOKUP($B11,中转!$C$15:$C$45,中转!$CD$15:$CD$45)</f>
        <v>[{"ItemId":50007,"Num":950},{"ItemId":50003,"Num":48000}]</v>
      </c>
      <c r="O11" s="3" t="str">
        <f>_xlfn.XLOOKUP($B11,中转!$C$15:$C$45,中转!$CV$15:$CV$45)</f>
        <v>[{"ItemId":50002,"Num":1100}]</v>
      </c>
    </row>
    <row r="12" spans="1:15" x14ac:dyDescent="0.15">
      <c r="A12" s="3">
        <f t="shared" si="0"/>
        <v>301</v>
      </c>
      <c r="B12" s="3">
        <f t="shared" si="3"/>
        <v>301</v>
      </c>
      <c r="C12" s="3" t="s">
        <v>27</v>
      </c>
      <c r="D12" s="3" t="str">
        <f t="shared" si="1"/>
        <v>ArenaNmae301</v>
      </c>
      <c r="E12" s="3">
        <v>3</v>
      </c>
      <c r="F12" s="3">
        <f t="shared" si="4"/>
        <v>1</v>
      </c>
      <c r="G12" s="3">
        <f t="shared" si="2"/>
        <v>101</v>
      </c>
      <c r="H12" s="3">
        <f>_xlfn.XLOOKUP($B12,中转!$C$15:$C$45,中转!$G$15:$G$45)</f>
        <v>40</v>
      </c>
      <c r="I12" s="3">
        <f>_xlfn.XLOOKUP($B12,中转!$C$15:$C$45,中转!$F$15:$F$45)</f>
        <v>1750</v>
      </c>
      <c r="J12" s="3">
        <v>-1</v>
      </c>
      <c r="K12" s="3" t="str">
        <f>_xlfn.XLOOKUP($B12,中转!$C$15:$C$45,中转!$DI$15:$DI$45)</f>
        <v>[{"ItemId":50004,"Num":18000},{"ItemId":50003,"Num":4800}]</v>
      </c>
      <c r="L12" s="3" t="str">
        <f>_xlfn.XLOOKUP($B12,中转!$C$15:$C$45,中转!$DV$15:$DV$45)</f>
        <v>[{"ItemId":50004,"Num":18000},{"ItemId":50003,"Num":4800}]</v>
      </c>
      <c r="M12" s="3" t="str">
        <f>_xlfn.XLOOKUP($B12,中转!$C$15:$C$45,中转!$AX$15:$AX$45)</f>
        <v>[{"ItemId":50007,"Num":400},{"ItemId":50003,"Num":16200}]</v>
      </c>
      <c r="N12" s="3" t="str">
        <f>_xlfn.XLOOKUP($B12,中转!$C$15:$C$45,中转!$CD$15:$CD$45)</f>
        <v>[{"ItemId":50007,"Num":1000},{"ItemId":50003,"Num":48600}]</v>
      </c>
      <c r="O12" s="3" t="str">
        <f>_xlfn.XLOOKUP($B12,中转!$C$15:$C$45,中转!$CV$15:$CV$45)</f>
        <v>[{"ItemId":50002,"Num":1120}]</v>
      </c>
    </row>
    <row r="13" spans="1:15" x14ac:dyDescent="0.15">
      <c r="A13" s="3">
        <f t="shared" si="0"/>
        <v>302</v>
      </c>
      <c r="B13" s="3">
        <f t="shared" si="3"/>
        <v>302</v>
      </c>
      <c r="C13" s="3" t="s">
        <v>28</v>
      </c>
      <c r="D13" s="3" t="str">
        <f t="shared" si="1"/>
        <v>ArenaNmae302</v>
      </c>
      <c r="E13" s="3">
        <v>3</v>
      </c>
      <c r="F13" s="3">
        <f t="shared" si="4"/>
        <v>2</v>
      </c>
      <c r="G13" s="3">
        <f t="shared" si="2"/>
        <v>101</v>
      </c>
      <c r="H13" s="3">
        <f>_xlfn.XLOOKUP($B13,中转!$C$15:$C$45,中转!$G$15:$G$45)</f>
        <v>40</v>
      </c>
      <c r="I13" s="3">
        <f>_xlfn.XLOOKUP($B13,中转!$C$15:$C$45,中转!$F$15:$F$45)</f>
        <v>1900</v>
      </c>
      <c r="J13" s="3">
        <v>-1</v>
      </c>
      <c r="K13" s="3" t="str">
        <f>_xlfn.XLOOKUP($B13,中转!$C$15:$C$45,中转!$DI$15:$DI$45)</f>
        <v>[{"ItemId":50004,"Num":18500},{"ItemId":50003,"Num":4850}]</v>
      </c>
      <c r="L13" s="3" t="str">
        <f>_xlfn.XLOOKUP($B13,中转!$C$15:$C$45,中转!$DV$15:$DV$45)</f>
        <v>[{"ItemId":50004,"Num":18500},{"ItemId":50003,"Num":4850}]</v>
      </c>
      <c r="M13" s="3" t="str">
        <f>_xlfn.XLOOKUP($B13,中转!$C$15:$C$45,中转!$AX$15:$AX$45)</f>
        <v>[{"ItemId":50007,"Num":420},{"ItemId":50003,"Num":16400}]</v>
      </c>
      <c r="N13" s="3" t="str">
        <f>_xlfn.XLOOKUP($B13,中转!$C$15:$C$45,中转!$CD$15:$CD$45)</f>
        <v>[{"ItemId":50007,"Num":1050},{"ItemId":50003,"Num":49200}]</v>
      </c>
      <c r="O13" s="3" t="str">
        <f>_xlfn.XLOOKUP($B13,中转!$C$15:$C$45,中转!$CV$15:$CV$45)</f>
        <v>[{"ItemId":50002,"Num":1150}]</v>
      </c>
    </row>
    <row r="14" spans="1:15" x14ac:dyDescent="0.15">
      <c r="A14" s="3">
        <f t="shared" si="0"/>
        <v>303</v>
      </c>
      <c r="B14" s="3">
        <f t="shared" si="3"/>
        <v>303</v>
      </c>
      <c r="C14" s="3" t="s">
        <v>29</v>
      </c>
      <c r="D14" s="3" t="str">
        <f t="shared" si="1"/>
        <v>ArenaNmae303</v>
      </c>
      <c r="E14" s="3">
        <v>3</v>
      </c>
      <c r="F14" s="3">
        <f t="shared" si="4"/>
        <v>3</v>
      </c>
      <c r="G14" s="3">
        <f t="shared" si="2"/>
        <v>101</v>
      </c>
      <c r="H14" s="3">
        <f>_xlfn.XLOOKUP($B14,中转!$C$15:$C$45,中转!$G$15:$G$45)</f>
        <v>40</v>
      </c>
      <c r="I14" s="3">
        <f>_xlfn.XLOOKUP($B14,中转!$C$15:$C$45,中转!$F$15:$F$45)</f>
        <v>2050</v>
      </c>
      <c r="J14" s="3">
        <v>-1</v>
      </c>
      <c r="K14" s="3" t="str">
        <f>_xlfn.XLOOKUP($B14,中转!$C$15:$C$45,中转!$DI$15:$DI$45)</f>
        <v>[{"ItemId":50004,"Num":19000},{"ItemId":50003,"Num":4900}]</v>
      </c>
      <c r="L14" s="3" t="str">
        <f>_xlfn.XLOOKUP($B14,中转!$C$15:$C$45,中转!$DV$15:$DV$45)</f>
        <v>[{"ItemId":50004,"Num":19000},{"ItemId":50003,"Num":4900}]</v>
      </c>
      <c r="M14" s="3" t="str">
        <f>_xlfn.XLOOKUP($B14,中转!$C$15:$C$45,中转!$AX$15:$AX$45)</f>
        <v>[{"ItemId":50007,"Num":440},{"ItemId":50003,"Num":16600}]</v>
      </c>
      <c r="N14" s="3" t="str">
        <f>_xlfn.XLOOKUP($B14,中转!$C$15:$C$45,中转!$CD$15:$CD$45)</f>
        <v>[{"ItemId":50007,"Num":1100},{"ItemId":50003,"Num":49800}]</v>
      </c>
      <c r="O14" s="3" t="str">
        <f>_xlfn.XLOOKUP($B14,中转!$C$15:$C$45,中转!$CV$15:$CV$45)</f>
        <v>[{"ItemId":50002,"Num":1170}]</v>
      </c>
    </row>
    <row r="15" spans="1:15" x14ac:dyDescent="0.15">
      <c r="A15" s="3">
        <f t="shared" si="0"/>
        <v>401</v>
      </c>
      <c r="B15" s="3">
        <f t="shared" si="3"/>
        <v>401</v>
      </c>
      <c r="C15" s="3" t="s">
        <v>30</v>
      </c>
      <c r="D15" s="3" t="str">
        <f t="shared" si="1"/>
        <v>ArenaNmae401</v>
      </c>
      <c r="E15" s="3">
        <v>4</v>
      </c>
      <c r="F15" s="3">
        <f t="shared" si="4"/>
        <v>1</v>
      </c>
      <c r="G15" s="3">
        <f t="shared" si="2"/>
        <v>101</v>
      </c>
      <c r="H15" s="3">
        <f>_xlfn.XLOOKUP($B15,中转!$C$15:$C$45,中转!$G$15:$G$45)</f>
        <v>30</v>
      </c>
      <c r="I15" s="3">
        <f>_xlfn.XLOOKUP($B15,中转!$C$15:$C$45,中转!$F$15:$F$45)</f>
        <v>2200</v>
      </c>
      <c r="J15" s="3">
        <v>-1</v>
      </c>
      <c r="K15" s="3" t="str">
        <f>_xlfn.XLOOKUP($B15,中转!$C$15:$C$45,中转!$DI$15:$DI$45)</f>
        <v>[{"ItemId":50004,"Num":19500},{"ItemId":50003,"Num":4950}]</v>
      </c>
      <c r="L15" s="3" t="str">
        <f>_xlfn.XLOOKUP($B15,中转!$C$15:$C$45,中转!$DV$15:$DV$45)</f>
        <v>[{"ItemId":50004,"Num":19500},{"ItemId":50003,"Num":4950}]</v>
      </c>
      <c r="M15" s="3" t="str">
        <f>_xlfn.XLOOKUP($B15,中转!$C$15:$C$45,中转!$AX$15:$AX$45)</f>
        <v>[{"ItemId":50007,"Num":460},{"ItemId":50003,"Num":16800}]</v>
      </c>
      <c r="N15" s="3" t="str">
        <f>_xlfn.XLOOKUP($B15,中转!$C$15:$C$45,中转!$CD$15:$CD$45)</f>
        <v>[{"ItemId":50007,"Num":1150},{"ItemId":50003,"Num":50400}]</v>
      </c>
      <c r="O15" s="3" t="str">
        <f>_xlfn.XLOOKUP($B15,中转!$C$15:$C$45,中转!$CV$15:$CV$45)</f>
        <v>[{"ItemId":50002,"Num":1200},{"ItemId":70001,"Num":5}]</v>
      </c>
    </row>
    <row r="16" spans="1:15" x14ac:dyDescent="0.15">
      <c r="A16" s="3">
        <f t="shared" si="0"/>
        <v>402</v>
      </c>
      <c r="B16" s="3">
        <f t="shared" si="3"/>
        <v>402</v>
      </c>
      <c r="C16" s="3" t="s">
        <v>31</v>
      </c>
      <c r="D16" s="3" t="str">
        <f t="shared" si="1"/>
        <v>ArenaNmae402</v>
      </c>
      <c r="E16" s="3">
        <v>4</v>
      </c>
      <c r="F16" s="3">
        <f t="shared" si="4"/>
        <v>2</v>
      </c>
      <c r="G16" s="3">
        <f t="shared" si="2"/>
        <v>101</v>
      </c>
      <c r="H16" s="3">
        <f>_xlfn.XLOOKUP($B16,中转!$C$15:$C$45,中转!$G$15:$G$45)</f>
        <v>30</v>
      </c>
      <c r="I16" s="3">
        <f>_xlfn.XLOOKUP($B16,中转!$C$15:$C$45,中转!$F$15:$F$45)</f>
        <v>2350</v>
      </c>
      <c r="J16" s="3">
        <v>-1</v>
      </c>
      <c r="K16" s="3" t="str">
        <f>_xlfn.XLOOKUP($B16,中转!$C$15:$C$45,中转!$DI$15:$DI$45)</f>
        <v>[{"ItemId":50004,"Num":20000},{"ItemId":50003,"Num":5000}]</v>
      </c>
      <c r="L16" s="3" t="str">
        <f>_xlfn.XLOOKUP($B16,中转!$C$15:$C$45,中转!$DV$15:$DV$45)</f>
        <v>[{"ItemId":50004,"Num":20000},{"ItemId":50003,"Num":5000}]</v>
      </c>
      <c r="M16" s="3" t="str">
        <f>_xlfn.XLOOKUP($B16,中转!$C$15:$C$45,中转!$AX$15:$AX$45)</f>
        <v>[{"ItemId":50007,"Num":480},{"ItemId":50003,"Num":17000}]</v>
      </c>
      <c r="N16" s="3" t="str">
        <f>_xlfn.XLOOKUP($B16,中转!$C$15:$C$45,中转!$CD$15:$CD$45)</f>
        <v>[{"ItemId":50007,"Num":1200},{"ItemId":50003,"Num":51000}]</v>
      </c>
      <c r="O16" s="3" t="str">
        <f>_xlfn.XLOOKUP($B16,中转!$C$15:$C$45,中转!$CV$15:$CV$45)</f>
        <v>[{"ItemId":50002,"Num":1220},{"ItemId":70001,"Num":5}]</v>
      </c>
    </row>
    <row r="17" spans="1:15" x14ac:dyDescent="0.15">
      <c r="A17" s="3">
        <f t="shared" si="0"/>
        <v>403</v>
      </c>
      <c r="B17" s="3">
        <f t="shared" si="3"/>
        <v>403</v>
      </c>
      <c r="C17" s="3" t="s">
        <v>32</v>
      </c>
      <c r="D17" s="3" t="str">
        <f t="shared" si="1"/>
        <v>ArenaNmae403</v>
      </c>
      <c r="E17" s="3">
        <v>4</v>
      </c>
      <c r="F17" s="3">
        <f t="shared" si="4"/>
        <v>3</v>
      </c>
      <c r="G17" s="3">
        <f t="shared" si="2"/>
        <v>101</v>
      </c>
      <c r="H17" s="3">
        <f>_xlfn.XLOOKUP($B17,中转!$C$15:$C$45,中转!$G$15:$G$45)</f>
        <v>30</v>
      </c>
      <c r="I17" s="3">
        <f>_xlfn.XLOOKUP($B17,中转!$C$15:$C$45,中转!$F$15:$F$45)</f>
        <v>2500</v>
      </c>
      <c r="J17" s="3">
        <v>-1</v>
      </c>
      <c r="K17" s="3" t="str">
        <f>_xlfn.XLOOKUP($B17,中转!$C$15:$C$45,中转!$DI$15:$DI$45)</f>
        <v>[{"ItemId":50004,"Num":20500},{"ItemId":50003,"Num":5050}]</v>
      </c>
      <c r="L17" s="3" t="str">
        <f>_xlfn.XLOOKUP($B17,中转!$C$15:$C$45,中转!$DV$15:$DV$45)</f>
        <v>[{"ItemId":50004,"Num":20500},{"ItemId":50003,"Num":5050}]</v>
      </c>
      <c r="M17" s="3" t="str">
        <f>_xlfn.XLOOKUP($B17,中转!$C$15:$C$45,中转!$AX$15:$AX$45)</f>
        <v>[{"ItemId":50007,"Num":500},{"ItemId":50003,"Num":17200}]</v>
      </c>
      <c r="N17" s="3" t="str">
        <f>_xlfn.XLOOKUP($B17,中转!$C$15:$C$45,中转!$CD$15:$CD$45)</f>
        <v>[{"ItemId":50007,"Num":1250},{"ItemId":50003,"Num":51600}]</v>
      </c>
      <c r="O17" s="3" t="str">
        <f>_xlfn.XLOOKUP($B17,中转!$C$15:$C$45,中转!$CV$15:$CV$45)</f>
        <v>[{"ItemId":50002,"Num":1250},{"ItemId":70001,"Num":5}]</v>
      </c>
    </row>
    <row r="18" spans="1:15" x14ac:dyDescent="0.15">
      <c r="A18" s="7" t="s">
        <v>64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15">
      <c r="A19" s="3">
        <f t="shared" si="0"/>
        <v>501</v>
      </c>
      <c r="B19" s="3">
        <f>B15+100</f>
        <v>501</v>
      </c>
      <c r="C19" s="3" t="s">
        <v>33</v>
      </c>
      <c r="D19" s="3" t="str">
        <f t="shared" si="1"/>
        <v>ArenaNmae501</v>
      </c>
      <c r="E19" s="3">
        <v>5</v>
      </c>
      <c r="F19" s="3">
        <v>1</v>
      </c>
      <c r="G19" s="3">
        <v>1001</v>
      </c>
      <c r="H19" s="3">
        <f>_xlfn.XLOOKUP($B19,中转!$C$15:$C$45,中转!$G$15:$G$45)</f>
        <v>50</v>
      </c>
      <c r="I19" s="3">
        <f>_xlfn.XLOOKUP($B19,中转!$C$15:$C$45,中转!$F$15:$F$45)</f>
        <v>1000</v>
      </c>
      <c r="J19" s="3">
        <v>-1</v>
      </c>
      <c r="K19" s="3" t="str">
        <f>_xlfn.XLOOKUP($B19,中转!$C$15:$C$45,中转!$DI$15:$DI$45)</f>
        <v>[{"ItemId":50004,"Num":21000},{"ItemId":50003,"Num":5100}]</v>
      </c>
      <c r="L19" s="3" t="str">
        <f>_xlfn.XLOOKUP($B19,中转!$C$15:$C$45,中转!$DV$15:$DV$45)</f>
        <v>[{"ItemId":50004,"Num":21000},{"ItemId":50003,"Num":5100}]</v>
      </c>
      <c r="M19" s="3" t="str">
        <f>_xlfn.XLOOKUP($B19,中转!$C$15:$C$45,中转!$AX$15:$AX$45)</f>
        <v>[{"ItemId":50007,"Num":525},{"ItemId":50003,"Num":20000}]</v>
      </c>
      <c r="N19" s="3" t="str">
        <f>_xlfn.XLOOKUP($B19,中转!$C$15:$C$45,中转!$CD$15:$CD$45)</f>
        <v>[{"ItemId":50007,"Num":1310},{"ItemId":50003,"Num":60000}]</v>
      </c>
      <c r="O19" s="3" t="str">
        <f>_xlfn.XLOOKUP($B19,中转!$C$15:$C$45,中转!$CV$15:$CV$45)</f>
        <v>[]</v>
      </c>
    </row>
    <row r="20" spans="1:15" x14ac:dyDescent="0.15">
      <c r="A20" s="3">
        <f t="shared" si="0"/>
        <v>502</v>
      </c>
      <c r="B20" s="3">
        <f>B16+100</f>
        <v>502</v>
      </c>
      <c r="C20" s="3" t="s">
        <v>34</v>
      </c>
      <c r="D20" s="3" t="str">
        <f t="shared" si="1"/>
        <v>ArenaNmae502</v>
      </c>
      <c r="E20" s="3">
        <v>5</v>
      </c>
      <c r="F20" s="3">
        <v>2</v>
      </c>
      <c r="G20" s="3">
        <f>G19</f>
        <v>1001</v>
      </c>
      <c r="H20" s="3">
        <f>_xlfn.XLOOKUP($B20,中转!$C$15:$C$45,中转!$G$15:$G$45)</f>
        <v>50</v>
      </c>
      <c r="I20" s="3">
        <f>_xlfn.XLOOKUP($B20,中转!$C$15:$C$45,中转!$F$15:$F$45)</f>
        <v>1050</v>
      </c>
      <c r="J20" s="3">
        <v>-1</v>
      </c>
      <c r="K20" s="3" t="str">
        <f>_xlfn.XLOOKUP($B20,中转!$C$15:$C$45,中转!$DI$15:$DI$45)</f>
        <v>[{"ItemId":50004,"Num":21500},{"ItemId":50003,"Num":5150}]</v>
      </c>
      <c r="L20" s="3" t="str">
        <f>_xlfn.XLOOKUP($B20,中转!$C$15:$C$45,中转!$DV$15:$DV$45)</f>
        <v>[{"ItemId":50004,"Num":21500},{"ItemId":50003,"Num":5150}]</v>
      </c>
      <c r="M20" s="3" t="str">
        <f>_xlfn.XLOOKUP($B20,中转!$C$15:$C$45,中转!$AX$15:$AX$45)</f>
        <v>[{"ItemId":50007,"Num":575},{"ItemId":50003,"Num":20200}]</v>
      </c>
      <c r="N20" s="3" t="str">
        <f>_xlfn.XLOOKUP($B20,中转!$C$15:$C$45,中转!$CD$15:$CD$45)</f>
        <v>[{"ItemId":50007,"Num":1440},{"ItemId":50003,"Num":60600}]</v>
      </c>
      <c r="O20" s="3" t="str">
        <f>_xlfn.XLOOKUP($B20,中转!$C$15:$C$45,中转!$CV$15:$CV$45)</f>
        <v>[{"ItemId":50002,"Num":1300},{"ItemId":70001,"Num":10}]</v>
      </c>
    </row>
    <row r="21" spans="1:15" x14ac:dyDescent="0.15">
      <c r="A21" s="3">
        <f t="shared" si="0"/>
        <v>503</v>
      </c>
      <c r="B21" s="3">
        <f>B17+100</f>
        <v>503</v>
      </c>
      <c r="C21" s="3" t="s">
        <v>35</v>
      </c>
      <c r="D21" s="3" t="str">
        <f t="shared" si="1"/>
        <v>ArenaNmae503</v>
      </c>
      <c r="E21" s="3">
        <v>5</v>
      </c>
      <c r="F21" s="3">
        <v>3</v>
      </c>
      <c r="G21" s="3">
        <f t="shared" ref="G21:G37" si="5">G20</f>
        <v>1001</v>
      </c>
      <c r="H21" s="3">
        <f>_xlfn.XLOOKUP($B21,中转!$C$15:$C$45,中转!$G$15:$G$45)</f>
        <v>50</v>
      </c>
      <c r="I21" s="3">
        <f>_xlfn.XLOOKUP($B21,中转!$C$15:$C$45,中转!$F$15:$F$45)</f>
        <v>1150</v>
      </c>
      <c r="J21" s="3">
        <v>-1</v>
      </c>
      <c r="K21" s="3" t="str">
        <f>_xlfn.XLOOKUP($B21,中转!$C$15:$C$45,中转!$DI$15:$DI$45)</f>
        <v>[{"ItemId":50004,"Num":22000},{"ItemId":50003,"Num":5200}]</v>
      </c>
      <c r="L21" s="3" t="str">
        <f>_xlfn.XLOOKUP($B21,中转!$C$15:$C$45,中转!$DV$15:$DV$45)</f>
        <v>[{"ItemId":50004,"Num":22000},{"ItemId":50003,"Num":5200}]</v>
      </c>
      <c r="M21" s="3" t="str">
        <f>_xlfn.XLOOKUP($B21,中转!$C$15:$C$45,中转!$AX$15:$AX$45)</f>
        <v>[{"ItemId":50007,"Num":600},{"ItemId":50003,"Num":20400}]</v>
      </c>
      <c r="N21" s="3" t="str">
        <f>_xlfn.XLOOKUP($B21,中转!$C$15:$C$45,中转!$CD$15:$CD$45)</f>
        <v>[{"ItemId":50007,"Num":1500},{"ItemId":50003,"Num":61200}]</v>
      </c>
      <c r="O21" s="3" t="str">
        <f>_xlfn.XLOOKUP($B21,中转!$C$15:$C$45,中转!$CV$15:$CV$45)</f>
        <v>[{"ItemId":50002,"Num":1320},{"ItemId":70001,"Num":10}]</v>
      </c>
    </row>
    <row r="22" spans="1:15" x14ac:dyDescent="0.15">
      <c r="A22" s="3">
        <f t="shared" si="0"/>
        <v>601</v>
      </c>
      <c r="B22" s="3">
        <f t="shared" si="3"/>
        <v>601</v>
      </c>
      <c r="C22" s="3" t="s">
        <v>42</v>
      </c>
      <c r="D22" s="3" t="str">
        <f t="shared" si="1"/>
        <v>ArenaNmae601</v>
      </c>
      <c r="E22" s="3">
        <v>6</v>
      </c>
      <c r="F22" s="3">
        <f>F19</f>
        <v>1</v>
      </c>
      <c r="G22" s="3">
        <f t="shared" si="5"/>
        <v>1001</v>
      </c>
      <c r="H22" s="3">
        <f>_xlfn.XLOOKUP($B22,中转!$C$15:$C$45,中转!$G$15:$G$45)</f>
        <v>45</v>
      </c>
      <c r="I22" s="3">
        <f>_xlfn.XLOOKUP($B22,中转!$C$15:$C$45,中转!$F$15:$F$45)</f>
        <v>1300</v>
      </c>
      <c r="J22" s="3">
        <v>-1</v>
      </c>
      <c r="K22" s="3" t="str">
        <f>_xlfn.XLOOKUP($B22,中转!$C$15:$C$45,中转!$DI$15:$DI$45)</f>
        <v>[{"ItemId":50004,"Num":22500},{"ItemId":50003,"Num":5250}]</v>
      </c>
      <c r="L22" s="3" t="str">
        <f>_xlfn.XLOOKUP($B22,中转!$C$15:$C$45,中转!$DV$15:$DV$45)</f>
        <v>[{"ItemId":50004,"Num":22500},{"ItemId":50003,"Num":5250}]</v>
      </c>
      <c r="M22" s="3" t="str">
        <f>_xlfn.XLOOKUP($B22,中转!$C$15:$C$45,中转!$AX$15:$AX$45)</f>
        <v>[{"ItemId":50007,"Num":625},{"ItemId":50003,"Num":20600}]</v>
      </c>
      <c r="N22" s="3" t="str">
        <f>_xlfn.XLOOKUP($B22,中转!$C$15:$C$45,中转!$CD$15:$CD$45)</f>
        <v>[{"ItemId":50007,"Num":1560},{"ItemId":50003,"Num":61800}]</v>
      </c>
      <c r="O22" s="3" t="str">
        <f>_xlfn.XLOOKUP($B22,中转!$C$15:$C$45,中转!$CV$15:$CV$45)</f>
        <v>[{"ItemId":50002,"Num":1350},{"ItemId":70001,"Num":15}]</v>
      </c>
    </row>
    <row r="23" spans="1:15" x14ac:dyDescent="0.15">
      <c r="A23" s="3">
        <f t="shared" si="0"/>
        <v>602</v>
      </c>
      <c r="B23" s="3">
        <f t="shared" si="3"/>
        <v>602</v>
      </c>
      <c r="C23" s="3" t="s">
        <v>43</v>
      </c>
      <c r="D23" s="3" t="str">
        <f t="shared" si="1"/>
        <v>ArenaNmae602</v>
      </c>
      <c r="E23" s="3">
        <v>6</v>
      </c>
      <c r="F23" s="3">
        <f t="shared" ref="F23:F33" si="6">F20</f>
        <v>2</v>
      </c>
      <c r="G23" s="3">
        <f t="shared" si="5"/>
        <v>1001</v>
      </c>
      <c r="H23" s="3">
        <f>_xlfn.XLOOKUP($B23,中转!$C$15:$C$45,中转!$G$15:$G$45)</f>
        <v>45</v>
      </c>
      <c r="I23" s="3">
        <f>_xlfn.XLOOKUP($B23,中转!$C$15:$C$45,中转!$F$15:$F$45)</f>
        <v>1450</v>
      </c>
      <c r="J23" s="3">
        <v>-1</v>
      </c>
      <c r="K23" s="3" t="str">
        <f>_xlfn.XLOOKUP($B23,中转!$C$15:$C$45,中转!$DI$15:$DI$45)</f>
        <v>[{"ItemId":50004,"Num":23000},{"ItemId":50003,"Num":5300}]</v>
      </c>
      <c r="L23" s="3" t="str">
        <f>_xlfn.XLOOKUP($B23,中转!$C$15:$C$45,中转!$DV$15:$DV$45)</f>
        <v>[{"ItemId":50004,"Num":23000},{"ItemId":50003,"Num":5300}]</v>
      </c>
      <c r="M23" s="3" t="str">
        <f>_xlfn.XLOOKUP($B23,中转!$C$15:$C$45,中转!$AX$15:$AX$45)</f>
        <v>[{"ItemId":50007,"Num":650},{"ItemId":50003,"Num":20800}]</v>
      </c>
      <c r="N23" s="3" t="str">
        <f>_xlfn.XLOOKUP($B23,中转!$C$15:$C$45,中转!$CD$15:$CD$45)</f>
        <v>[{"ItemId":50007,"Num":1630},{"ItemId":50003,"Num":62400}]</v>
      </c>
      <c r="O23" s="3" t="str">
        <f>_xlfn.XLOOKUP($B23,中转!$C$15:$C$45,中转!$CV$15:$CV$45)</f>
        <v>[{"ItemId":50002,"Num":1370},{"ItemId":70001,"Num":15}]</v>
      </c>
    </row>
    <row r="24" spans="1:15" x14ac:dyDescent="0.15">
      <c r="A24" s="3">
        <f t="shared" si="0"/>
        <v>603</v>
      </c>
      <c r="B24" s="3">
        <f t="shared" si="3"/>
        <v>603</v>
      </c>
      <c r="C24" s="3" t="s">
        <v>44</v>
      </c>
      <c r="D24" s="3" t="str">
        <f t="shared" si="1"/>
        <v>ArenaNmae603</v>
      </c>
      <c r="E24" s="3">
        <v>6</v>
      </c>
      <c r="F24" s="3">
        <f t="shared" si="6"/>
        <v>3</v>
      </c>
      <c r="G24" s="3">
        <f t="shared" si="5"/>
        <v>1001</v>
      </c>
      <c r="H24" s="3">
        <f>_xlfn.XLOOKUP($B24,中转!$C$15:$C$45,中转!$G$15:$G$45)</f>
        <v>45</v>
      </c>
      <c r="I24" s="3">
        <f>_xlfn.XLOOKUP($B24,中转!$C$15:$C$45,中转!$F$15:$F$45)</f>
        <v>1600</v>
      </c>
      <c r="J24" s="3">
        <v>-1</v>
      </c>
      <c r="K24" s="3" t="str">
        <f>_xlfn.XLOOKUP($B24,中转!$C$15:$C$45,中转!$DI$15:$DI$45)</f>
        <v>[{"ItemId":50004,"Num":23500},{"ItemId":50003,"Num":5350}]</v>
      </c>
      <c r="L24" s="3" t="str">
        <f>_xlfn.XLOOKUP($B24,中转!$C$15:$C$45,中转!$DV$15:$DV$45)</f>
        <v>[{"ItemId":50004,"Num":23500},{"ItemId":50003,"Num":5350}]</v>
      </c>
      <c r="M24" s="3" t="str">
        <f>_xlfn.XLOOKUP($B24,中转!$C$15:$C$45,中转!$AX$15:$AX$45)</f>
        <v>[{"ItemId":50007,"Num":675},{"ItemId":50003,"Num":21000}]</v>
      </c>
      <c r="N24" s="3" t="str">
        <f>_xlfn.XLOOKUP($B24,中转!$C$15:$C$45,中转!$CD$15:$CD$45)</f>
        <v>[{"ItemId":50007,"Num":1690},{"ItemId":50003,"Num":63000}]</v>
      </c>
      <c r="O24" s="3" t="str">
        <f>_xlfn.XLOOKUP($B24,中转!$C$15:$C$45,中转!$CV$15:$CV$45)</f>
        <v>[{"ItemId":50002,"Num":1400},{"ItemId":70001,"Num":15}]</v>
      </c>
    </row>
    <row r="25" spans="1:15" x14ac:dyDescent="0.15">
      <c r="A25" s="3">
        <f t="shared" si="0"/>
        <v>701</v>
      </c>
      <c r="B25" s="3">
        <f t="shared" si="3"/>
        <v>701</v>
      </c>
      <c r="C25" s="3" t="s">
        <v>36</v>
      </c>
      <c r="D25" s="3" t="str">
        <f t="shared" si="1"/>
        <v>ArenaNmae701</v>
      </c>
      <c r="E25" s="3">
        <v>7</v>
      </c>
      <c r="F25" s="3">
        <f t="shared" si="6"/>
        <v>1</v>
      </c>
      <c r="G25" s="3">
        <f t="shared" si="5"/>
        <v>1001</v>
      </c>
      <c r="H25" s="3">
        <f>_xlfn.XLOOKUP($B25,中转!$C$15:$C$45,中转!$G$15:$G$45)</f>
        <v>40</v>
      </c>
      <c r="I25" s="3">
        <f>_xlfn.XLOOKUP($B25,中转!$C$15:$C$45,中转!$F$15:$F$45)</f>
        <v>1750</v>
      </c>
      <c r="J25" s="3">
        <v>-1</v>
      </c>
      <c r="K25" s="3" t="str">
        <f>_xlfn.XLOOKUP($B25,中转!$C$15:$C$45,中转!$DI$15:$DI$45)</f>
        <v>[{"ItemId":50004,"Num":24000},{"ItemId":50003,"Num":5400}]</v>
      </c>
      <c r="L25" s="3" t="str">
        <f>_xlfn.XLOOKUP($B25,中转!$C$15:$C$45,中转!$DV$15:$DV$45)</f>
        <v>[{"ItemId":50004,"Num":24000},{"ItemId":50003,"Num":5400}]</v>
      </c>
      <c r="M25" s="3" t="str">
        <f>_xlfn.XLOOKUP($B25,中转!$C$15:$C$45,中转!$AX$15:$AX$45)</f>
        <v>[{"ItemId":50007,"Num":700},{"ItemId":50003,"Num":21200}]</v>
      </c>
      <c r="N25" s="3" t="str">
        <f>_xlfn.XLOOKUP($B25,中转!$C$15:$C$45,中转!$CD$15:$CD$45)</f>
        <v>[{"ItemId":50007,"Num":1750},{"ItemId":50003,"Num":63600}]</v>
      </c>
      <c r="O25" s="3" t="str">
        <f>_xlfn.XLOOKUP($B25,中转!$C$15:$C$45,中转!$CV$15:$CV$45)</f>
        <v>[{"ItemId":50002,"Num":1420},{"ItemId":70001,"Num":20}]</v>
      </c>
    </row>
    <row r="26" spans="1:15" x14ac:dyDescent="0.15">
      <c r="A26" s="3">
        <f t="shared" si="0"/>
        <v>702</v>
      </c>
      <c r="B26" s="3">
        <f t="shared" si="3"/>
        <v>702</v>
      </c>
      <c r="C26" s="3" t="s">
        <v>37</v>
      </c>
      <c r="D26" s="3" t="str">
        <f t="shared" si="1"/>
        <v>ArenaNmae702</v>
      </c>
      <c r="E26" s="3">
        <v>7</v>
      </c>
      <c r="F26" s="3">
        <f t="shared" si="6"/>
        <v>2</v>
      </c>
      <c r="G26" s="3">
        <f t="shared" si="5"/>
        <v>1001</v>
      </c>
      <c r="H26" s="3">
        <f>_xlfn.XLOOKUP($B26,中转!$C$15:$C$45,中转!$G$15:$G$45)</f>
        <v>40</v>
      </c>
      <c r="I26" s="3">
        <f>_xlfn.XLOOKUP($B26,中转!$C$15:$C$45,中转!$F$15:$F$45)</f>
        <v>1900</v>
      </c>
      <c r="J26" s="3">
        <v>-1</v>
      </c>
      <c r="K26" s="3" t="str">
        <f>_xlfn.XLOOKUP($B26,中转!$C$15:$C$45,中转!$DI$15:$DI$45)</f>
        <v>[{"ItemId":50004,"Num":24500},{"ItemId":50003,"Num":5450}]</v>
      </c>
      <c r="L26" s="3" t="str">
        <f>_xlfn.XLOOKUP($B26,中转!$C$15:$C$45,中转!$DV$15:$DV$45)</f>
        <v>[{"ItemId":50004,"Num":24500},{"ItemId":50003,"Num":5450}]</v>
      </c>
      <c r="M26" s="3" t="str">
        <f>_xlfn.XLOOKUP($B26,中转!$C$15:$C$45,中转!$AX$15:$AX$45)</f>
        <v>[{"ItemId":50007,"Num":725},{"ItemId":50003,"Num":21400}]</v>
      </c>
      <c r="N26" s="3" t="str">
        <f>_xlfn.XLOOKUP($B26,中转!$C$15:$C$45,中转!$CD$15:$CD$45)</f>
        <v>[{"ItemId":50007,"Num":1810},{"ItemId":50003,"Num":64200}]</v>
      </c>
      <c r="O26" s="3" t="str">
        <f>_xlfn.XLOOKUP($B26,中转!$C$15:$C$45,中转!$CV$15:$CV$45)</f>
        <v>[{"ItemId":50002,"Num":1450},{"ItemId":70001,"Num":20}]</v>
      </c>
    </row>
    <row r="27" spans="1:15" x14ac:dyDescent="0.15">
      <c r="A27" s="3">
        <f t="shared" si="0"/>
        <v>703</v>
      </c>
      <c r="B27" s="3">
        <f t="shared" si="3"/>
        <v>703</v>
      </c>
      <c r="C27" s="3" t="s">
        <v>38</v>
      </c>
      <c r="D27" s="3" t="str">
        <f t="shared" si="1"/>
        <v>ArenaNmae703</v>
      </c>
      <c r="E27" s="3">
        <v>7</v>
      </c>
      <c r="F27" s="3">
        <f t="shared" si="6"/>
        <v>3</v>
      </c>
      <c r="G27" s="3">
        <f t="shared" si="5"/>
        <v>1001</v>
      </c>
      <c r="H27" s="3">
        <f>_xlfn.XLOOKUP($B27,中转!$C$15:$C$45,中转!$G$15:$G$45)</f>
        <v>40</v>
      </c>
      <c r="I27" s="3">
        <f>_xlfn.XLOOKUP($B27,中转!$C$15:$C$45,中转!$F$15:$F$45)</f>
        <v>2050</v>
      </c>
      <c r="J27" s="3">
        <v>-1</v>
      </c>
      <c r="K27" s="3" t="str">
        <f>_xlfn.XLOOKUP($B27,中转!$C$15:$C$45,中转!$DI$15:$DI$45)</f>
        <v>[{"ItemId":50004,"Num":25000},{"ItemId":50003,"Num":5500}]</v>
      </c>
      <c r="L27" s="3" t="str">
        <f>_xlfn.XLOOKUP($B27,中转!$C$15:$C$45,中转!$DV$15:$DV$45)</f>
        <v>[{"ItemId":50004,"Num":25000},{"ItemId":50003,"Num":5500}]</v>
      </c>
      <c r="M27" s="3" t="str">
        <f>_xlfn.XLOOKUP($B27,中转!$C$15:$C$45,中转!$AX$15:$AX$45)</f>
        <v>[{"ItemId":50007,"Num":750},{"ItemId":50003,"Num":21600}]</v>
      </c>
      <c r="N27" s="3" t="str">
        <f>_xlfn.XLOOKUP($B27,中转!$C$15:$C$45,中转!$CD$15:$CD$45)</f>
        <v>[{"ItemId":50007,"Num":1880},{"ItemId":50003,"Num":64800}]</v>
      </c>
      <c r="O27" s="3" t="str">
        <f>_xlfn.XLOOKUP($B27,中转!$C$15:$C$45,中转!$CV$15:$CV$45)</f>
        <v>[{"ItemId":50002,"Num":1470},{"ItemId":70001,"Num":20}]</v>
      </c>
    </row>
    <row r="28" spans="1:15" x14ac:dyDescent="0.15">
      <c r="A28" s="3">
        <f t="shared" si="0"/>
        <v>801</v>
      </c>
      <c r="B28" s="3">
        <f t="shared" si="3"/>
        <v>801</v>
      </c>
      <c r="C28" s="3" t="s">
        <v>39</v>
      </c>
      <c r="D28" s="3" t="str">
        <f t="shared" si="1"/>
        <v>ArenaNmae801</v>
      </c>
      <c r="E28" s="3">
        <v>8</v>
      </c>
      <c r="F28" s="3">
        <f t="shared" si="6"/>
        <v>1</v>
      </c>
      <c r="G28" s="3">
        <f t="shared" si="5"/>
        <v>1001</v>
      </c>
      <c r="H28" s="3">
        <f>_xlfn.XLOOKUP($B28,中转!$C$15:$C$45,中转!$G$15:$G$45)</f>
        <v>40</v>
      </c>
      <c r="I28" s="3">
        <f>_xlfn.XLOOKUP($B28,中转!$C$15:$C$45,中转!$F$15:$F$45)</f>
        <v>2200</v>
      </c>
      <c r="J28" s="3">
        <v>-1</v>
      </c>
      <c r="K28" s="3" t="str">
        <f>_xlfn.XLOOKUP($B28,中转!$C$15:$C$45,中转!$DI$15:$DI$45)</f>
        <v>[{"ItemId":50004,"Num":25500},{"ItemId":50003,"Num":5550}]</v>
      </c>
      <c r="L28" s="3" t="str">
        <f>_xlfn.XLOOKUP($B28,中转!$C$15:$C$45,中转!$DV$15:$DV$45)</f>
        <v>[{"ItemId":50004,"Num":25500},{"ItemId":50003,"Num":5550}]</v>
      </c>
      <c r="M28" s="3" t="str">
        <f>_xlfn.XLOOKUP($B28,中转!$C$15:$C$45,中转!$AX$15:$AX$45)</f>
        <v>[{"ItemId":50007,"Num":775},{"ItemId":50003,"Num":21800}]</v>
      </c>
      <c r="N28" s="3" t="str">
        <f>_xlfn.XLOOKUP($B28,中转!$C$15:$C$45,中转!$CD$15:$CD$45)</f>
        <v>[{"ItemId":50007,"Num":1940},{"ItemId":50003,"Num":65400},{"ItemId":60012,"Num":2}]</v>
      </c>
      <c r="O28" s="3" t="str">
        <f>_xlfn.XLOOKUP($B28,中转!$C$15:$C$45,中转!$CV$15:$CV$45)</f>
        <v>[{"ItemId":50002,"Num":1500},{"ItemId":70001,"Num":25}]</v>
      </c>
    </row>
    <row r="29" spans="1:15" x14ac:dyDescent="0.15">
      <c r="A29" s="3">
        <f t="shared" si="0"/>
        <v>802</v>
      </c>
      <c r="B29" s="3">
        <f t="shared" si="3"/>
        <v>802</v>
      </c>
      <c r="C29" s="3" t="s">
        <v>40</v>
      </c>
      <c r="D29" s="3" t="str">
        <f t="shared" si="1"/>
        <v>ArenaNmae802</v>
      </c>
      <c r="E29" s="3">
        <v>8</v>
      </c>
      <c r="F29" s="3">
        <f t="shared" si="6"/>
        <v>2</v>
      </c>
      <c r="G29" s="3">
        <f t="shared" si="5"/>
        <v>1001</v>
      </c>
      <c r="H29" s="3">
        <f>_xlfn.XLOOKUP($B29,中转!$C$15:$C$45,中转!$G$15:$G$45)</f>
        <v>40</v>
      </c>
      <c r="I29" s="3">
        <f>_xlfn.XLOOKUP($B29,中转!$C$15:$C$45,中转!$F$15:$F$45)</f>
        <v>2350</v>
      </c>
      <c r="J29" s="3">
        <v>-1</v>
      </c>
      <c r="K29" s="3" t="str">
        <f>_xlfn.XLOOKUP($B29,中转!$C$15:$C$45,中转!$DI$15:$DI$45)</f>
        <v>[{"ItemId":50004,"Num":26000},{"ItemId":50003,"Num":5600}]</v>
      </c>
      <c r="L29" s="3" t="str">
        <f>_xlfn.XLOOKUP($B29,中转!$C$15:$C$45,中转!$DV$15:$DV$45)</f>
        <v>[{"ItemId":50004,"Num":26000},{"ItemId":50003,"Num":5600}]</v>
      </c>
      <c r="M29" s="3" t="str">
        <f>_xlfn.XLOOKUP($B29,中转!$C$15:$C$45,中转!$AX$15:$AX$45)</f>
        <v>[{"ItemId":50007,"Num":800},{"ItemId":50003,"Num":22000}]</v>
      </c>
      <c r="N29" s="3" t="str">
        <f>_xlfn.XLOOKUP($B29,中转!$C$15:$C$45,中转!$CD$15:$CD$45)</f>
        <v>[{"ItemId":50007,"Num":2000},{"ItemId":50003,"Num":66000},{"ItemId":60012,"Num":2}]</v>
      </c>
      <c r="O29" s="3" t="str">
        <f>_xlfn.XLOOKUP($B29,中转!$C$15:$C$45,中转!$CV$15:$CV$45)</f>
        <v>[{"ItemId":50002,"Num":1520},{"ItemId":70001,"Num":25}]</v>
      </c>
    </row>
    <row r="30" spans="1:15" x14ac:dyDescent="0.15">
      <c r="A30" s="3">
        <f t="shared" si="0"/>
        <v>803</v>
      </c>
      <c r="B30" s="3">
        <f t="shared" si="3"/>
        <v>803</v>
      </c>
      <c r="C30" s="3" t="s">
        <v>41</v>
      </c>
      <c r="D30" s="3" t="str">
        <f t="shared" si="1"/>
        <v>ArenaNmae803</v>
      </c>
      <c r="E30" s="3">
        <v>8</v>
      </c>
      <c r="F30" s="3">
        <f t="shared" si="6"/>
        <v>3</v>
      </c>
      <c r="G30" s="3">
        <f t="shared" si="5"/>
        <v>1001</v>
      </c>
      <c r="H30" s="3">
        <f>_xlfn.XLOOKUP($B30,中转!$C$15:$C$45,中转!$G$15:$G$45)</f>
        <v>40</v>
      </c>
      <c r="I30" s="3">
        <f>_xlfn.XLOOKUP($B30,中转!$C$15:$C$45,中转!$F$15:$F$45)</f>
        <v>2500</v>
      </c>
      <c r="J30" s="3">
        <v>-1</v>
      </c>
      <c r="K30" s="3" t="str">
        <f>_xlfn.XLOOKUP($B30,中转!$C$15:$C$45,中转!$DI$15:$DI$45)</f>
        <v>[{"ItemId":50004,"Num":26500},{"ItemId":50003,"Num":5650}]</v>
      </c>
      <c r="L30" s="3" t="str">
        <f>_xlfn.XLOOKUP($B30,中转!$C$15:$C$45,中转!$DV$15:$DV$45)</f>
        <v>[{"ItemId":50004,"Num":26500},{"ItemId":50003,"Num":5650}]</v>
      </c>
      <c r="M30" s="3" t="str">
        <f>_xlfn.XLOOKUP($B30,中转!$C$15:$C$45,中转!$AX$15:$AX$45)</f>
        <v>[{"ItemId":50007,"Num":825},{"ItemId":50003,"Num":22200}]</v>
      </c>
      <c r="N30" s="3" t="str">
        <f>_xlfn.XLOOKUP($B30,中转!$C$15:$C$45,中转!$CD$15:$CD$45)</f>
        <v>[{"ItemId":50007,"Num":2060},{"ItemId":50003,"Num":66600},{"ItemId":60012,"Num":2}]</v>
      </c>
      <c r="O30" s="3" t="str">
        <f>_xlfn.XLOOKUP($B30,中转!$C$15:$C$45,中转!$CV$15:$CV$45)</f>
        <v>[{"ItemId":50002,"Num":1550},{"ItemId":70001,"Num":25}]</v>
      </c>
    </row>
    <row r="31" spans="1:15" x14ac:dyDescent="0.15">
      <c r="A31" s="3">
        <f t="shared" si="0"/>
        <v>901</v>
      </c>
      <c r="B31" s="3">
        <f t="shared" si="3"/>
        <v>901</v>
      </c>
      <c r="C31" s="3" t="s">
        <v>45</v>
      </c>
      <c r="D31" s="3" t="str">
        <f t="shared" si="1"/>
        <v>ArenaNmae901</v>
      </c>
      <c r="E31" s="3">
        <v>9</v>
      </c>
      <c r="F31" s="3">
        <f t="shared" si="6"/>
        <v>1</v>
      </c>
      <c r="G31" s="3">
        <f t="shared" si="5"/>
        <v>1001</v>
      </c>
      <c r="H31" s="3">
        <f>_xlfn.XLOOKUP($B31,中转!$C$15:$C$45,中转!$G$15:$G$45)</f>
        <v>30</v>
      </c>
      <c r="I31" s="3">
        <f>_xlfn.XLOOKUP($B31,中转!$C$15:$C$45,中转!$F$15:$F$45)</f>
        <v>2650</v>
      </c>
      <c r="J31" s="3">
        <v>-1</v>
      </c>
      <c r="K31" s="3" t="str">
        <f>_xlfn.XLOOKUP($B31,中转!$C$15:$C$45,中转!$DI$15:$DI$45)</f>
        <v>[{"ItemId":50004,"Num":27000},{"ItemId":50003,"Num":5700}]</v>
      </c>
      <c r="L31" s="3" t="str">
        <f>_xlfn.XLOOKUP($B31,中转!$C$15:$C$45,中转!$DV$15:$DV$45)</f>
        <v>[{"ItemId":50004,"Num":27000},{"ItemId":50003,"Num":5700}]</v>
      </c>
      <c r="M31" s="3" t="str">
        <f>_xlfn.XLOOKUP($B31,中转!$C$15:$C$45,中转!$AX$15:$AX$45)</f>
        <v>[{"ItemId":50007,"Num":850},{"ItemId":50003,"Num":22400}]</v>
      </c>
      <c r="N31" s="3" t="str">
        <f>_xlfn.XLOOKUP($B31,中转!$C$15:$C$45,中转!$CD$15:$CD$45)</f>
        <v>[{"ItemId":50007,"Num":2130},{"ItemId":50003,"Num":67200},{"ItemId":60012,"Num":3}]</v>
      </c>
      <c r="O31" s="3" t="str">
        <f>_xlfn.XLOOKUP($B31,中转!$C$15:$C$45,中转!$CV$15:$CV$45)</f>
        <v>[{"ItemId":50002,"Num":1570},{"ItemId":70002,"Num":15}]</v>
      </c>
    </row>
    <row r="32" spans="1:15" x14ac:dyDescent="0.15">
      <c r="A32" s="3">
        <f t="shared" si="0"/>
        <v>902</v>
      </c>
      <c r="B32" s="3">
        <f t="shared" si="3"/>
        <v>902</v>
      </c>
      <c r="C32" s="3" t="s">
        <v>46</v>
      </c>
      <c r="D32" s="3" t="str">
        <f t="shared" si="1"/>
        <v>ArenaNmae902</v>
      </c>
      <c r="E32" s="3">
        <v>9</v>
      </c>
      <c r="F32" s="3">
        <f t="shared" si="6"/>
        <v>2</v>
      </c>
      <c r="G32" s="3">
        <f t="shared" si="5"/>
        <v>1001</v>
      </c>
      <c r="H32" s="3">
        <f>_xlfn.XLOOKUP($B32,中转!$C$15:$C$45,中转!$G$15:$G$45)</f>
        <v>30</v>
      </c>
      <c r="I32" s="3">
        <f>_xlfn.XLOOKUP($B32,中转!$C$15:$C$45,中转!$F$15:$F$45)</f>
        <v>2800</v>
      </c>
      <c r="J32" s="3">
        <v>-1</v>
      </c>
      <c r="K32" s="3" t="str">
        <f>_xlfn.XLOOKUP($B32,中转!$C$15:$C$45,中转!$DI$15:$DI$45)</f>
        <v>[{"ItemId":50004,"Num":27500},{"ItemId":50003,"Num":5750}]</v>
      </c>
      <c r="L32" s="3" t="str">
        <f>_xlfn.XLOOKUP($B32,中转!$C$15:$C$45,中转!$DV$15:$DV$45)</f>
        <v>[{"ItemId":50004,"Num":27500},{"ItemId":50003,"Num":5750}]</v>
      </c>
      <c r="M32" s="3" t="str">
        <f>_xlfn.XLOOKUP($B32,中转!$C$15:$C$45,中转!$AX$15:$AX$45)</f>
        <v>[{"ItemId":50007,"Num":875},{"ItemId":50003,"Num":22600}]</v>
      </c>
      <c r="N32" s="3" t="str">
        <f>_xlfn.XLOOKUP($B32,中转!$C$15:$C$45,中转!$CD$15:$CD$45)</f>
        <v>[{"ItemId":50007,"Num":2190},{"ItemId":50003,"Num":67800},{"ItemId":60012,"Num":4}]</v>
      </c>
      <c r="O32" s="3" t="str">
        <f>_xlfn.XLOOKUP($B32,中转!$C$15:$C$45,中转!$CV$15:$CV$45)</f>
        <v>[{"ItemId":50002,"Num":1600},{"ItemId":70002,"Num":20}]</v>
      </c>
    </row>
    <row r="33" spans="1:15" x14ac:dyDescent="0.15">
      <c r="A33" s="3">
        <f t="shared" si="0"/>
        <v>903</v>
      </c>
      <c r="B33" s="3">
        <f t="shared" si="3"/>
        <v>903</v>
      </c>
      <c r="C33" s="3" t="s">
        <v>47</v>
      </c>
      <c r="D33" s="3" t="str">
        <f t="shared" si="1"/>
        <v>ArenaNmae903</v>
      </c>
      <c r="E33" s="3">
        <v>9</v>
      </c>
      <c r="F33" s="3">
        <f t="shared" si="6"/>
        <v>3</v>
      </c>
      <c r="G33" s="3">
        <f t="shared" si="5"/>
        <v>1001</v>
      </c>
      <c r="H33" s="3">
        <f>_xlfn.XLOOKUP($B33,中转!$C$15:$C$45,中转!$G$15:$G$45)</f>
        <v>30</v>
      </c>
      <c r="I33" s="3">
        <f>_xlfn.XLOOKUP($B33,中转!$C$15:$C$45,中转!$F$15:$F$45)</f>
        <v>3000</v>
      </c>
      <c r="J33" s="3">
        <v>-1</v>
      </c>
      <c r="K33" s="3" t="str">
        <f>_xlfn.XLOOKUP($B33,中转!$C$15:$C$45,中转!$DI$15:$DI$45)</f>
        <v>[{"ItemId":50004,"Num":28000},{"ItemId":50003,"Num":5800}]</v>
      </c>
      <c r="L33" s="3" t="str">
        <f>_xlfn.XLOOKUP($B33,中转!$C$15:$C$45,中转!$DV$15:$DV$45)</f>
        <v>[{"ItemId":50004,"Num":28000},{"ItemId":50003,"Num":5800}]</v>
      </c>
      <c r="M33" s="3" t="str">
        <f>_xlfn.XLOOKUP($B33,中转!$C$15:$C$45,中转!$AX$15:$AX$45)</f>
        <v>[{"ItemId":50007,"Num":900},{"ItemId":50003,"Num":22800}]</v>
      </c>
      <c r="N33" s="3" t="str">
        <f>_xlfn.XLOOKUP($B33,中转!$C$15:$C$45,中转!$CD$15:$CD$45)</f>
        <v>[{"ItemId":50007,"Num":2250},{"ItemId":50003,"Num":68400},{"ItemId":60012,"Num":4}]</v>
      </c>
      <c r="O33" s="3" t="str">
        <f>_xlfn.XLOOKUP($B33,中转!$C$15:$C$45,中转!$CV$15:$CV$45)</f>
        <v>[{"ItemId":50002,"Num":1620},{"ItemId":70002,"Num":25}]</v>
      </c>
    </row>
    <row r="34" spans="1:15" x14ac:dyDescent="0.15">
      <c r="A34" s="3">
        <f t="shared" si="0"/>
        <v>1001</v>
      </c>
      <c r="B34" s="3">
        <f>B31+100</f>
        <v>1001</v>
      </c>
      <c r="C34" s="3" t="s">
        <v>48</v>
      </c>
      <c r="D34" s="3" t="str">
        <f t="shared" si="1"/>
        <v>ArenaNmae1001</v>
      </c>
      <c r="E34" s="3">
        <v>10</v>
      </c>
      <c r="F34" s="3">
        <v>0</v>
      </c>
      <c r="G34" s="3">
        <f t="shared" si="5"/>
        <v>1001</v>
      </c>
      <c r="H34" s="3">
        <f>_xlfn.XLOOKUP($B34,中转!$C$15:$C$45,中转!$G$15:$G$45)</f>
        <v>15</v>
      </c>
      <c r="I34" s="3">
        <f>_xlfn.XLOOKUP($B34,中转!$C$15:$C$45,中转!$F$15:$F$45)</f>
        <v>0</v>
      </c>
      <c r="J34" s="2">
        <v>200</v>
      </c>
      <c r="K34" s="3" t="str">
        <f>_xlfn.XLOOKUP($B34,中转!$C$15:$C$45,中转!$DI$15:$DI$45)</f>
        <v>[{"ItemId":50004,"Num":28500},{"ItemId":50003,"Num":5850}]</v>
      </c>
      <c r="L34" s="3" t="str">
        <f>_xlfn.XLOOKUP($B34,中转!$C$15:$C$45,中转!$DV$15:$DV$45)</f>
        <v>[{"ItemId":50004,"Num":28500},{"ItemId":50003,"Num":5850}]</v>
      </c>
      <c r="M34" s="3" t="str">
        <f>_xlfn.XLOOKUP($B34,中转!$C$15:$C$45,中转!$AX$15:$AX$45)</f>
        <v>[{"ItemId":50007,"Num":950},{"ItemId":50003,"Num":23000}]</v>
      </c>
      <c r="N34" s="3" t="str">
        <f>_xlfn.XLOOKUP($B34,中转!$C$15:$C$45,中转!$CD$15:$CD$45)</f>
        <v>[{"ItemId":50007,"Num":2380},{"ItemId":50003,"Num":69000},{"ItemId":60012,"Num":6},{"ItemId":70003,"Num":3}]</v>
      </c>
      <c r="O34" s="3" t="str">
        <f>_xlfn.XLOOKUP($B34,中转!$C$15:$C$45,中转!$CV$15:$CV$45)</f>
        <v>[{"ItemId":50002,"Num":2000},{"ItemId":70002,"Num":25},{"ItemId":70003,"Num":25}]</v>
      </c>
    </row>
    <row r="35" spans="1:15" x14ac:dyDescent="0.15">
      <c r="A35" s="3">
        <f t="shared" si="0"/>
        <v>1002</v>
      </c>
      <c r="B35" s="3">
        <f>B34+1</f>
        <v>1002</v>
      </c>
      <c r="C35" s="3" t="s">
        <v>49</v>
      </c>
      <c r="D35" s="3" t="str">
        <f t="shared" si="1"/>
        <v>ArenaNmae1002</v>
      </c>
      <c r="E35" s="3">
        <v>11</v>
      </c>
      <c r="F35" s="3">
        <v>0</v>
      </c>
      <c r="G35" s="3">
        <f t="shared" si="5"/>
        <v>1001</v>
      </c>
      <c r="H35" s="3">
        <f>_xlfn.XLOOKUP($B35,中转!$C$15:$C$45,中转!$G$15:$G$45)</f>
        <v>15</v>
      </c>
      <c r="I35" s="3">
        <f>_xlfn.XLOOKUP($B35,中转!$C$15:$C$45,中转!$F$15:$F$45)</f>
        <v>0</v>
      </c>
      <c r="J35" s="2">
        <v>100</v>
      </c>
      <c r="K35" s="3" t="str">
        <f>_xlfn.XLOOKUP($B35,中转!$C$15:$C$45,中转!$DI$15:$DI$45)</f>
        <v>[{"ItemId":50004,"Num":29000},{"ItemId":50003,"Num":5900}]</v>
      </c>
      <c r="L35" s="3" t="str">
        <f>_xlfn.XLOOKUP($B35,中转!$C$15:$C$45,中转!$DV$15:$DV$45)</f>
        <v>[{"ItemId":50004,"Num":29000},{"ItemId":50003,"Num":5900}]</v>
      </c>
      <c r="M35" s="3" t="str">
        <f>_xlfn.XLOOKUP($B35,中转!$C$15:$C$45,中转!$AX$15:$AX$45)</f>
        <v>[{"ItemId":50007,"Num":1000},{"ItemId":50003,"Num":23200}]</v>
      </c>
      <c r="N35" s="3" t="str">
        <f>_xlfn.XLOOKUP($B35,中转!$C$15:$C$45,中转!$CD$15:$CD$45)</f>
        <v>[{"ItemId":50007,"Num":2500},{"ItemId":50003,"Num":69600},{"ItemId":60012,"Num":6},{"ItemId":70003,"Num":4},{"ItemId":110002,"Num":1}]</v>
      </c>
      <c r="O35" s="3" t="str">
        <f>_xlfn.XLOOKUP($B35,中转!$C$15:$C$45,中转!$CV$15:$CV$45)</f>
        <v>[{"ItemId":50002,"Num":2500},{"ItemId":70002,"Num":25},{"ItemId":70003,"Num":25}]</v>
      </c>
    </row>
    <row r="36" spans="1:15" x14ac:dyDescent="0.15">
      <c r="A36" s="3">
        <f t="shared" si="0"/>
        <v>1003</v>
      </c>
      <c r="B36" s="3">
        <f t="shared" ref="B36:B37" si="7">B35+1</f>
        <v>1003</v>
      </c>
      <c r="C36" s="3" t="s">
        <v>50</v>
      </c>
      <c r="D36" s="3" t="str">
        <f t="shared" si="1"/>
        <v>ArenaNmae1003</v>
      </c>
      <c r="E36" s="3">
        <v>12</v>
      </c>
      <c r="F36" s="3">
        <v>0</v>
      </c>
      <c r="G36" s="3">
        <f t="shared" si="5"/>
        <v>1001</v>
      </c>
      <c r="H36" s="3">
        <f>_xlfn.XLOOKUP($B36,中转!$C$15:$C$45,中转!$G$15:$G$45)</f>
        <v>15</v>
      </c>
      <c r="I36" s="3">
        <f>_xlfn.XLOOKUP($B36,中转!$C$15:$C$45,中转!$F$15:$F$45)</f>
        <v>0</v>
      </c>
      <c r="J36" s="2">
        <v>20</v>
      </c>
      <c r="K36" s="3" t="str">
        <f>_xlfn.XLOOKUP($B36,中转!$C$15:$C$45,中转!$DI$15:$DI$45)</f>
        <v>[{"ItemId":50004,"Num":29500},{"ItemId":50003,"Num":5950}]</v>
      </c>
      <c r="L36" s="3" t="str">
        <f>_xlfn.XLOOKUP($B36,中转!$C$15:$C$45,中转!$DV$15:$DV$45)</f>
        <v>[{"ItemId":50004,"Num":29500},{"ItemId":50003,"Num":5950}]</v>
      </c>
      <c r="M36" s="3" t="str">
        <f>_xlfn.XLOOKUP($B36,中转!$C$15:$C$45,中转!$AX$15:$AX$45)</f>
        <v>[{"ItemId":50007,"Num":1100},{"ItemId":50003,"Num":23400}]</v>
      </c>
      <c r="N36" s="3" t="str">
        <f>_xlfn.XLOOKUP($B36,中转!$C$15:$C$45,中转!$CD$15:$CD$45)</f>
        <v>[{"ItemId":50007,"Num":2750},{"ItemId":50003,"Num":70200},{"ItemId":60012,"Num":8},{"ItemId":70003,"Num":5},{"ItemId":110003,"Num":1}]</v>
      </c>
      <c r="O36" s="3" t="str">
        <f>_xlfn.XLOOKUP($B36,中转!$C$15:$C$45,中转!$CV$15:$CV$45)</f>
        <v>[{"ItemId":50002,"Num":3000},{"ItemId":70002,"Num":25},{"ItemId":70003,"Num":25}]</v>
      </c>
    </row>
    <row r="37" spans="1:15" x14ac:dyDescent="0.15">
      <c r="A37" s="3">
        <f t="shared" si="0"/>
        <v>1004</v>
      </c>
      <c r="B37" s="3">
        <f t="shared" si="7"/>
        <v>1004</v>
      </c>
      <c r="C37" s="3" t="s">
        <v>51</v>
      </c>
      <c r="D37" s="3" t="str">
        <f t="shared" si="1"/>
        <v>ArenaNmae1004</v>
      </c>
      <c r="E37" s="3">
        <v>13</v>
      </c>
      <c r="F37" s="3">
        <v>0</v>
      </c>
      <c r="G37" s="3">
        <f t="shared" si="5"/>
        <v>1001</v>
      </c>
      <c r="H37" s="3">
        <f>_xlfn.XLOOKUP($B37,中转!$C$15:$C$45,中转!$G$15:$G$45)</f>
        <v>15</v>
      </c>
      <c r="I37" s="3">
        <f>_xlfn.XLOOKUP($B37,中转!$C$15:$C$45,中转!$F$15:$F$45)</f>
        <v>0</v>
      </c>
      <c r="J37" s="2">
        <v>5</v>
      </c>
      <c r="K37" s="3" t="str">
        <f>_xlfn.XLOOKUP($B37,中转!$C$15:$C$45,中转!$DI$15:$DI$45)</f>
        <v>[{"ItemId":50004,"Num":30000},{"ItemId":50003,"Num":6000}]</v>
      </c>
      <c r="L37" s="3" t="str">
        <f>_xlfn.XLOOKUP($B37,中转!$C$15:$C$45,中转!$DV$15:$DV$45)</f>
        <v>[{"ItemId":50004,"Num":30000},{"ItemId":50003,"Num":6000}]</v>
      </c>
      <c r="M37" s="3" t="str">
        <f>_xlfn.XLOOKUP($B37,中转!$C$15:$C$45,中转!$AX$15:$AX$45)</f>
        <v>[{"ItemId":50007,"Num":1250},{"ItemId":50003,"Num":23600}]</v>
      </c>
      <c r="N37" s="3" t="str">
        <f>_xlfn.XLOOKUP($B37,中转!$C$15:$C$45,中转!$CD$15:$CD$45)</f>
        <v>[{"ItemId":50007,"Num":3130},{"ItemId":50003,"Num":70800},{"ItemId":60012,"Num":8},{"ItemId":70003,"Num":6},{"ItemId":120003,"Num":1},{"ItemId":110004,"Num":1}]</v>
      </c>
      <c r="O37" s="3" t="str">
        <f>_xlfn.XLOOKUP($B37,中转!$C$15:$C$45,中转!$CV$15:$CV$45)</f>
        <v>[{"ItemId":50002,"Num":4000},{"ItemId":70002,"Num":25},{"ItemId":70003,"Num":25}]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45"/>
  <sheetViews>
    <sheetView tabSelected="1" zoomScale="70" zoomScaleNormal="70" workbookViewId="0">
      <pane xSplit="3" ySplit="4" topLeftCell="D6" activePane="bottomRight" state="frozen"/>
      <selection pane="topRight"/>
      <selection pane="bottomLeft"/>
      <selection pane="bottomRight" activeCell="U23" sqref="U23"/>
    </sheetView>
  </sheetViews>
  <sheetFormatPr defaultColWidth="9" defaultRowHeight="13.5" x14ac:dyDescent="0.15"/>
  <cols>
    <col min="1" max="15" width="9" style="1"/>
    <col min="16" max="16" width="21.5" style="1" bestFit="1" customWidth="1"/>
    <col min="17" max="19" width="9" style="1"/>
    <col min="20" max="20" width="25" style="1" bestFit="1" customWidth="1"/>
    <col min="21" max="21" width="9" style="1"/>
    <col min="22" max="22" width="22.75" style="1" bestFit="1" customWidth="1"/>
    <col min="23" max="43" width="9" style="1"/>
    <col min="44" max="44" width="15" style="1" bestFit="1" customWidth="1"/>
    <col min="45" max="45" width="10.5" style="1" bestFit="1" customWidth="1"/>
    <col min="46" max="46" width="16.125" style="1" bestFit="1" customWidth="1"/>
    <col min="47" max="47" width="12.75" style="1" bestFit="1" customWidth="1"/>
    <col min="48" max="48" width="26.125" style="1" bestFit="1" customWidth="1"/>
    <col min="49" max="49" width="29.375" style="1" bestFit="1" customWidth="1"/>
    <col min="50" max="50" width="58.25" style="1" bestFit="1" customWidth="1"/>
    <col min="51" max="63" width="9" style="1" customWidth="1"/>
    <col min="64" max="64" width="15" style="1" customWidth="1"/>
    <col min="65" max="65" width="11.625" style="1" customWidth="1"/>
    <col min="66" max="66" width="16.125" style="1" customWidth="1"/>
    <col min="67" max="67" width="12.75" style="1" customWidth="1"/>
    <col min="68" max="68" width="15" style="1" customWidth="1"/>
    <col min="69" max="69" width="10.5" style="1" customWidth="1"/>
    <col min="70" max="70" width="16.125" style="1" customWidth="1"/>
    <col min="71" max="71" width="8.5" style="1" customWidth="1"/>
    <col min="72" max="72" width="16.125" style="1" customWidth="1"/>
    <col min="73" max="73" width="8.5" style="1" customWidth="1"/>
    <col min="74" max="74" width="16.125" style="1" customWidth="1"/>
    <col min="75" max="75" width="8.5" style="1" customWidth="1"/>
    <col min="76" max="76" width="29.375" style="1" customWidth="1"/>
    <col min="77" max="79" width="30.5" style="1" customWidth="1"/>
    <col min="80" max="81" width="28.25" style="1" customWidth="1"/>
    <col min="82" max="82" width="178.125" style="1" customWidth="1"/>
    <col min="83" max="84" width="9" style="1" customWidth="1"/>
    <col min="85" max="90" width="9" style="1"/>
    <col min="91" max="91" width="15" style="1" bestFit="1" customWidth="1"/>
    <col min="92" max="92" width="11.625" style="1" bestFit="1" customWidth="1"/>
    <col min="93" max="93" width="16.125" style="1" bestFit="1" customWidth="1"/>
    <col min="94" max="94" width="9.5" style="1" bestFit="1" customWidth="1"/>
    <col min="95" max="95" width="16.125" style="1" bestFit="1" customWidth="1"/>
    <col min="96" max="96" width="9.5" style="1" bestFit="1" customWidth="1"/>
    <col min="97" max="98" width="30.5" style="1" bestFit="1" customWidth="1"/>
    <col min="99" max="99" width="28.25" style="1" bestFit="1" customWidth="1"/>
    <col min="100" max="100" width="127" style="1" bestFit="1" customWidth="1"/>
    <col min="101" max="106" width="9" style="1"/>
    <col min="107" max="107" width="16.125" style="1" bestFit="1" customWidth="1"/>
    <col min="108" max="108" width="12.75" style="1" bestFit="1" customWidth="1"/>
    <col min="109" max="109" width="16.125" style="1" bestFit="1" customWidth="1"/>
    <col min="110" max="110" width="11.625" style="1" bestFit="1" customWidth="1"/>
    <col min="111" max="111" width="31.625" style="1" bestFit="1" customWidth="1"/>
    <col min="112" max="112" width="30.5" style="1" bestFit="1" customWidth="1"/>
    <col min="113" max="113" width="64.875" style="1" bestFit="1" customWidth="1"/>
    <col min="114" max="119" width="9" style="1"/>
    <col min="120" max="120" width="16.125" style="1" bestFit="1" customWidth="1"/>
    <col min="121" max="121" width="12.75" style="1" bestFit="1" customWidth="1"/>
    <col min="122" max="122" width="16.125" style="1" bestFit="1" customWidth="1"/>
    <col min="123" max="123" width="11.625" style="1" bestFit="1" customWidth="1"/>
    <col min="124" max="124" width="31.625" style="1" bestFit="1" customWidth="1"/>
    <col min="125" max="125" width="30.5" style="1" bestFit="1" customWidth="1"/>
    <col min="126" max="126" width="64.875" style="1" bestFit="1" customWidth="1"/>
    <col min="127" max="16384" width="9" style="1"/>
  </cols>
  <sheetData>
    <row r="1" spans="1:126" ht="13.5" customHeight="1" x14ac:dyDescent="0.15">
      <c r="A1" s="1" t="s">
        <v>4</v>
      </c>
      <c r="B1" s="1" t="s">
        <v>5</v>
      </c>
      <c r="C1" s="1" t="s">
        <v>6</v>
      </c>
    </row>
    <row r="2" spans="1:126" ht="13.5" customHeight="1" x14ac:dyDescent="0.15">
      <c r="A2" s="1" t="s">
        <v>7</v>
      </c>
      <c r="B2" s="1" t="s">
        <v>8</v>
      </c>
    </row>
    <row r="3" spans="1:126" x14ac:dyDescent="0.15">
      <c r="A3" s="1" t="s">
        <v>9</v>
      </c>
    </row>
    <row r="4" spans="1:126" x14ac:dyDescent="0.15">
      <c r="A4" s="1" t="s">
        <v>10</v>
      </c>
    </row>
    <row r="5" spans="1:126" ht="20.25" thickBot="1" x14ac:dyDescent="0.2">
      <c r="D5" s="8" t="s">
        <v>82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126" x14ac:dyDescent="0.15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126" ht="16.5" x14ac:dyDescent="0.15">
      <c r="D7" s="10" t="s">
        <v>101</v>
      </c>
      <c r="E7" s="11" t="s">
        <v>102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126" ht="16.5" x14ac:dyDescent="0.15">
      <c r="D8" s="10" t="s">
        <v>103</v>
      </c>
      <c r="E8" s="11" t="s">
        <v>26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126" ht="16.5" x14ac:dyDescent="0.15">
      <c r="D9" s="10" t="s">
        <v>104</v>
      </c>
      <c r="E9" s="12">
        <v>48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126" ht="16.5" x14ac:dyDescent="0.15">
      <c r="D10" s="10" t="s">
        <v>105</v>
      </c>
      <c r="E10" s="12">
        <v>18.75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126" x14ac:dyDescent="0.15"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126" x14ac:dyDescent="0.15">
      <c r="D12" s="10"/>
      <c r="E12" s="10"/>
      <c r="F12" s="10"/>
      <c r="G12" s="10"/>
      <c r="H12" s="25" t="s">
        <v>83</v>
      </c>
      <c r="I12" s="26"/>
      <c r="J12" s="26"/>
      <c r="K12" s="27"/>
      <c r="L12" s="30" t="s">
        <v>84</v>
      </c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2"/>
      <c r="X12" s="33" t="s">
        <v>85</v>
      </c>
      <c r="Y12" s="34"/>
      <c r="Z12" s="34"/>
      <c r="AA12" s="34"/>
      <c r="AB12" s="34"/>
      <c r="AC12" s="35"/>
      <c r="AD12" s="25" t="s">
        <v>115</v>
      </c>
      <c r="AE12" s="26"/>
      <c r="AF12" s="26"/>
      <c r="AG12" s="27"/>
      <c r="AH12" s="25" t="s">
        <v>116</v>
      </c>
      <c r="AI12" s="26"/>
      <c r="AJ12" s="26"/>
      <c r="AK12" s="27"/>
    </row>
    <row r="13" spans="1:126" x14ac:dyDescent="0.15">
      <c r="D13" s="10" t="s">
        <v>86</v>
      </c>
      <c r="E13" s="10" t="s">
        <v>87</v>
      </c>
      <c r="F13" s="10" t="s">
        <v>88</v>
      </c>
      <c r="G13" s="10" t="s">
        <v>89</v>
      </c>
      <c r="H13" s="10" t="s">
        <v>124</v>
      </c>
      <c r="I13" s="10" t="s">
        <v>125</v>
      </c>
      <c r="J13" s="10" t="s">
        <v>124</v>
      </c>
      <c r="K13" s="10" t="s">
        <v>125</v>
      </c>
      <c r="L13" s="10" t="s">
        <v>124</v>
      </c>
      <c r="M13" s="10" t="s">
        <v>125</v>
      </c>
      <c r="N13" s="10" t="s">
        <v>90</v>
      </c>
      <c r="O13" s="10" t="s">
        <v>91</v>
      </c>
      <c r="P13" s="10" t="s">
        <v>90</v>
      </c>
      <c r="Q13" s="10" t="s">
        <v>91</v>
      </c>
      <c r="R13" s="10" t="s">
        <v>90</v>
      </c>
      <c r="S13" s="10" t="s">
        <v>91</v>
      </c>
      <c r="T13" s="10" t="s">
        <v>90</v>
      </c>
      <c r="U13" s="10" t="s">
        <v>91</v>
      </c>
      <c r="V13" s="10" t="s">
        <v>90</v>
      </c>
      <c r="W13" s="10" t="s">
        <v>91</v>
      </c>
      <c r="X13" s="10" t="s">
        <v>90</v>
      </c>
      <c r="Y13" s="10" t="s">
        <v>91</v>
      </c>
      <c r="Z13" s="10" t="s">
        <v>90</v>
      </c>
      <c r="AA13" s="10" t="s">
        <v>91</v>
      </c>
      <c r="AB13" s="10" t="s">
        <v>90</v>
      </c>
      <c r="AC13" s="10" t="s">
        <v>91</v>
      </c>
      <c r="AD13" s="10" t="s">
        <v>90</v>
      </c>
      <c r="AE13" s="10" t="s">
        <v>91</v>
      </c>
      <c r="AF13" s="10" t="s">
        <v>90</v>
      </c>
      <c r="AG13" s="10" t="s">
        <v>91</v>
      </c>
      <c r="AH13" s="10" t="s">
        <v>90</v>
      </c>
      <c r="AI13" s="10" t="s">
        <v>91</v>
      </c>
      <c r="AJ13" s="10" t="s">
        <v>90</v>
      </c>
      <c r="AK13" s="10" t="s">
        <v>91</v>
      </c>
    </row>
    <row r="14" spans="1:126" x14ac:dyDescent="0.15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28"/>
      <c r="AE14" s="29"/>
      <c r="AF14" s="10"/>
      <c r="AG14" s="10"/>
      <c r="AH14" s="28"/>
      <c r="AI14" s="29"/>
      <c r="AJ14" s="10"/>
      <c r="AK14" s="10"/>
      <c r="AN14" s="6" t="s">
        <v>118</v>
      </c>
      <c r="AO14" s="6" t="s">
        <v>119</v>
      </c>
      <c r="AP14" s="6" t="s">
        <v>118</v>
      </c>
      <c r="AQ14" s="6" t="s">
        <v>119</v>
      </c>
      <c r="AR14" s="6"/>
      <c r="AS14" s="6"/>
      <c r="AT14" s="6"/>
      <c r="AU14" s="6"/>
      <c r="AV14" s="6"/>
      <c r="AW14" s="6"/>
      <c r="AX14" s="6"/>
      <c r="AY14" s="6"/>
      <c r="AZ14" s="6" t="s">
        <v>118</v>
      </c>
      <c r="BA14" s="6" t="s">
        <v>119</v>
      </c>
      <c r="BB14" s="6" t="s">
        <v>118</v>
      </c>
      <c r="BC14" s="6" t="s">
        <v>119</v>
      </c>
      <c r="BD14" s="6" t="s">
        <v>118</v>
      </c>
      <c r="BE14" s="6" t="s">
        <v>119</v>
      </c>
      <c r="BF14" s="6" t="s">
        <v>118</v>
      </c>
      <c r="BG14" s="6" t="s">
        <v>119</v>
      </c>
      <c r="BH14" s="6" t="s">
        <v>118</v>
      </c>
      <c r="BI14" s="6" t="s">
        <v>119</v>
      </c>
      <c r="BJ14" s="6" t="s">
        <v>118</v>
      </c>
      <c r="BK14" s="6" t="s">
        <v>119</v>
      </c>
      <c r="CG14" s="6" t="s">
        <v>118</v>
      </c>
      <c r="CH14" s="6" t="s">
        <v>119</v>
      </c>
      <c r="CI14" s="6" t="s">
        <v>118</v>
      </c>
      <c r="CJ14" s="6" t="s">
        <v>119</v>
      </c>
      <c r="CK14" s="6" t="s">
        <v>118</v>
      </c>
      <c r="CL14" s="6" t="s">
        <v>119</v>
      </c>
      <c r="CY14" s="6" t="s">
        <v>118</v>
      </c>
      <c r="CZ14" s="6" t="s">
        <v>119</v>
      </c>
      <c r="DA14" s="6" t="s">
        <v>118</v>
      </c>
      <c r="DB14" s="6" t="s">
        <v>119</v>
      </c>
      <c r="DL14" s="6" t="s">
        <v>118</v>
      </c>
      <c r="DM14" s="6" t="s">
        <v>119</v>
      </c>
      <c r="DN14" s="6" t="s">
        <v>118</v>
      </c>
      <c r="DO14" s="6" t="s">
        <v>119</v>
      </c>
    </row>
    <row r="15" spans="1:126" x14ac:dyDescent="0.15">
      <c r="C15" s="3">
        <v>101</v>
      </c>
      <c r="D15" s="22" t="s">
        <v>92</v>
      </c>
      <c r="E15" s="3" t="s">
        <v>102</v>
      </c>
      <c r="F15" s="3">
        <v>1000</v>
      </c>
      <c r="G15" s="3">
        <v>50</v>
      </c>
      <c r="H15" s="17" t="s">
        <v>93</v>
      </c>
      <c r="I15" s="3">
        <v>280</v>
      </c>
      <c r="J15" s="20" t="s">
        <v>94</v>
      </c>
      <c r="K15" s="3">
        <v>15000</v>
      </c>
      <c r="L15" s="17" t="s">
        <v>93</v>
      </c>
      <c r="M15" s="3">
        <v>700</v>
      </c>
      <c r="N15" s="20" t="s">
        <v>94</v>
      </c>
      <c r="O15" s="3">
        <f>K15*3</f>
        <v>45000</v>
      </c>
      <c r="P15" s="3"/>
      <c r="Q15" s="3"/>
      <c r="R15" s="3"/>
      <c r="S15" s="3"/>
      <c r="T15" s="3"/>
      <c r="U15" s="3"/>
      <c r="V15" s="3"/>
      <c r="W15" s="3"/>
      <c r="X15" s="15"/>
      <c r="Y15" s="3"/>
      <c r="Z15" s="3"/>
      <c r="AA15" s="3"/>
      <c r="AB15" s="3"/>
      <c r="AC15" s="3"/>
      <c r="AD15" s="14" t="s">
        <v>117</v>
      </c>
      <c r="AE15" s="3">
        <v>15000</v>
      </c>
      <c r="AF15" s="14" t="s">
        <v>94</v>
      </c>
      <c r="AG15" s="3">
        <v>4500</v>
      </c>
      <c r="AH15" s="14" t="s">
        <v>117</v>
      </c>
      <c r="AI15" s="3">
        <v>13500</v>
      </c>
      <c r="AJ15" s="14" t="s">
        <v>94</v>
      </c>
      <c r="AK15" s="3">
        <v>4050</v>
      </c>
      <c r="AN15" s="1">
        <f>_xlfn.XLOOKUP(H15,[1]配置!$D:$D,[1]配置!$B:$B)</f>
        <v>50007</v>
      </c>
      <c r="AO15" s="1">
        <f>I15</f>
        <v>280</v>
      </c>
      <c r="AP15" s="1">
        <f>_xlfn.XLOOKUP(J15,[1]配置!$D:$D,[1]配置!$B:$B)</f>
        <v>50003</v>
      </c>
      <c r="AQ15" s="1">
        <f>K15</f>
        <v>15000</v>
      </c>
      <c r="AR15" s="1" t="str">
        <f>$B$2&amp;AN$14&amp;$B$2&amp;$B$1&amp;AN15</f>
        <v>"ItemId":50007</v>
      </c>
      <c r="AS15" s="1" t="str">
        <f>$B$2&amp;AO$14&amp;$B$2&amp;$B$1&amp;AO15</f>
        <v>"Num":280</v>
      </c>
      <c r="AT15" s="1" t="str">
        <f>$B$2&amp;AP$14&amp;$B$2&amp;$B$1&amp;AP15</f>
        <v>"ItemId":50003</v>
      </c>
      <c r="AU15" s="1" t="str">
        <f>$B$2&amp;AQ$14&amp;$B$2&amp;$B$1&amp;AQ15</f>
        <v>"Num":15000</v>
      </c>
      <c r="AV15" s="1" t="str">
        <f>$A$3&amp;_xlfn.TEXTJOIN($C$1,1,AR15:AS15)&amp;$A$4</f>
        <v>{"ItemId":50007,"Num":280}</v>
      </c>
      <c r="AW15" s="1" t="str">
        <f>$A$3&amp;_xlfn.TEXTJOIN($C$1,1,AT15:AU15)&amp;$A$4</f>
        <v>{"ItemId":50003,"Num":15000}</v>
      </c>
      <c r="AX15" s="1" t="str">
        <f>$A$1&amp;_xlfn.TEXTJOIN($C$1,1,AV15:AW15)&amp;$A$2</f>
        <v>[{"ItemId":50007,"Num":280},{"ItemId":50003,"Num":15000}]</v>
      </c>
      <c r="AZ15" s="1">
        <f>_xlfn.XLOOKUP(L15,[1]配置!$D:$D,[1]配置!$B:$B)</f>
        <v>50007</v>
      </c>
      <c r="BA15" s="1">
        <f>M15</f>
        <v>700</v>
      </c>
      <c r="BB15" s="1">
        <f>_xlfn.XLOOKUP(N15,[1]配置!$D:$D,[1]配置!$B:$B)</f>
        <v>50003</v>
      </c>
      <c r="BC15" s="1">
        <f>O15</f>
        <v>45000</v>
      </c>
      <c r="BD15" s="1" t="str">
        <f>IF(P15="","",_xlfn.XLOOKUP(P15,[1]配置!$D:$D,[1]配置!$B:$B))</f>
        <v/>
      </c>
      <c r="BE15" s="1" t="str">
        <f>IF(BD15="","",Q15)</f>
        <v/>
      </c>
      <c r="BF15" s="1" t="str">
        <f>IF(R15="","",_xlfn.XLOOKUP(R15,[1]配置!$D:$D,[1]配置!$B:$B))</f>
        <v/>
      </c>
      <c r="BG15" s="1" t="str">
        <f>IF(BF15="","",S15)</f>
        <v/>
      </c>
      <c r="BH15" s="1" t="str">
        <f>IF(T15="","",_xlfn.XLOOKUP(T15,[1]配置!$D:$D,[1]配置!$B:$B))</f>
        <v/>
      </c>
      <c r="BI15" s="1" t="str">
        <f>IF(BH15="","",U15)</f>
        <v/>
      </c>
      <c r="BJ15" s="1" t="str">
        <f>IF(V15="","",_xlfn.XLOOKUP(V15,[1]配置!$D:$D,[1]配置!$B:$B))</f>
        <v/>
      </c>
      <c r="BK15" s="1" t="str">
        <f>IF(BJ15="","",W15)</f>
        <v/>
      </c>
      <c r="BL15" s="1" t="str">
        <f>IF(AZ15="","",$B$2&amp;AZ$14&amp;$B$2&amp;$B$1&amp;AZ15)</f>
        <v>"ItemId":50007</v>
      </c>
      <c r="BM15" s="1" t="str">
        <f>IF(BA15="","",$B$2&amp;BA$14&amp;$B$2&amp;$B$1&amp;BA15)</f>
        <v>"Num":700</v>
      </c>
      <c r="BN15" s="1" t="str">
        <f>IF(BB15="","",$B$2&amp;BB$14&amp;$B$2&amp;$B$1&amp;BB15)</f>
        <v>"ItemId":50003</v>
      </c>
      <c r="BO15" s="1" t="str">
        <f>IF(BC15="","",$B$2&amp;BC$14&amp;$B$2&amp;$B$1&amp;BC15)</f>
        <v>"Num":45000</v>
      </c>
      <c r="BP15" s="1" t="str">
        <f t="shared" ref="BP15" si="0">IF(BD15="","",$B$2&amp;BD$14&amp;$B$2&amp;$B$1&amp;BD15)</f>
        <v/>
      </c>
      <c r="BQ15" s="1" t="str">
        <f t="shared" ref="BQ15" si="1">IF(BE15="","",$B$2&amp;BE$14&amp;$B$2&amp;$B$1&amp;BE15)</f>
        <v/>
      </c>
      <c r="BR15" s="1" t="str">
        <f t="shared" ref="BR15:BR45" si="2">IF(BF15="","",$B$2&amp;BF$14&amp;$B$2&amp;$B$1&amp;BF15)</f>
        <v/>
      </c>
      <c r="BS15" s="1" t="str">
        <f t="shared" ref="BS15:BS45" si="3">IF(BG15="","",$B$2&amp;BG$14&amp;$B$2&amp;$B$1&amp;BG15)</f>
        <v/>
      </c>
      <c r="BT15" s="1" t="str">
        <f t="shared" ref="BT15:BT45" si="4">IF(BH15="","",$B$2&amp;BH$14&amp;$B$2&amp;$B$1&amp;BH15)</f>
        <v/>
      </c>
      <c r="BU15" s="1" t="str">
        <f t="shared" ref="BU15:BU45" si="5">IF(BI15="","",$B$2&amp;BI$14&amp;$B$2&amp;$B$1&amp;BI15)</f>
        <v/>
      </c>
      <c r="BV15" s="1" t="str">
        <f t="shared" ref="BV15:BV45" si="6">IF(BJ15="","",$B$2&amp;BJ$14&amp;$B$2&amp;$B$1&amp;BJ15)</f>
        <v/>
      </c>
      <c r="BW15" s="1" t="str">
        <f t="shared" ref="BW15:BW45" si="7">IF(BK15="","",$B$2&amp;BK$14&amp;$B$2&amp;$B$1&amp;BK15)</f>
        <v/>
      </c>
      <c r="BX15" s="1" t="str">
        <f>IF(BL15="","",$A$3&amp;_xlfn.TEXTJOIN($C$1,1,BL15:BM15)&amp;$A$4)</f>
        <v>{"ItemId":50007,"Num":700}</v>
      </c>
      <c r="BY15" s="1" t="str">
        <f>IF(BN15="","",$A$3&amp;_xlfn.TEXTJOIN($C$1,1,BN15:BO15)&amp;$A$4)</f>
        <v>{"ItemId":50003,"Num":45000}</v>
      </c>
      <c r="BZ15" s="1" t="str">
        <f>IF(BP15="","",$A$3&amp;_xlfn.TEXTJOIN($C$1,1,BP15:BQ15)&amp;$A$4)</f>
        <v/>
      </c>
      <c r="CA15" s="1" t="str">
        <f>IF(BR15="","",$A$3&amp;_xlfn.TEXTJOIN($C$1,1,BR15:BS15)&amp;$A$4)</f>
        <v/>
      </c>
      <c r="CB15" s="1" t="str">
        <f>IF(BT15="","",$A$3&amp;_xlfn.TEXTJOIN($C$1,1,BT15:BU15)&amp;$A$4)</f>
        <v/>
      </c>
      <c r="CC15" s="1" t="str">
        <f>IF(BV15="","",$A$3&amp;_xlfn.TEXTJOIN($C$1,1,BV15:BW15)&amp;$A$4)</f>
        <v/>
      </c>
      <c r="CD15" s="1" t="str">
        <f>$A$1&amp;_xlfn.TEXTJOIN($C$1,1,BX15:CC15)&amp;$A$2</f>
        <v>[{"ItemId":50007,"Num":700},{"ItemId":50003,"Num":45000}]</v>
      </c>
      <c r="CG15" s="1" t="str">
        <f>IF(X15="","",_xlfn.XLOOKUP(X15,[1]配置!$D:$D,[1]配置!$B:$B))</f>
        <v/>
      </c>
      <c r="CH15" s="1" t="str">
        <f>IF(CG15="","",Y15)</f>
        <v/>
      </c>
      <c r="CI15" s="1" t="str">
        <f>IF(Z15="","",_xlfn.XLOOKUP(Z15,[1]配置!$D:$D,[1]配置!$B:$B))</f>
        <v/>
      </c>
      <c r="CJ15" s="1" t="str">
        <f>IF(CI15="","",AA15)</f>
        <v/>
      </c>
      <c r="CK15" s="1" t="str">
        <f>IF(AB15="","",_xlfn.XLOOKUP(AB15,[1]配置!$D:$D,[1]配置!$B:$B))</f>
        <v/>
      </c>
      <c r="CL15" s="1" t="str">
        <f>IF(CK15="","",AC15)</f>
        <v/>
      </c>
      <c r="CM15" s="1" t="str">
        <f t="shared" ref="CM15:CR16" si="8">IF(CG15="","",$B$2&amp;CG$14&amp;$B$2&amp;$B$1&amp;CG15)</f>
        <v/>
      </c>
      <c r="CN15" s="1" t="str">
        <f t="shared" si="8"/>
        <v/>
      </c>
      <c r="CO15" s="1" t="str">
        <f t="shared" si="8"/>
        <v/>
      </c>
      <c r="CP15" s="1" t="str">
        <f t="shared" si="8"/>
        <v/>
      </c>
      <c r="CQ15" s="1" t="str">
        <f t="shared" si="8"/>
        <v/>
      </c>
      <c r="CR15" s="1" t="str">
        <f t="shared" si="8"/>
        <v/>
      </c>
      <c r="CS15" s="1" t="str">
        <f>IF(CM15="","",$A$3&amp;_xlfn.TEXTJOIN($C$1,1,CM15:CN15)&amp;$A$4)</f>
        <v/>
      </c>
      <c r="CT15" s="1" t="str">
        <f>IF(CO15="","",$A$3&amp;_xlfn.TEXTJOIN($C$1,1,CO15:CP15)&amp;$A$4)</f>
        <v/>
      </c>
      <c r="CU15" s="1" t="str">
        <f>IF(CQ15="","",$A$3&amp;_xlfn.TEXTJOIN($C$1,1,CQ15:CR15)&amp;$A$4)</f>
        <v/>
      </c>
      <c r="CV15" s="1" t="str">
        <f>$A$1&amp;_xlfn.TEXTJOIN($C$1,1,CS15:CU15)&amp;$A$2</f>
        <v>[]</v>
      </c>
      <c r="CY15" s="1">
        <f>IF(AD15="","",_xlfn.XLOOKUP(AD15,[1]配置!$D:$D,[1]配置!$B:$B))</f>
        <v>50004</v>
      </c>
      <c r="CZ15" s="1">
        <f>IF(CY15="","",AE15)</f>
        <v>15000</v>
      </c>
      <c r="DA15" s="1">
        <f>IF(AF15="","",_xlfn.XLOOKUP(AF15,[1]配置!$D:$D,[1]配置!$B:$B))</f>
        <v>50003</v>
      </c>
      <c r="DB15" s="1">
        <f>IF(DA15="","",AG15)</f>
        <v>4500</v>
      </c>
      <c r="DC15" s="1" t="str">
        <f t="shared" ref="DC15:DC45" si="9">IF(CY15="","",$B$2&amp;CY$14&amp;$B$2&amp;$B$1&amp;CY15)</f>
        <v>"ItemId":50004</v>
      </c>
      <c r="DD15" s="1" t="str">
        <f t="shared" ref="DD15:DD45" si="10">IF(CZ15="","",$B$2&amp;CZ$14&amp;$B$2&amp;$B$1&amp;CZ15)</f>
        <v>"Num":15000</v>
      </c>
      <c r="DE15" s="1" t="str">
        <f t="shared" ref="DE15:DE45" si="11">IF(DA15="","",$B$2&amp;DA$14&amp;$B$2&amp;$B$1&amp;DA15)</f>
        <v>"ItemId":50003</v>
      </c>
      <c r="DF15" s="1" t="str">
        <f t="shared" ref="DF15:DF45" si="12">IF(DB15="","",$B$2&amp;DB$14&amp;$B$2&amp;$B$1&amp;DB15)</f>
        <v>"Num":4500</v>
      </c>
      <c r="DG15" s="1" t="str">
        <f>IF(DC15="","",$A$3&amp;_xlfn.TEXTJOIN($C$1,1,DC15:DD15)&amp;$A$4)</f>
        <v>{"ItemId":50004,"Num":15000}</v>
      </c>
      <c r="DH15" s="1" t="str">
        <f>IF(DE15="","",$A$3&amp;_xlfn.TEXTJOIN($C$1,1,DE15:DF15)&amp;$A$4)</f>
        <v>{"ItemId":50003,"Num":4500}</v>
      </c>
      <c r="DI15" s="1" t="str">
        <f t="shared" ref="DI15:DI45" si="13">$A$1&amp;_xlfn.TEXTJOIN($C$1,1,DG15:DH15)&amp;$A$2</f>
        <v>[{"ItemId":50004,"Num":15000},{"ItemId":50003,"Num":4500}]</v>
      </c>
      <c r="DL15" s="1">
        <f>IF(AD15="","",_xlfn.XLOOKUP(AD15,[1]配置!$D:$D,[1]配置!$B:$B))</f>
        <v>50004</v>
      </c>
      <c r="DM15" s="1">
        <f>IF(DL15="","",AE15)</f>
        <v>15000</v>
      </c>
      <c r="DN15" s="1">
        <f>IF(AF15="","",_xlfn.XLOOKUP(AF15,[1]配置!$D:$D,[1]配置!$B:$B))</f>
        <v>50003</v>
      </c>
      <c r="DO15" s="1">
        <f>IF(DN15="","",AG15)</f>
        <v>4500</v>
      </c>
      <c r="DP15" s="1" t="str">
        <f t="shared" ref="DP15:DP45" si="14">IF(DL15="","",$B$2&amp;DL$14&amp;$B$2&amp;$B$1&amp;DL15)</f>
        <v>"ItemId":50004</v>
      </c>
      <c r="DQ15" s="1" t="str">
        <f t="shared" ref="DQ15:DQ45" si="15">IF(DM15="","",$B$2&amp;DM$14&amp;$B$2&amp;$B$1&amp;DM15)</f>
        <v>"Num":15000</v>
      </c>
      <c r="DR15" s="1" t="str">
        <f t="shared" ref="DR15:DR45" si="16">IF(DN15="","",$B$2&amp;DN$14&amp;$B$2&amp;$B$1&amp;DN15)</f>
        <v>"ItemId":50003</v>
      </c>
      <c r="DS15" s="1" t="str">
        <f t="shared" ref="DS15:DS45" si="17">IF(DO15="","",$B$2&amp;DO$14&amp;$B$2&amp;$B$1&amp;DO15)</f>
        <v>"Num":4500</v>
      </c>
      <c r="DT15" s="1" t="str">
        <f>IF(DP15="","",$A$3&amp;_xlfn.TEXTJOIN($C$1,1,DP15:DQ15)&amp;$A$4)</f>
        <v>{"ItemId":50004,"Num":15000}</v>
      </c>
      <c r="DU15" s="1" t="str">
        <f>IF(DR15="","",$A$3&amp;_xlfn.TEXTJOIN($C$1,1,DR15:DS15)&amp;$A$4)</f>
        <v>{"ItemId":50003,"Num":4500}</v>
      </c>
      <c r="DV15" s="1" t="str">
        <f t="shared" ref="DV15:DV45" si="18">$A$1&amp;_xlfn.TEXTJOIN($C$1,1,DT15:DU15)&amp;$A$2</f>
        <v>[{"ItemId":50004,"Num":15000},{"ItemId":50003,"Num":4500}]</v>
      </c>
    </row>
    <row r="16" spans="1:126" x14ac:dyDescent="0.15">
      <c r="C16" s="3">
        <v>102</v>
      </c>
      <c r="D16" s="23"/>
      <c r="E16" s="3" t="s">
        <v>22</v>
      </c>
      <c r="F16" s="2">
        <v>1050</v>
      </c>
      <c r="G16" s="2">
        <f>G15</f>
        <v>50</v>
      </c>
      <c r="H16" s="17" t="s">
        <v>93</v>
      </c>
      <c r="I16" s="3">
        <v>300</v>
      </c>
      <c r="J16" s="20" t="s">
        <v>94</v>
      </c>
      <c r="K16" s="3">
        <v>15200</v>
      </c>
      <c r="L16" s="17" t="s">
        <v>93</v>
      </c>
      <c r="M16" s="3">
        <v>750</v>
      </c>
      <c r="N16" s="20" t="s">
        <v>94</v>
      </c>
      <c r="O16" s="3">
        <f>K16*3</f>
        <v>45600</v>
      </c>
      <c r="P16" s="3"/>
      <c r="Q16" s="3"/>
      <c r="R16" s="3"/>
      <c r="S16" s="3"/>
      <c r="T16" s="3"/>
      <c r="U16" s="3"/>
      <c r="V16" s="3"/>
      <c r="W16" s="3"/>
      <c r="X16" s="15" t="s">
        <v>95</v>
      </c>
      <c r="Y16" s="3">
        <v>1000</v>
      </c>
      <c r="Z16" s="3"/>
      <c r="AA16" s="3"/>
      <c r="AB16" s="3"/>
      <c r="AC16" s="3"/>
      <c r="AD16" s="14" t="s">
        <v>117</v>
      </c>
      <c r="AE16" s="3">
        <v>15500</v>
      </c>
      <c r="AF16" s="14" t="s">
        <v>94</v>
      </c>
      <c r="AG16" s="3">
        <v>4550</v>
      </c>
      <c r="AH16" s="14" t="s">
        <v>117</v>
      </c>
      <c r="AI16" s="3">
        <v>13950</v>
      </c>
      <c r="AJ16" s="14" t="s">
        <v>94</v>
      </c>
      <c r="AK16" s="3">
        <v>4095</v>
      </c>
      <c r="AN16" s="1">
        <f>_xlfn.XLOOKUP(H16,[1]配置!$D:$D,[1]配置!$B:$B)</f>
        <v>50007</v>
      </c>
      <c r="AO16" s="1">
        <f t="shared" ref="AO16:AO45" si="19">I16</f>
        <v>300</v>
      </c>
      <c r="AP16" s="1">
        <f>_xlfn.XLOOKUP(J16,[1]配置!$D:$D,[1]配置!$B:$B)</f>
        <v>50003</v>
      </c>
      <c r="AQ16" s="1">
        <f t="shared" ref="AQ16:AQ45" si="20">K16</f>
        <v>15200</v>
      </c>
      <c r="AR16" s="1" t="str">
        <f t="shared" ref="AR16:AU45" si="21">$B$2&amp;AN$14&amp;$B$2&amp;$B$1&amp;AN16</f>
        <v>"ItemId":50007</v>
      </c>
      <c r="AS16" s="1" t="str">
        <f t="shared" si="21"/>
        <v>"Num":300</v>
      </c>
      <c r="AT16" s="1" t="str">
        <f t="shared" si="21"/>
        <v>"ItemId":50003</v>
      </c>
      <c r="AU16" s="1" t="str">
        <f t="shared" si="21"/>
        <v>"Num":15200</v>
      </c>
      <c r="AV16" s="1" t="str">
        <f t="shared" ref="AV16:AV45" si="22">$A$3&amp;_xlfn.TEXTJOIN($C$1,1,AR16:AS16)&amp;$A$4</f>
        <v>{"ItemId":50007,"Num":300}</v>
      </c>
      <c r="AW16" s="1" t="str">
        <f t="shared" ref="AW16:AW45" si="23">$A$3&amp;_xlfn.TEXTJOIN($C$1,1,AT16:AU16)&amp;$A$4</f>
        <v>{"ItemId":50003,"Num":15200}</v>
      </c>
      <c r="AX16" s="1" t="str">
        <f t="shared" ref="AX16:AX45" si="24">$A$1&amp;_xlfn.TEXTJOIN($C$1,1,AV16:AW16)&amp;$A$2</f>
        <v>[{"ItemId":50007,"Num":300},{"ItemId":50003,"Num":15200}]</v>
      </c>
      <c r="AZ16" s="1">
        <f>_xlfn.XLOOKUP(L16,[1]配置!$D:$D,[1]配置!$B:$B)</f>
        <v>50007</v>
      </c>
      <c r="BA16" s="1">
        <f t="shared" ref="BA16:BA45" si="25">M16</f>
        <v>750</v>
      </c>
      <c r="BB16" s="1">
        <f>_xlfn.XLOOKUP(N16,[1]配置!$D:$D,[1]配置!$B:$B)</f>
        <v>50003</v>
      </c>
      <c r="BC16" s="1">
        <f t="shared" ref="BC16:BC45" si="26">O16</f>
        <v>45600</v>
      </c>
      <c r="BD16" s="1" t="str">
        <f>IF(P16="","",_xlfn.XLOOKUP(P16,[1]配置!$D:$D,[1]配置!$B:$B))</f>
        <v/>
      </c>
      <c r="BE16" s="1" t="str">
        <f t="shared" ref="BE16:BE45" si="27">IF(BD16="","",Q16)</f>
        <v/>
      </c>
      <c r="BF16" s="1" t="str">
        <f>IF(R16="","",_xlfn.XLOOKUP(R16,[1]配置!$D:$D,[1]配置!$B:$B))</f>
        <v/>
      </c>
      <c r="BG16" s="1" t="str">
        <f t="shared" ref="BG16:BG45" si="28">IF(BF16="","",S16)</f>
        <v/>
      </c>
      <c r="BH16" s="1" t="str">
        <f>IF(T16="","",_xlfn.XLOOKUP(T16,[1]配置!$D:$D,[1]配置!$B:$B))</f>
        <v/>
      </c>
      <c r="BI16" s="1" t="str">
        <f t="shared" ref="BI16:BI45" si="29">IF(BH16="","",U16)</f>
        <v/>
      </c>
      <c r="BJ16" s="1" t="str">
        <f>IF(V16="","",_xlfn.XLOOKUP(V16,[1]配置!$D:$D,[1]配置!$B:$B))</f>
        <v/>
      </c>
      <c r="BK16" s="1" t="str">
        <f t="shared" ref="BK16:BK45" si="30">IF(BJ16="","",W16)</f>
        <v/>
      </c>
      <c r="BL16" s="1" t="str">
        <f t="shared" ref="BL16:BM45" si="31">IF(AZ16="","",$B$2&amp;AZ$14&amp;$B$2&amp;$B$1&amp;AZ16)</f>
        <v>"ItemId":50007</v>
      </c>
      <c r="BM16" s="1" t="str">
        <f t="shared" si="31"/>
        <v>"Num":750</v>
      </c>
      <c r="BN16" s="1" t="str">
        <f t="shared" ref="BN16:BN45" si="32">IF(BB16="","",$B$2&amp;BB$14&amp;$B$2&amp;$B$1&amp;BB16)</f>
        <v>"ItemId":50003</v>
      </c>
      <c r="BO16" s="1" t="str">
        <f t="shared" ref="BO16:BO45" si="33">IF(BC16="","",$B$2&amp;BC$14&amp;$B$2&amp;$B$1&amp;BC16)</f>
        <v>"Num":45600</v>
      </c>
      <c r="BP16" s="1" t="str">
        <f t="shared" ref="BP16:BP45" si="34">IF(BD16="","",$B$2&amp;BD$14&amp;$B$2&amp;$B$1&amp;BD16)</f>
        <v/>
      </c>
      <c r="BQ16" s="1" t="str">
        <f t="shared" ref="BQ16:BQ45" si="35">IF(BE16="","",$B$2&amp;BE$14&amp;$B$2&amp;$B$1&amp;BE16)</f>
        <v/>
      </c>
      <c r="BR16" s="1" t="str">
        <f t="shared" si="2"/>
        <v/>
      </c>
      <c r="BS16" s="1" t="str">
        <f t="shared" si="3"/>
        <v/>
      </c>
      <c r="BT16" s="1" t="str">
        <f t="shared" si="4"/>
        <v/>
      </c>
      <c r="BU16" s="1" t="str">
        <f t="shared" si="5"/>
        <v/>
      </c>
      <c r="BV16" s="1" t="str">
        <f t="shared" si="6"/>
        <v/>
      </c>
      <c r="BW16" s="1" t="str">
        <f t="shared" si="7"/>
        <v/>
      </c>
      <c r="BX16" s="1" t="str">
        <f t="shared" ref="BX16:BX45" si="36">IF(BL16="","",$A$3&amp;_xlfn.TEXTJOIN($C$1,1,BL16:BM16)&amp;$A$4)</f>
        <v>{"ItemId":50007,"Num":750}</v>
      </c>
      <c r="BY16" s="1" t="str">
        <f t="shared" ref="BY16:BY45" si="37">IF(BN16="","",$A$3&amp;_xlfn.TEXTJOIN($C$1,1,BN16:BO16)&amp;$A$4)</f>
        <v>{"ItemId":50003,"Num":45600}</v>
      </c>
      <c r="BZ16" s="1" t="str">
        <f t="shared" ref="BZ16:BZ45" si="38">IF(BP16="","",$A$3&amp;_xlfn.TEXTJOIN($C$1,1,BP16:BQ16)&amp;$A$4)</f>
        <v/>
      </c>
      <c r="CA16" s="1" t="str">
        <f t="shared" ref="CA16:CA45" si="39">IF(BR16="","",$A$3&amp;_xlfn.TEXTJOIN($C$1,1,BR16:BS16)&amp;$A$4)</f>
        <v/>
      </c>
      <c r="CB16" s="1" t="str">
        <f t="shared" ref="CB16:CB45" si="40">IF(BT16="","",$A$3&amp;_xlfn.TEXTJOIN($C$1,1,BT16:BU16)&amp;$A$4)</f>
        <v/>
      </c>
      <c r="CC16" s="1" t="str">
        <f t="shared" ref="CC16:CC45" si="41">IF(BV16="","",$A$3&amp;_xlfn.TEXTJOIN($C$1,1,BV16:BW16)&amp;$A$4)</f>
        <v/>
      </c>
      <c r="CD16" s="1" t="str">
        <f t="shared" ref="CD16:CD45" si="42">$A$1&amp;_xlfn.TEXTJOIN($C$1,1,BX16:CC16)&amp;$A$2</f>
        <v>[{"ItemId":50007,"Num":750},{"ItemId":50003,"Num":45600}]</v>
      </c>
      <c r="CG16" s="1">
        <f>IF(X16="","",_xlfn.XLOOKUP(X16,[1]配置!$D:$D,[1]配置!$B:$B))</f>
        <v>50002</v>
      </c>
      <c r="CH16" s="1">
        <f t="shared" ref="CH16:CH45" si="43">IF(CG16="","",Y16)</f>
        <v>1000</v>
      </c>
      <c r="CI16" s="1" t="str">
        <f>IF(Z16="","",_xlfn.XLOOKUP(Z16,[1]配置!$D:$D,[1]配置!$B:$B))</f>
        <v/>
      </c>
      <c r="CJ16" s="1" t="str">
        <f t="shared" ref="CJ16:CJ45" si="44">IF(CI16="","",AA16)</f>
        <v/>
      </c>
      <c r="CK16" s="1" t="str">
        <f>IF(AB16="","",_xlfn.XLOOKUP(AB16,[1]配置!$D:$D,[1]配置!$B:$B))</f>
        <v/>
      </c>
      <c r="CL16" s="1" t="str">
        <f t="shared" ref="CL16:CL45" si="45">IF(CK16="","",AC16)</f>
        <v/>
      </c>
      <c r="CM16" s="1" t="str">
        <f t="shared" si="8"/>
        <v>"ItemId":50002</v>
      </c>
      <c r="CN16" s="1" t="str">
        <f t="shared" si="8"/>
        <v>"Num":1000</v>
      </c>
      <c r="CO16" s="1" t="str">
        <f t="shared" si="8"/>
        <v/>
      </c>
      <c r="CP16" s="1" t="str">
        <f t="shared" si="8"/>
        <v/>
      </c>
      <c r="CQ16" s="1" t="str">
        <f t="shared" si="8"/>
        <v/>
      </c>
      <c r="CR16" s="1" t="str">
        <f t="shared" si="8"/>
        <v/>
      </c>
      <c r="CS16" s="1" t="str">
        <f t="shared" ref="CS16:CS45" si="46">IF(CM16="","",$A$3&amp;_xlfn.TEXTJOIN($C$1,1,CM16:CN16)&amp;$A$4)</f>
        <v>{"ItemId":50002,"Num":1000}</v>
      </c>
      <c r="CT16" s="1" t="str">
        <f t="shared" ref="CT16:CT45" si="47">IF(CO16="","",$A$3&amp;_xlfn.TEXTJOIN($C$1,1,CO16:CP16)&amp;$A$4)</f>
        <v/>
      </c>
      <c r="CU16" s="1" t="str">
        <f t="shared" ref="CU16:CU45" si="48">IF(CQ16="","",$A$3&amp;_xlfn.TEXTJOIN($C$1,1,CQ16:CR16)&amp;$A$4)</f>
        <v/>
      </c>
      <c r="CV16" s="1" t="str">
        <f t="shared" ref="CV16:CV45" si="49">$A$1&amp;_xlfn.TEXTJOIN($C$1,1,CS16:CU16)&amp;$A$2</f>
        <v>[{"ItemId":50002,"Num":1000}]</v>
      </c>
      <c r="CY16" s="1">
        <f>IF(AD16="","",_xlfn.XLOOKUP(AD16,[1]配置!$D:$D,[1]配置!$B:$B))</f>
        <v>50004</v>
      </c>
      <c r="CZ16" s="1">
        <f t="shared" ref="CZ16:CZ45" si="50">IF(CY16="","",AE16)</f>
        <v>15500</v>
      </c>
      <c r="DA16" s="1">
        <f>IF(AF16="","",_xlfn.XLOOKUP(AF16,[1]配置!$D:$D,[1]配置!$B:$B))</f>
        <v>50003</v>
      </c>
      <c r="DB16" s="1">
        <f t="shared" ref="DB16:DB45" si="51">IF(DA16="","",AG16)</f>
        <v>4550</v>
      </c>
      <c r="DC16" s="1" t="str">
        <f t="shared" si="9"/>
        <v>"ItemId":50004</v>
      </c>
      <c r="DD16" s="1" t="str">
        <f t="shared" si="10"/>
        <v>"Num":15500</v>
      </c>
      <c r="DE16" s="1" t="str">
        <f t="shared" si="11"/>
        <v>"ItemId":50003</v>
      </c>
      <c r="DF16" s="1" t="str">
        <f t="shared" si="12"/>
        <v>"Num":4550</v>
      </c>
      <c r="DG16" s="1" t="str">
        <f t="shared" ref="DG16:DG45" si="52">IF(DC16="","",$A$3&amp;_xlfn.TEXTJOIN($C$1,1,DC16:DD16)&amp;$A$4)</f>
        <v>{"ItemId":50004,"Num":15500}</v>
      </c>
      <c r="DH16" s="1" t="str">
        <f t="shared" ref="DH16:DH45" si="53">IF(DE16="","",$A$3&amp;_xlfn.TEXTJOIN($C$1,1,DE16:DF16)&amp;$A$4)</f>
        <v>{"ItemId":50003,"Num":4550}</v>
      </c>
      <c r="DI16" s="1" t="str">
        <f t="shared" si="13"/>
        <v>[{"ItemId":50004,"Num":15500},{"ItemId":50003,"Num":4550}]</v>
      </c>
      <c r="DL16" s="1">
        <f>IF(AD16="","",_xlfn.XLOOKUP(AD16,[1]配置!$D:$D,[1]配置!$B:$B))</f>
        <v>50004</v>
      </c>
      <c r="DM16" s="1">
        <f t="shared" ref="DM16:DM45" si="54">IF(DL16="","",AE16)</f>
        <v>15500</v>
      </c>
      <c r="DN16" s="1">
        <f>IF(AF16="","",_xlfn.XLOOKUP(AF16,[1]配置!$D:$D,[1]配置!$B:$B))</f>
        <v>50003</v>
      </c>
      <c r="DO16" s="1">
        <f t="shared" ref="DO16:DO45" si="55">IF(DN16="","",AG16)</f>
        <v>4550</v>
      </c>
      <c r="DP16" s="1" t="str">
        <f t="shared" si="14"/>
        <v>"ItemId":50004</v>
      </c>
      <c r="DQ16" s="1" t="str">
        <f t="shared" si="15"/>
        <v>"Num":15500</v>
      </c>
      <c r="DR16" s="1" t="str">
        <f t="shared" si="16"/>
        <v>"ItemId":50003</v>
      </c>
      <c r="DS16" s="1" t="str">
        <f t="shared" si="17"/>
        <v>"Num":4550</v>
      </c>
      <c r="DT16" s="1" t="str">
        <f t="shared" ref="DT16:DT45" si="56">IF(DP16="","",$A$3&amp;_xlfn.TEXTJOIN($C$1,1,DP16:DQ16)&amp;$A$4)</f>
        <v>{"ItemId":50004,"Num":15500}</v>
      </c>
      <c r="DU16" s="1" t="str">
        <f t="shared" ref="DU16:DU45" si="57">IF(DR16="","",$A$3&amp;_xlfn.TEXTJOIN($C$1,1,DR16:DS16)&amp;$A$4)</f>
        <v>{"ItemId":50003,"Num":4550}</v>
      </c>
      <c r="DV16" s="1" t="str">
        <f t="shared" si="18"/>
        <v>[{"ItemId":50004,"Num":15500},{"ItemId":50003,"Num":4550}]</v>
      </c>
    </row>
    <row r="17" spans="3:126" x14ac:dyDescent="0.15">
      <c r="C17" s="3">
        <v>103</v>
      </c>
      <c r="D17" s="23"/>
      <c r="E17" s="3" t="s">
        <v>23</v>
      </c>
      <c r="F17" s="2">
        <v>1150</v>
      </c>
      <c r="G17" s="2">
        <f t="shared" ref="G17:G26" si="58">G16</f>
        <v>50</v>
      </c>
      <c r="H17" s="17" t="s">
        <v>93</v>
      </c>
      <c r="I17" s="3">
        <v>320</v>
      </c>
      <c r="J17" s="20" t="s">
        <v>94</v>
      </c>
      <c r="K17" s="3">
        <v>15400</v>
      </c>
      <c r="L17" s="17" t="s">
        <v>93</v>
      </c>
      <c r="M17" s="3">
        <v>800</v>
      </c>
      <c r="N17" s="20" t="s">
        <v>94</v>
      </c>
      <c r="O17" s="3">
        <f t="shared" ref="O17:O45" si="59">K17*3</f>
        <v>46200</v>
      </c>
      <c r="P17" s="3"/>
      <c r="Q17" s="3"/>
      <c r="R17" s="3"/>
      <c r="S17" s="3"/>
      <c r="T17" s="3"/>
      <c r="U17" s="3"/>
      <c r="V17" s="3"/>
      <c r="W17" s="3"/>
      <c r="X17" s="15" t="s">
        <v>95</v>
      </c>
      <c r="Y17" s="3">
        <v>1020</v>
      </c>
      <c r="Z17" s="3"/>
      <c r="AA17" s="3"/>
      <c r="AB17" s="3"/>
      <c r="AC17" s="3"/>
      <c r="AD17" s="14" t="s">
        <v>117</v>
      </c>
      <c r="AE17" s="3">
        <v>16000</v>
      </c>
      <c r="AF17" s="14" t="s">
        <v>94</v>
      </c>
      <c r="AG17" s="3">
        <v>4600</v>
      </c>
      <c r="AH17" s="14" t="s">
        <v>117</v>
      </c>
      <c r="AI17" s="3">
        <v>14400</v>
      </c>
      <c r="AJ17" s="14" t="s">
        <v>94</v>
      </c>
      <c r="AK17" s="3">
        <v>4140</v>
      </c>
      <c r="AN17" s="1">
        <f>_xlfn.XLOOKUP(H17,[1]配置!$D:$D,[1]配置!$B:$B)</f>
        <v>50007</v>
      </c>
      <c r="AO17" s="1">
        <f t="shared" si="19"/>
        <v>320</v>
      </c>
      <c r="AP17" s="1">
        <f>_xlfn.XLOOKUP(J17,[1]配置!$D:$D,[1]配置!$B:$B)</f>
        <v>50003</v>
      </c>
      <c r="AQ17" s="1">
        <f t="shared" si="20"/>
        <v>15400</v>
      </c>
      <c r="AR17" s="1" t="str">
        <f t="shared" si="21"/>
        <v>"ItemId":50007</v>
      </c>
      <c r="AS17" s="1" t="str">
        <f t="shared" si="21"/>
        <v>"Num":320</v>
      </c>
      <c r="AT17" s="1" t="str">
        <f t="shared" si="21"/>
        <v>"ItemId":50003</v>
      </c>
      <c r="AU17" s="1" t="str">
        <f t="shared" si="21"/>
        <v>"Num":15400</v>
      </c>
      <c r="AV17" s="1" t="str">
        <f t="shared" si="22"/>
        <v>{"ItemId":50007,"Num":320}</v>
      </c>
      <c r="AW17" s="1" t="str">
        <f t="shared" si="23"/>
        <v>{"ItemId":50003,"Num":15400}</v>
      </c>
      <c r="AX17" s="1" t="str">
        <f t="shared" si="24"/>
        <v>[{"ItemId":50007,"Num":320},{"ItemId":50003,"Num":15400}]</v>
      </c>
      <c r="AZ17" s="1">
        <f>_xlfn.XLOOKUP(L17,[1]配置!$D:$D,[1]配置!$B:$B)</f>
        <v>50007</v>
      </c>
      <c r="BA17" s="1">
        <f t="shared" si="25"/>
        <v>800</v>
      </c>
      <c r="BB17" s="1">
        <f>_xlfn.XLOOKUP(N17,[1]配置!$D:$D,[1]配置!$B:$B)</f>
        <v>50003</v>
      </c>
      <c r="BC17" s="1">
        <f t="shared" si="26"/>
        <v>46200</v>
      </c>
      <c r="BD17" s="1" t="str">
        <f>IF(P17="","",_xlfn.XLOOKUP(P17,[1]配置!$D:$D,[1]配置!$B:$B))</f>
        <v/>
      </c>
      <c r="BE17" s="1" t="str">
        <f t="shared" si="27"/>
        <v/>
      </c>
      <c r="BF17" s="1" t="str">
        <f>IF(R17="","",_xlfn.XLOOKUP(R17,[1]配置!$D:$D,[1]配置!$B:$B))</f>
        <v/>
      </c>
      <c r="BG17" s="1" t="str">
        <f t="shared" si="28"/>
        <v/>
      </c>
      <c r="BH17" s="1" t="str">
        <f>IF(T17="","",_xlfn.XLOOKUP(T17,[1]配置!$D:$D,[1]配置!$B:$B))</f>
        <v/>
      </c>
      <c r="BI17" s="1" t="str">
        <f t="shared" si="29"/>
        <v/>
      </c>
      <c r="BJ17" s="1" t="str">
        <f>IF(V17="","",_xlfn.XLOOKUP(V17,[1]配置!$D:$D,[1]配置!$B:$B))</f>
        <v/>
      </c>
      <c r="BK17" s="1" t="str">
        <f t="shared" si="30"/>
        <v/>
      </c>
      <c r="BL17" s="1" t="str">
        <f t="shared" si="31"/>
        <v>"ItemId":50007</v>
      </c>
      <c r="BM17" s="1" t="str">
        <f t="shared" si="31"/>
        <v>"Num":800</v>
      </c>
      <c r="BN17" s="1" t="str">
        <f t="shared" si="32"/>
        <v>"ItemId":50003</v>
      </c>
      <c r="BO17" s="1" t="str">
        <f t="shared" si="33"/>
        <v>"Num":46200</v>
      </c>
      <c r="BP17" s="1" t="str">
        <f t="shared" si="34"/>
        <v/>
      </c>
      <c r="BQ17" s="1" t="str">
        <f t="shared" si="35"/>
        <v/>
      </c>
      <c r="BR17" s="1" t="str">
        <f t="shared" si="2"/>
        <v/>
      </c>
      <c r="BS17" s="1" t="str">
        <f t="shared" si="3"/>
        <v/>
      </c>
      <c r="BT17" s="1" t="str">
        <f t="shared" si="4"/>
        <v/>
      </c>
      <c r="BU17" s="1" t="str">
        <f t="shared" si="5"/>
        <v/>
      </c>
      <c r="BV17" s="1" t="str">
        <f t="shared" si="6"/>
        <v/>
      </c>
      <c r="BW17" s="1" t="str">
        <f t="shared" si="7"/>
        <v/>
      </c>
      <c r="BX17" s="1" t="str">
        <f t="shared" si="36"/>
        <v>{"ItemId":50007,"Num":800}</v>
      </c>
      <c r="BY17" s="1" t="str">
        <f t="shared" si="37"/>
        <v>{"ItemId":50003,"Num":46200}</v>
      </c>
      <c r="BZ17" s="1" t="str">
        <f t="shared" si="38"/>
        <v/>
      </c>
      <c r="CA17" s="1" t="str">
        <f t="shared" si="39"/>
        <v/>
      </c>
      <c r="CB17" s="1" t="str">
        <f t="shared" si="40"/>
        <v/>
      </c>
      <c r="CC17" s="1" t="str">
        <f t="shared" si="41"/>
        <v/>
      </c>
      <c r="CD17" s="1" t="str">
        <f t="shared" si="42"/>
        <v>[{"ItemId":50007,"Num":800},{"ItemId":50003,"Num":46200}]</v>
      </c>
      <c r="CG17" s="1">
        <f>IF(X17="","",_xlfn.XLOOKUP(X17,[1]配置!$D:$D,[1]配置!$B:$B))</f>
        <v>50002</v>
      </c>
      <c r="CH17" s="1">
        <f t="shared" si="43"/>
        <v>1020</v>
      </c>
      <c r="CI17" s="1" t="str">
        <f>IF(Z17="","",_xlfn.XLOOKUP(Z17,[1]配置!$D:$D,[1]配置!$B:$B))</f>
        <v/>
      </c>
      <c r="CJ17" s="1" t="str">
        <f t="shared" si="44"/>
        <v/>
      </c>
      <c r="CK17" s="1" t="str">
        <f>IF(AB17="","",_xlfn.XLOOKUP(AB17,[1]配置!$D:$D,[1]配置!$B:$B))</f>
        <v/>
      </c>
      <c r="CL17" s="1" t="str">
        <f t="shared" si="45"/>
        <v/>
      </c>
      <c r="CM17" s="1" t="str">
        <f t="shared" ref="CM17:CN45" si="60">IF(CG17="","",$B$2&amp;CG$14&amp;$B$2&amp;$B$1&amp;CG17)</f>
        <v>"ItemId":50002</v>
      </c>
      <c r="CN17" s="1" t="str">
        <f t="shared" si="60"/>
        <v>"Num":1020</v>
      </c>
      <c r="CO17" s="1" t="str">
        <f t="shared" ref="CO17:CO45" si="61">IF(CI17="","",$B$2&amp;CI$14&amp;$B$2&amp;$B$1&amp;CI17)</f>
        <v/>
      </c>
      <c r="CP17" s="1" t="str">
        <f t="shared" ref="CP17:CP45" si="62">IF(CJ17="","",$B$2&amp;CJ$14&amp;$B$2&amp;$B$1&amp;CJ17)</f>
        <v/>
      </c>
      <c r="CQ17" s="1" t="str">
        <f t="shared" ref="CQ17:CQ45" si="63">IF(CK17="","",$B$2&amp;CK$14&amp;$B$2&amp;$B$1&amp;CK17)</f>
        <v/>
      </c>
      <c r="CR17" s="1" t="str">
        <f t="shared" ref="CR17:CR45" si="64">IF(CL17="","",$B$2&amp;CL$14&amp;$B$2&amp;$B$1&amp;CL17)</f>
        <v/>
      </c>
      <c r="CS17" s="1" t="str">
        <f t="shared" si="46"/>
        <v>{"ItemId":50002,"Num":1020}</v>
      </c>
      <c r="CT17" s="1" t="str">
        <f t="shared" si="47"/>
        <v/>
      </c>
      <c r="CU17" s="1" t="str">
        <f t="shared" si="48"/>
        <v/>
      </c>
      <c r="CV17" s="1" t="str">
        <f t="shared" si="49"/>
        <v>[{"ItemId":50002,"Num":1020}]</v>
      </c>
      <c r="CY17" s="1">
        <f>IF(AD17="","",_xlfn.XLOOKUP(AD17,[1]配置!$D:$D,[1]配置!$B:$B))</f>
        <v>50004</v>
      </c>
      <c r="CZ17" s="1">
        <f t="shared" si="50"/>
        <v>16000</v>
      </c>
      <c r="DA17" s="1">
        <f>IF(AF17="","",_xlfn.XLOOKUP(AF17,[1]配置!$D:$D,[1]配置!$B:$B))</f>
        <v>50003</v>
      </c>
      <c r="DB17" s="1">
        <f t="shared" si="51"/>
        <v>4600</v>
      </c>
      <c r="DC17" s="1" t="str">
        <f t="shared" si="9"/>
        <v>"ItemId":50004</v>
      </c>
      <c r="DD17" s="1" t="str">
        <f t="shared" si="10"/>
        <v>"Num":16000</v>
      </c>
      <c r="DE17" s="1" t="str">
        <f t="shared" si="11"/>
        <v>"ItemId":50003</v>
      </c>
      <c r="DF17" s="1" t="str">
        <f t="shared" si="12"/>
        <v>"Num":4600</v>
      </c>
      <c r="DG17" s="1" t="str">
        <f t="shared" si="52"/>
        <v>{"ItemId":50004,"Num":16000}</v>
      </c>
      <c r="DH17" s="1" t="str">
        <f t="shared" si="53"/>
        <v>{"ItemId":50003,"Num":4600}</v>
      </c>
      <c r="DI17" s="1" t="str">
        <f t="shared" si="13"/>
        <v>[{"ItemId":50004,"Num":16000},{"ItemId":50003,"Num":4600}]</v>
      </c>
      <c r="DL17" s="1">
        <f>IF(AD17="","",_xlfn.XLOOKUP(AD17,[1]配置!$D:$D,[1]配置!$B:$B))</f>
        <v>50004</v>
      </c>
      <c r="DM17" s="1">
        <f t="shared" si="54"/>
        <v>16000</v>
      </c>
      <c r="DN17" s="1">
        <f>IF(AF17="","",_xlfn.XLOOKUP(AF17,[1]配置!$D:$D,[1]配置!$B:$B))</f>
        <v>50003</v>
      </c>
      <c r="DO17" s="1">
        <f t="shared" si="55"/>
        <v>4600</v>
      </c>
      <c r="DP17" s="1" t="str">
        <f t="shared" si="14"/>
        <v>"ItemId":50004</v>
      </c>
      <c r="DQ17" s="1" t="str">
        <f t="shared" si="15"/>
        <v>"Num":16000</v>
      </c>
      <c r="DR17" s="1" t="str">
        <f t="shared" si="16"/>
        <v>"ItemId":50003</v>
      </c>
      <c r="DS17" s="1" t="str">
        <f t="shared" si="17"/>
        <v>"Num":4600</v>
      </c>
      <c r="DT17" s="1" t="str">
        <f t="shared" si="56"/>
        <v>{"ItemId":50004,"Num":16000}</v>
      </c>
      <c r="DU17" s="1" t="str">
        <f t="shared" si="57"/>
        <v>{"ItemId":50003,"Num":4600}</v>
      </c>
      <c r="DV17" s="1" t="str">
        <f t="shared" si="18"/>
        <v>[{"ItemId":50004,"Num":16000},{"ItemId":50003,"Num":4600}]</v>
      </c>
    </row>
    <row r="18" spans="3:126" x14ac:dyDescent="0.15">
      <c r="C18" s="3">
        <v>201</v>
      </c>
      <c r="D18" s="23"/>
      <c r="E18" s="2" t="s">
        <v>106</v>
      </c>
      <c r="F18" s="2">
        <v>1300</v>
      </c>
      <c r="G18" s="2">
        <v>45</v>
      </c>
      <c r="H18" s="17" t="s">
        <v>93</v>
      </c>
      <c r="I18" s="3">
        <v>340</v>
      </c>
      <c r="J18" s="20" t="s">
        <v>94</v>
      </c>
      <c r="K18" s="3">
        <v>15600</v>
      </c>
      <c r="L18" s="17" t="s">
        <v>93</v>
      </c>
      <c r="M18" s="3">
        <v>850</v>
      </c>
      <c r="N18" s="20" t="s">
        <v>94</v>
      </c>
      <c r="O18" s="3">
        <f t="shared" si="59"/>
        <v>46800</v>
      </c>
      <c r="P18" s="3"/>
      <c r="Q18" s="3"/>
      <c r="R18" s="3"/>
      <c r="S18" s="3"/>
      <c r="T18" s="3"/>
      <c r="U18" s="3"/>
      <c r="V18" s="3"/>
      <c r="W18" s="3"/>
      <c r="X18" s="15" t="s">
        <v>95</v>
      </c>
      <c r="Y18" s="3">
        <v>1050</v>
      </c>
      <c r="Z18" s="3"/>
      <c r="AA18" s="3"/>
      <c r="AB18" s="3"/>
      <c r="AC18" s="3"/>
      <c r="AD18" s="14" t="s">
        <v>117</v>
      </c>
      <c r="AE18" s="3">
        <v>16500</v>
      </c>
      <c r="AF18" s="14" t="s">
        <v>94</v>
      </c>
      <c r="AG18" s="3">
        <v>4650</v>
      </c>
      <c r="AH18" s="14" t="s">
        <v>117</v>
      </c>
      <c r="AI18" s="3">
        <v>14850</v>
      </c>
      <c r="AJ18" s="14" t="s">
        <v>94</v>
      </c>
      <c r="AK18" s="3">
        <v>4185</v>
      </c>
      <c r="AN18" s="1">
        <f>_xlfn.XLOOKUP(H18,[1]配置!$D:$D,[1]配置!$B:$B)</f>
        <v>50007</v>
      </c>
      <c r="AO18" s="1">
        <f t="shared" si="19"/>
        <v>340</v>
      </c>
      <c r="AP18" s="1">
        <f>_xlfn.XLOOKUP(J18,[1]配置!$D:$D,[1]配置!$B:$B)</f>
        <v>50003</v>
      </c>
      <c r="AQ18" s="1">
        <f t="shared" si="20"/>
        <v>15600</v>
      </c>
      <c r="AR18" s="1" t="str">
        <f t="shared" si="21"/>
        <v>"ItemId":50007</v>
      </c>
      <c r="AS18" s="1" t="str">
        <f t="shared" si="21"/>
        <v>"Num":340</v>
      </c>
      <c r="AT18" s="1" t="str">
        <f t="shared" si="21"/>
        <v>"ItemId":50003</v>
      </c>
      <c r="AU18" s="1" t="str">
        <f t="shared" si="21"/>
        <v>"Num":15600</v>
      </c>
      <c r="AV18" s="1" t="str">
        <f t="shared" si="22"/>
        <v>{"ItemId":50007,"Num":340}</v>
      </c>
      <c r="AW18" s="1" t="str">
        <f t="shared" si="23"/>
        <v>{"ItemId":50003,"Num":15600}</v>
      </c>
      <c r="AX18" s="1" t="str">
        <f t="shared" si="24"/>
        <v>[{"ItemId":50007,"Num":340},{"ItemId":50003,"Num":15600}]</v>
      </c>
      <c r="AZ18" s="1">
        <f>_xlfn.XLOOKUP(L18,[1]配置!$D:$D,[1]配置!$B:$B)</f>
        <v>50007</v>
      </c>
      <c r="BA18" s="1">
        <f t="shared" si="25"/>
        <v>850</v>
      </c>
      <c r="BB18" s="1">
        <f>_xlfn.XLOOKUP(N18,[1]配置!$D:$D,[1]配置!$B:$B)</f>
        <v>50003</v>
      </c>
      <c r="BC18" s="1">
        <f t="shared" si="26"/>
        <v>46800</v>
      </c>
      <c r="BD18" s="1" t="str">
        <f>IF(P18="","",_xlfn.XLOOKUP(P18,[1]配置!$D:$D,[1]配置!$B:$B))</f>
        <v/>
      </c>
      <c r="BE18" s="1" t="str">
        <f t="shared" si="27"/>
        <v/>
      </c>
      <c r="BF18" s="1" t="str">
        <f>IF(R18="","",_xlfn.XLOOKUP(R18,[1]配置!$D:$D,[1]配置!$B:$B))</f>
        <v/>
      </c>
      <c r="BG18" s="1" t="str">
        <f t="shared" si="28"/>
        <v/>
      </c>
      <c r="BH18" s="1" t="str">
        <f>IF(T18="","",_xlfn.XLOOKUP(T18,[1]配置!$D:$D,[1]配置!$B:$B))</f>
        <v/>
      </c>
      <c r="BI18" s="1" t="str">
        <f t="shared" si="29"/>
        <v/>
      </c>
      <c r="BJ18" s="1" t="str">
        <f>IF(V18="","",_xlfn.XLOOKUP(V18,[1]配置!$D:$D,[1]配置!$B:$B))</f>
        <v/>
      </c>
      <c r="BK18" s="1" t="str">
        <f t="shared" si="30"/>
        <v/>
      </c>
      <c r="BL18" s="1" t="str">
        <f t="shared" si="31"/>
        <v>"ItemId":50007</v>
      </c>
      <c r="BM18" s="1" t="str">
        <f t="shared" si="31"/>
        <v>"Num":850</v>
      </c>
      <c r="BN18" s="1" t="str">
        <f t="shared" si="32"/>
        <v>"ItemId":50003</v>
      </c>
      <c r="BO18" s="1" t="str">
        <f t="shared" si="33"/>
        <v>"Num":46800</v>
      </c>
      <c r="BP18" s="1" t="str">
        <f t="shared" si="34"/>
        <v/>
      </c>
      <c r="BQ18" s="1" t="str">
        <f t="shared" si="35"/>
        <v/>
      </c>
      <c r="BR18" s="1" t="str">
        <f t="shared" si="2"/>
        <v/>
      </c>
      <c r="BS18" s="1" t="str">
        <f t="shared" si="3"/>
        <v/>
      </c>
      <c r="BT18" s="1" t="str">
        <f t="shared" si="4"/>
        <v/>
      </c>
      <c r="BU18" s="1" t="str">
        <f t="shared" si="5"/>
        <v/>
      </c>
      <c r="BV18" s="1" t="str">
        <f t="shared" si="6"/>
        <v/>
      </c>
      <c r="BW18" s="1" t="str">
        <f t="shared" si="7"/>
        <v/>
      </c>
      <c r="BX18" s="1" t="str">
        <f t="shared" si="36"/>
        <v>{"ItemId":50007,"Num":850}</v>
      </c>
      <c r="BY18" s="1" t="str">
        <f t="shared" si="37"/>
        <v>{"ItemId":50003,"Num":46800}</v>
      </c>
      <c r="BZ18" s="1" t="str">
        <f t="shared" si="38"/>
        <v/>
      </c>
      <c r="CA18" s="1" t="str">
        <f t="shared" si="39"/>
        <v/>
      </c>
      <c r="CB18" s="1" t="str">
        <f t="shared" si="40"/>
        <v/>
      </c>
      <c r="CC18" s="1" t="str">
        <f t="shared" si="41"/>
        <v/>
      </c>
      <c r="CD18" s="1" t="str">
        <f t="shared" si="42"/>
        <v>[{"ItemId":50007,"Num":850},{"ItemId":50003,"Num":46800}]</v>
      </c>
      <c r="CG18" s="1">
        <f>IF(X18="","",_xlfn.XLOOKUP(X18,[1]配置!$D:$D,[1]配置!$B:$B))</f>
        <v>50002</v>
      </c>
      <c r="CH18" s="1">
        <f t="shared" si="43"/>
        <v>1050</v>
      </c>
      <c r="CI18" s="1" t="str">
        <f>IF(Z18="","",_xlfn.XLOOKUP(Z18,[1]配置!$D:$D,[1]配置!$B:$B))</f>
        <v/>
      </c>
      <c r="CJ18" s="1" t="str">
        <f t="shared" si="44"/>
        <v/>
      </c>
      <c r="CK18" s="1" t="str">
        <f>IF(AB18="","",_xlfn.XLOOKUP(AB18,[1]配置!$D:$D,[1]配置!$B:$B))</f>
        <v/>
      </c>
      <c r="CL18" s="1" t="str">
        <f t="shared" si="45"/>
        <v/>
      </c>
      <c r="CM18" s="1" t="str">
        <f t="shared" si="60"/>
        <v>"ItemId":50002</v>
      </c>
      <c r="CN18" s="1" t="str">
        <f t="shared" si="60"/>
        <v>"Num":1050</v>
      </c>
      <c r="CO18" s="1" t="str">
        <f t="shared" si="61"/>
        <v/>
      </c>
      <c r="CP18" s="1" t="str">
        <f t="shared" si="62"/>
        <v/>
      </c>
      <c r="CQ18" s="1" t="str">
        <f t="shared" si="63"/>
        <v/>
      </c>
      <c r="CR18" s="1" t="str">
        <f t="shared" si="64"/>
        <v/>
      </c>
      <c r="CS18" s="1" t="str">
        <f t="shared" si="46"/>
        <v>{"ItemId":50002,"Num":1050}</v>
      </c>
      <c r="CT18" s="1" t="str">
        <f t="shared" si="47"/>
        <v/>
      </c>
      <c r="CU18" s="1" t="str">
        <f t="shared" si="48"/>
        <v/>
      </c>
      <c r="CV18" s="1" t="str">
        <f t="shared" si="49"/>
        <v>[{"ItemId":50002,"Num":1050}]</v>
      </c>
      <c r="CY18" s="1">
        <f>IF(AD18="","",_xlfn.XLOOKUP(AD18,[1]配置!$D:$D,[1]配置!$B:$B))</f>
        <v>50004</v>
      </c>
      <c r="CZ18" s="1">
        <f t="shared" si="50"/>
        <v>16500</v>
      </c>
      <c r="DA18" s="1">
        <f>IF(AF18="","",_xlfn.XLOOKUP(AF18,[1]配置!$D:$D,[1]配置!$B:$B))</f>
        <v>50003</v>
      </c>
      <c r="DB18" s="1">
        <f t="shared" si="51"/>
        <v>4650</v>
      </c>
      <c r="DC18" s="1" t="str">
        <f t="shared" si="9"/>
        <v>"ItemId":50004</v>
      </c>
      <c r="DD18" s="1" t="str">
        <f t="shared" si="10"/>
        <v>"Num":16500</v>
      </c>
      <c r="DE18" s="1" t="str">
        <f t="shared" si="11"/>
        <v>"ItemId":50003</v>
      </c>
      <c r="DF18" s="1" t="str">
        <f t="shared" si="12"/>
        <v>"Num":4650</v>
      </c>
      <c r="DG18" s="1" t="str">
        <f t="shared" si="52"/>
        <v>{"ItemId":50004,"Num":16500}</v>
      </c>
      <c r="DH18" s="1" t="str">
        <f t="shared" si="53"/>
        <v>{"ItemId":50003,"Num":4650}</v>
      </c>
      <c r="DI18" s="1" t="str">
        <f t="shared" si="13"/>
        <v>[{"ItemId":50004,"Num":16500},{"ItemId":50003,"Num":4650}]</v>
      </c>
      <c r="DL18" s="1">
        <f>IF(AD18="","",_xlfn.XLOOKUP(AD18,[1]配置!$D:$D,[1]配置!$B:$B))</f>
        <v>50004</v>
      </c>
      <c r="DM18" s="1">
        <f t="shared" si="54"/>
        <v>16500</v>
      </c>
      <c r="DN18" s="1">
        <f>IF(AF18="","",_xlfn.XLOOKUP(AF18,[1]配置!$D:$D,[1]配置!$B:$B))</f>
        <v>50003</v>
      </c>
      <c r="DO18" s="1">
        <f t="shared" si="55"/>
        <v>4650</v>
      </c>
      <c r="DP18" s="1" t="str">
        <f t="shared" si="14"/>
        <v>"ItemId":50004</v>
      </c>
      <c r="DQ18" s="1" t="str">
        <f t="shared" si="15"/>
        <v>"Num":16500</v>
      </c>
      <c r="DR18" s="1" t="str">
        <f t="shared" si="16"/>
        <v>"ItemId":50003</v>
      </c>
      <c r="DS18" s="1" t="str">
        <f t="shared" si="17"/>
        <v>"Num":4650</v>
      </c>
      <c r="DT18" s="1" t="str">
        <f t="shared" si="56"/>
        <v>{"ItemId":50004,"Num":16500}</v>
      </c>
      <c r="DU18" s="1" t="str">
        <f t="shared" si="57"/>
        <v>{"ItemId":50003,"Num":4650}</v>
      </c>
      <c r="DV18" s="1" t="str">
        <f t="shared" si="18"/>
        <v>[{"ItemId":50004,"Num":16500},{"ItemId":50003,"Num":4650}]</v>
      </c>
    </row>
    <row r="19" spans="3:126" x14ac:dyDescent="0.15">
      <c r="C19" s="3">
        <v>202</v>
      </c>
      <c r="D19" s="23"/>
      <c r="E19" s="2" t="s">
        <v>25</v>
      </c>
      <c r="F19" s="2">
        <v>1450</v>
      </c>
      <c r="G19" s="2">
        <f t="shared" si="58"/>
        <v>45</v>
      </c>
      <c r="H19" s="17" t="s">
        <v>93</v>
      </c>
      <c r="I19" s="3">
        <v>360</v>
      </c>
      <c r="J19" s="20" t="s">
        <v>94</v>
      </c>
      <c r="K19" s="3">
        <v>15800</v>
      </c>
      <c r="L19" s="17" t="s">
        <v>93</v>
      </c>
      <c r="M19" s="3">
        <v>900</v>
      </c>
      <c r="N19" s="20" t="s">
        <v>94</v>
      </c>
      <c r="O19" s="3">
        <f t="shared" si="59"/>
        <v>47400</v>
      </c>
      <c r="P19" s="3"/>
      <c r="Q19" s="3"/>
      <c r="R19" s="3"/>
      <c r="S19" s="3"/>
      <c r="T19" s="3"/>
      <c r="U19" s="3"/>
      <c r="V19" s="3"/>
      <c r="W19" s="3"/>
      <c r="X19" s="15" t="s">
        <v>95</v>
      </c>
      <c r="Y19" s="3">
        <v>1070</v>
      </c>
      <c r="Z19" s="3"/>
      <c r="AA19" s="3"/>
      <c r="AB19" s="3"/>
      <c r="AC19" s="3"/>
      <c r="AD19" s="14" t="s">
        <v>117</v>
      </c>
      <c r="AE19" s="3">
        <v>17000</v>
      </c>
      <c r="AF19" s="14" t="s">
        <v>94</v>
      </c>
      <c r="AG19" s="3">
        <v>4700</v>
      </c>
      <c r="AH19" s="14" t="s">
        <v>117</v>
      </c>
      <c r="AI19" s="3">
        <v>15300</v>
      </c>
      <c r="AJ19" s="14" t="s">
        <v>94</v>
      </c>
      <c r="AK19" s="3">
        <v>4230</v>
      </c>
      <c r="AN19" s="1">
        <f>_xlfn.XLOOKUP(H19,[1]配置!$D:$D,[1]配置!$B:$B)</f>
        <v>50007</v>
      </c>
      <c r="AO19" s="1">
        <f t="shared" si="19"/>
        <v>360</v>
      </c>
      <c r="AP19" s="1">
        <f>_xlfn.XLOOKUP(J19,[1]配置!$D:$D,[1]配置!$B:$B)</f>
        <v>50003</v>
      </c>
      <c r="AQ19" s="1">
        <f t="shared" si="20"/>
        <v>15800</v>
      </c>
      <c r="AR19" s="1" t="str">
        <f t="shared" si="21"/>
        <v>"ItemId":50007</v>
      </c>
      <c r="AS19" s="1" t="str">
        <f t="shared" si="21"/>
        <v>"Num":360</v>
      </c>
      <c r="AT19" s="1" t="str">
        <f t="shared" si="21"/>
        <v>"ItemId":50003</v>
      </c>
      <c r="AU19" s="1" t="str">
        <f t="shared" si="21"/>
        <v>"Num":15800</v>
      </c>
      <c r="AV19" s="1" t="str">
        <f t="shared" si="22"/>
        <v>{"ItemId":50007,"Num":360}</v>
      </c>
      <c r="AW19" s="1" t="str">
        <f t="shared" si="23"/>
        <v>{"ItemId":50003,"Num":15800}</v>
      </c>
      <c r="AX19" s="1" t="str">
        <f t="shared" si="24"/>
        <v>[{"ItemId":50007,"Num":360},{"ItemId":50003,"Num":15800}]</v>
      </c>
      <c r="AZ19" s="1">
        <f>_xlfn.XLOOKUP(L19,[1]配置!$D:$D,[1]配置!$B:$B)</f>
        <v>50007</v>
      </c>
      <c r="BA19" s="1">
        <f t="shared" si="25"/>
        <v>900</v>
      </c>
      <c r="BB19" s="1">
        <f>_xlfn.XLOOKUP(N19,[1]配置!$D:$D,[1]配置!$B:$B)</f>
        <v>50003</v>
      </c>
      <c r="BC19" s="1">
        <f t="shared" si="26"/>
        <v>47400</v>
      </c>
      <c r="BD19" s="1" t="str">
        <f>IF(P19="","",_xlfn.XLOOKUP(P19,[1]配置!$D:$D,[1]配置!$B:$B))</f>
        <v/>
      </c>
      <c r="BE19" s="1" t="str">
        <f t="shared" si="27"/>
        <v/>
      </c>
      <c r="BF19" s="1" t="str">
        <f>IF(R19="","",_xlfn.XLOOKUP(R19,[1]配置!$D:$D,[1]配置!$B:$B))</f>
        <v/>
      </c>
      <c r="BG19" s="1" t="str">
        <f t="shared" si="28"/>
        <v/>
      </c>
      <c r="BH19" s="1" t="str">
        <f>IF(T19="","",_xlfn.XLOOKUP(T19,[1]配置!$D:$D,[1]配置!$B:$B))</f>
        <v/>
      </c>
      <c r="BI19" s="1" t="str">
        <f t="shared" si="29"/>
        <v/>
      </c>
      <c r="BJ19" s="1" t="str">
        <f>IF(V19="","",_xlfn.XLOOKUP(V19,[1]配置!$D:$D,[1]配置!$B:$B))</f>
        <v/>
      </c>
      <c r="BK19" s="1" t="str">
        <f t="shared" si="30"/>
        <v/>
      </c>
      <c r="BL19" s="1" t="str">
        <f t="shared" si="31"/>
        <v>"ItemId":50007</v>
      </c>
      <c r="BM19" s="1" t="str">
        <f t="shared" si="31"/>
        <v>"Num":900</v>
      </c>
      <c r="BN19" s="1" t="str">
        <f t="shared" si="32"/>
        <v>"ItemId":50003</v>
      </c>
      <c r="BO19" s="1" t="str">
        <f t="shared" si="33"/>
        <v>"Num":47400</v>
      </c>
      <c r="BP19" s="1" t="str">
        <f t="shared" si="34"/>
        <v/>
      </c>
      <c r="BQ19" s="1" t="str">
        <f t="shared" si="35"/>
        <v/>
      </c>
      <c r="BR19" s="1" t="str">
        <f t="shared" si="2"/>
        <v/>
      </c>
      <c r="BS19" s="1" t="str">
        <f t="shared" si="3"/>
        <v/>
      </c>
      <c r="BT19" s="1" t="str">
        <f t="shared" si="4"/>
        <v/>
      </c>
      <c r="BU19" s="1" t="str">
        <f t="shared" si="5"/>
        <v/>
      </c>
      <c r="BV19" s="1" t="str">
        <f t="shared" si="6"/>
        <v/>
      </c>
      <c r="BW19" s="1" t="str">
        <f t="shared" si="7"/>
        <v/>
      </c>
      <c r="BX19" s="1" t="str">
        <f t="shared" si="36"/>
        <v>{"ItemId":50007,"Num":900}</v>
      </c>
      <c r="BY19" s="1" t="str">
        <f t="shared" si="37"/>
        <v>{"ItemId":50003,"Num":47400}</v>
      </c>
      <c r="BZ19" s="1" t="str">
        <f t="shared" si="38"/>
        <v/>
      </c>
      <c r="CA19" s="1" t="str">
        <f t="shared" si="39"/>
        <v/>
      </c>
      <c r="CB19" s="1" t="str">
        <f t="shared" si="40"/>
        <v/>
      </c>
      <c r="CC19" s="1" t="str">
        <f t="shared" si="41"/>
        <v/>
      </c>
      <c r="CD19" s="1" t="str">
        <f t="shared" si="42"/>
        <v>[{"ItemId":50007,"Num":900},{"ItemId":50003,"Num":47400}]</v>
      </c>
      <c r="CG19" s="1">
        <f>IF(X19="","",_xlfn.XLOOKUP(X19,[1]配置!$D:$D,[1]配置!$B:$B))</f>
        <v>50002</v>
      </c>
      <c r="CH19" s="1">
        <f t="shared" si="43"/>
        <v>1070</v>
      </c>
      <c r="CI19" s="1" t="str">
        <f>IF(Z19="","",_xlfn.XLOOKUP(Z19,[1]配置!$D:$D,[1]配置!$B:$B))</f>
        <v/>
      </c>
      <c r="CJ19" s="1" t="str">
        <f t="shared" si="44"/>
        <v/>
      </c>
      <c r="CK19" s="1" t="str">
        <f>IF(AB19="","",_xlfn.XLOOKUP(AB19,[1]配置!$D:$D,[1]配置!$B:$B))</f>
        <v/>
      </c>
      <c r="CL19" s="1" t="str">
        <f t="shared" si="45"/>
        <v/>
      </c>
      <c r="CM19" s="1" t="str">
        <f t="shared" si="60"/>
        <v>"ItemId":50002</v>
      </c>
      <c r="CN19" s="1" t="str">
        <f t="shared" si="60"/>
        <v>"Num":1070</v>
      </c>
      <c r="CO19" s="1" t="str">
        <f t="shared" si="61"/>
        <v/>
      </c>
      <c r="CP19" s="1" t="str">
        <f t="shared" si="62"/>
        <v/>
      </c>
      <c r="CQ19" s="1" t="str">
        <f t="shared" si="63"/>
        <v/>
      </c>
      <c r="CR19" s="1" t="str">
        <f t="shared" si="64"/>
        <v/>
      </c>
      <c r="CS19" s="1" t="str">
        <f t="shared" si="46"/>
        <v>{"ItemId":50002,"Num":1070}</v>
      </c>
      <c r="CT19" s="1" t="str">
        <f t="shared" si="47"/>
        <v/>
      </c>
      <c r="CU19" s="1" t="str">
        <f t="shared" si="48"/>
        <v/>
      </c>
      <c r="CV19" s="1" t="str">
        <f t="shared" si="49"/>
        <v>[{"ItemId":50002,"Num":1070}]</v>
      </c>
      <c r="CY19" s="1">
        <f>IF(AD19="","",_xlfn.XLOOKUP(AD19,[1]配置!$D:$D,[1]配置!$B:$B))</f>
        <v>50004</v>
      </c>
      <c r="CZ19" s="1">
        <f t="shared" si="50"/>
        <v>17000</v>
      </c>
      <c r="DA19" s="1">
        <f>IF(AF19="","",_xlfn.XLOOKUP(AF19,[1]配置!$D:$D,[1]配置!$B:$B))</f>
        <v>50003</v>
      </c>
      <c r="DB19" s="1">
        <f t="shared" si="51"/>
        <v>4700</v>
      </c>
      <c r="DC19" s="1" t="str">
        <f t="shared" si="9"/>
        <v>"ItemId":50004</v>
      </c>
      <c r="DD19" s="1" t="str">
        <f t="shared" si="10"/>
        <v>"Num":17000</v>
      </c>
      <c r="DE19" s="1" t="str">
        <f t="shared" si="11"/>
        <v>"ItemId":50003</v>
      </c>
      <c r="DF19" s="1" t="str">
        <f t="shared" si="12"/>
        <v>"Num":4700</v>
      </c>
      <c r="DG19" s="1" t="str">
        <f t="shared" si="52"/>
        <v>{"ItemId":50004,"Num":17000}</v>
      </c>
      <c r="DH19" s="1" t="str">
        <f t="shared" si="53"/>
        <v>{"ItemId":50003,"Num":4700}</v>
      </c>
      <c r="DI19" s="1" t="str">
        <f t="shared" si="13"/>
        <v>[{"ItemId":50004,"Num":17000},{"ItemId":50003,"Num":4700}]</v>
      </c>
      <c r="DL19" s="1">
        <f>IF(AD19="","",_xlfn.XLOOKUP(AD19,[1]配置!$D:$D,[1]配置!$B:$B))</f>
        <v>50004</v>
      </c>
      <c r="DM19" s="1">
        <f t="shared" si="54"/>
        <v>17000</v>
      </c>
      <c r="DN19" s="1">
        <f>IF(AF19="","",_xlfn.XLOOKUP(AF19,[1]配置!$D:$D,[1]配置!$B:$B))</f>
        <v>50003</v>
      </c>
      <c r="DO19" s="1">
        <f t="shared" si="55"/>
        <v>4700</v>
      </c>
      <c r="DP19" s="1" t="str">
        <f t="shared" si="14"/>
        <v>"ItemId":50004</v>
      </c>
      <c r="DQ19" s="1" t="str">
        <f t="shared" si="15"/>
        <v>"Num":17000</v>
      </c>
      <c r="DR19" s="1" t="str">
        <f t="shared" si="16"/>
        <v>"ItemId":50003</v>
      </c>
      <c r="DS19" s="1" t="str">
        <f t="shared" si="17"/>
        <v>"Num":4700</v>
      </c>
      <c r="DT19" s="1" t="str">
        <f t="shared" si="56"/>
        <v>{"ItemId":50004,"Num":17000}</v>
      </c>
      <c r="DU19" s="1" t="str">
        <f t="shared" si="57"/>
        <v>{"ItemId":50003,"Num":4700}</v>
      </c>
      <c r="DV19" s="1" t="str">
        <f t="shared" si="18"/>
        <v>[{"ItemId":50004,"Num":17000},{"ItemId":50003,"Num":4700}]</v>
      </c>
    </row>
    <row r="20" spans="3:126" x14ac:dyDescent="0.15">
      <c r="C20" s="3">
        <v>203</v>
      </c>
      <c r="D20" s="23"/>
      <c r="E20" s="2" t="s">
        <v>26</v>
      </c>
      <c r="F20" s="2">
        <v>1600</v>
      </c>
      <c r="G20" s="2">
        <f t="shared" si="58"/>
        <v>45</v>
      </c>
      <c r="H20" s="17" t="s">
        <v>93</v>
      </c>
      <c r="I20" s="3">
        <v>380</v>
      </c>
      <c r="J20" s="20" t="s">
        <v>94</v>
      </c>
      <c r="K20" s="3">
        <v>16000</v>
      </c>
      <c r="L20" s="17" t="s">
        <v>93</v>
      </c>
      <c r="M20" s="3">
        <v>950</v>
      </c>
      <c r="N20" s="20" t="s">
        <v>94</v>
      </c>
      <c r="O20" s="3">
        <f t="shared" si="59"/>
        <v>48000</v>
      </c>
      <c r="P20" s="3"/>
      <c r="Q20" s="3"/>
      <c r="R20" s="3"/>
      <c r="S20" s="3"/>
      <c r="T20" s="3"/>
      <c r="U20" s="3"/>
      <c r="V20" s="3"/>
      <c r="W20" s="3"/>
      <c r="X20" s="15" t="s">
        <v>95</v>
      </c>
      <c r="Y20" s="3">
        <v>1100</v>
      </c>
      <c r="Z20" s="3"/>
      <c r="AA20" s="3"/>
      <c r="AB20" s="3"/>
      <c r="AC20" s="3"/>
      <c r="AD20" s="14" t="s">
        <v>117</v>
      </c>
      <c r="AE20" s="3">
        <v>17500</v>
      </c>
      <c r="AF20" s="14" t="s">
        <v>94</v>
      </c>
      <c r="AG20" s="3">
        <v>4750</v>
      </c>
      <c r="AH20" s="14" t="s">
        <v>117</v>
      </c>
      <c r="AI20" s="3">
        <v>15750</v>
      </c>
      <c r="AJ20" s="14" t="s">
        <v>94</v>
      </c>
      <c r="AK20" s="3">
        <v>4275</v>
      </c>
      <c r="AN20" s="1">
        <f>_xlfn.XLOOKUP(H20,[1]配置!$D:$D,[1]配置!$B:$B)</f>
        <v>50007</v>
      </c>
      <c r="AO20" s="1">
        <f t="shared" si="19"/>
        <v>380</v>
      </c>
      <c r="AP20" s="1">
        <f>_xlfn.XLOOKUP(J20,[1]配置!$D:$D,[1]配置!$B:$B)</f>
        <v>50003</v>
      </c>
      <c r="AQ20" s="1">
        <f t="shared" si="20"/>
        <v>16000</v>
      </c>
      <c r="AR20" s="1" t="str">
        <f t="shared" si="21"/>
        <v>"ItemId":50007</v>
      </c>
      <c r="AS20" s="1" t="str">
        <f t="shared" si="21"/>
        <v>"Num":380</v>
      </c>
      <c r="AT20" s="1" t="str">
        <f t="shared" si="21"/>
        <v>"ItemId":50003</v>
      </c>
      <c r="AU20" s="1" t="str">
        <f t="shared" si="21"/>
        <v>"Num":16000</v>
      </c>
      <c r="AV20" s="1" t="str">
        <f t="shared" si="22"/>
        <v>{"ItemId":50007,"Num":380}</v>
      </c>
      <c r="AW20" s="1" t="str">
        <f t="shared" si="23"/>
        <v>{"ItemId":50003,"Num":16000}</v>
      </c>
      <c r="AX20" s="1" t="str">
        <f t="shared" si="24"/>
        <v>[{"ItemId":50007,"Num":380},{"ItemId":50003,"Num":16000}]</v>
      </c>
      <c r="AZ20" s="1">
        <f>_xlfn.XLOOKUP(L20,[1]配置!$D:$D,[1]配置!$B:$B)</f>
        <v>50007</v>
      </c>
      <c r="BA20" s="1">
        <f t="shared" si="25"/>
        <v>950</v>
      </c>
      <c r="BB20" s="1">
        <f>_xlfn.XLOOKUP(N20,[1]配置!$D:$D,[1]配置!$B:$B)</f>
        <v>50003</v>
      </c>
      <c r="BC20" s="1">
        <f t="shared" si="26"/>
        <v>48000</v>
      </c>
      <c r="BD20" s="1" t="str">
        <f>IF(P20="","",_xlfn.XLOOKUP(P20,[1]配置!$D:$D,[1]配置!$B:$B))</f>
        <v/>
      </c>
      <c r="BE20" s="1" t="str">
        <f t="shared" si="27"/>
        <v/>
      </c>
      <c r="BF20" s="1" t="str">
        <f>IF(R20="","",_xlfn.XLOOKUP(R20,[1]配置!$D:$D,[1]配置!$B:$B))</f>
        <v/>
      </c>
      <c r="BG20" s="1" t="str">
        <f t="shared" si="28"/>
        <v/>
      </c>
      <c r="BH20" s="1" t="str">
        <f>IF(T20="","",_xlfn.XLOOKUP(T20,[1]配置!$D:$D,[1]配置!$B:$B))</f>
        <v/>
      </c>
      <c r="BI20" s="1" t="str">
        <f t="shared" si="29"/>
        <v/>
      </c>
      <c r="BJ20" s="1" t="str">
        <f>IF(V20="","",_xlfn.XLOOKUP(V20,[1]配置!$D:$D,[1]配置!$B:$B))</f>
        <v/>
      </c>
      <c r="BK20" s="1" t="str">
        <f t="shared" si="30"/>
        <v/>
      </c>
      <c r="BL20" s="1" t="str">
        <f t="shared" si="31"/>
        <v>"ItemId":50007</v>
      </c>
      <c r="BM20" s="1" t="str">
        <f t="shared" si="31"/>
        <v>"Num":950</v>
      </c>
      <c r="BN20" s="1" t="str">
        <f t="shared" si="32"/>
        <v>"ItemId":50003</v>
      </c>
      <c r="BO20" s="1" t="str">
        <f t="shared" si="33"/>
        <v>"Num":48000</v>
      </c>
      <c r="BP20" s="1" t="str">
        <f t="shared" si="34"/>
        <v/>
      </c>
      <c r="BQ20" s="1" t="str">
        <f t="shared" si="35"/>
        <v/>
      </c>
      <c r="BR20" s="1" t="str">
        <f t="shared" si="2"/>
        <v/>
      </c>
      <c r="BS20" s="1" t="str">
        <f t="shared" si="3"/>
        <v/>
      </c>
      <c r="BT20" s="1" t="str">
        <f t="shared" si="4"/>
        <v/>
      </c>
      <c r="BU20" s="1" t="str">
        <f t="shared" si="5"/>
        <v/>
      </c>
      <c r="BV20" s="1" t="str">
        <f t="shared" si="6"/>
        <v/>
      </c>
      <c r="BW20" s="1" t="str">
        <f t="shared" si="7"/>
        <v/>
      </c>
      <c r="BX20" s="1" t="str">
        <f t="shared" si="36"/>
        <v>{"ItemId":50007,"Num":950}</v>
      </c>
      <c r="BY20" s="1" t="str">
        <f t="shared" si="37"/>
        <v>{"ItemId":50003,"Num":48000}</v>
      </c>
      <c r="BZ20" s="1" t="str">
        <f t="shared" si="38"/>
        <v/>
      </c>
      <c r="CA20" s="1" t="str">
        <f t="shared" si="39"/>
        <v/>
      </c>
      <c r="CB20" s="1" t="str">
        <f t="shared" si="40"/>
        <v/>
      </c>
      <c r="CC20" s="1" t="str">
        <f t="shared" si="41"/>
        <v/>
      </c>
      <c r="CD20" s="1" t="str">
        <f t="shared" si="42"/>
        <v>[{"ItemId":50007,"Num":950},{"ItemId":50003,"Num":48000}]</v>
      </c>
      <c r="CG20" s="1">
        <f>IF(X20="","",_xlfn.XLOOKUP(X20,[1]配置!$D:$D,[1]配置!$B:$B))</f>
        <v>50002</v>
      </c>
      <c r="CH20" s="1">
        <f t="shared" si="43"/>
        <v>1100</v>
      </c>
      <c r="CI20" s="1" t="str">
        <f>IF(Z20="","",_xlfn.XLOOKUP(Z20,[1]配置!$D:$D,[1]配置!$B:$B))</f>
        <v/>
      </c>
      <c r="CJ20" s="1" t="str">
        <f t="shared" si="44"/>
        <v/>
      </c>
      <c r="CK20" s="1" t="str">
        <f>IF(AB20="","",_xlfn.XLOOKUP(AB20,[1]配置!$D:$D,[1]配置!$B:$B))</f>
        <v/>
      </c>
      <c r="CL20" s="1" t="str">
        <f t="shared" si="45"/>
        <v/>
      </c>
      <c r="CM20" s="1" t="str">
        <f t="shared" si="60"/>
        <v>"ItemId":50002</v>
      </c>
      <c r="CN20" s="1" t="str">
        <f t="shared" si="60"/>
        <v>"Num":1100</v>
      </c>
      <c r="CO20" s="1" t="str">
        <f t="shared" si="61"/>
        <v/>
      </c>
      <c r="CP20" s="1" t="str">
        <f t="shared" si="62"/>
        <v/>
      </c>
      <c r="CQ20" s="1" t="str">
        <f t="shared" si="63"/>
        <v/>
      </c>
      <c r="CR20" s="1" t="str">
        <f t="shared" si="64"/>
        <v/>
      </c>
      <c r="CS20" s="1" t="str">
        <f t="shared" si="46"/>
        <v>{"ItemId":50002,"Num":1100}</v>
      </c>
      <c r="CT20" s="1" t="str">
        <f t="shared" si="47"/>
        <v/>
      </c>
      <c r="CU20" s="1" t="str">
        <f t="shared" si="48"/>
        <v/>
      </c>
      <c r="CV20" s="1" t="str">
        <f t="shared" si="49"/>
        <v>[{"ItemId":50002,"Num":1100}]</v>
      </c>
      <c r="CY20" s="1">
        <f>IF(AD20="","",_xlfn.XLOOKUP(AD20,[1]配置!$D:$D,[1]配置!$B:$B))</f>
        <v>50004</v>
      </c>
      <c r="CZ20" s="1">
        <f t="shared" si="50"/>
        <v>17500</v>
      </c>
      <c r="DA20" s="1">
        <f>IF(AF20="","",_xlfn.XLOOKUP(AF20,[1]配置!$D:$D,[1]配置!$B:$B))</f>
        <v>50003</v>
      </c>
      <c r="DB20" s="1">
        <f t="shared" si="51"/>
        <v>4750</v>
      </c>
      <c r="DC20" s="1" t="str">
        <f t="shared" si="9"/>
        <v>"ItemId":50004</v>
      </c>
      <c r="DD20" s="1" t="str">
        <f t="shared" si="10"/>
        <v>"Num":17500</v>
      </c>
      <c r="DE20" s="1" t="str">
        <f t="shared" si="11"/>
        <v>"ItemId":50003</v>
      </c>
      <c r="DF20" s="1" t="str">
        <f t="shared" si="12"/>
        <v>"Num":4750</v>
      </c>
      <c r="DG20" s="1" t="str">
        <f t="shared" si="52"/>
        <v>{"ItemId":50004,"Num":17500}</v>
      </c>
      <c r="DH20" s="1" t="str">
        <f t="shared" si="53"/>
        <v>{"ItemId":50003,"Num":4750}</v>
      </c>
      <c r="DI20" s="1" t="str">
        <f t="shared" si="13"/>
        <v>[{"ItemId":50004,"Num":17500},{"ItemId":50003,"Num":4750}]</v>
      </c>
      <c r="DL20" s="1">
        <f>IF(AD20="","",_xlfn.XLOOKUP(AD20,[1]配置!$D:$D,[1]配置!$B:$B))</f>
        <v>50004</v>
      </c>
      <c r="DM20" s="1">
        <f t="shared" si="54"/>
        <v>17500</v>
      </c>
      <c r="DN20" s="1">
        <f>IF(AF20="","",_xlfn.XLOOKUP(AF20,[1]配置!$D:$D,[1]配置!$B:$B))</f>
        <v>50003</v>
      </c>
      <c r="DO20" s="1">
        <f t="shared" si="55"/>
        <v>4750</v>
      </c>
      <c r="DP20" s="1" t="str">
        <f t="shared" si="14"/>
        <v>"ItemId":50004</v>
      </c>
      <c r="DQ20" s="1" t="str">
        <f t="shared" si="15"/>
        <v>"Num":17500</v>
      </c>
      <c r="DR20" s="1" t="str">
        <f t="shared" si="16"/>
        <v>"ItemId":50003</v>
      </c>
      <c r="DS20" s="1" t="str">
        <f t="shared" si="17"/>
        <v>"Num":4750</v>
      </c>
      <c r="DT20" s="1" t="str">
        <f t="shared" si="56"/>
        <v>{"ItemId":50004,"Num":17500}</v>
      </c>
      <c r="DU20" s="1" t="str">
        <f t="shared" si="57"/>
        <v>{"ItemId":50003,"Num":4750}</v>
      </c>
      <c r="DV20" s="1" t="str">
        <f t="shared" si="18"/>
        <v>[{"ItemId":50004,"Num":17500},{"ItemId":50003,"Num":4750}]</v>
      </c>
    </row>
    <row r="21" spans="3:126" x14ac:dyDescent="0.15">
      <c r="C21" s="3">
        <v>301</v>
      </c>
      <c r="D21" s="23"/>
      <c r="E21" s="3" t="s">
        <v>107</v>
      </c>
      <c r="F21" s="2">
        <v>1750</v>
      </c>
      <c r="G21" s="2">
        <v>40</v>
      </c>
      <c r="H21" s="17" t="s">
        <v>93</v>
      </c>
      <c r="I21" s="3">
        <v>400</v>
      </c>
      <c r="J21" s="20" t="s">
        <v>94</v>
      </c>
      <c r="K21" s="3">
        <v>16200</v>
      </c>
      <c r="L21" s="17" t="s">
        <v>93</v>
      </c>
      <c r="M21" s="3">
        <v>1000</v>
      </c>
      <c r="N21" s="20" t="s">
        <v>94</v>
      </c>
      <c r="O21" s="3">
        <f t="shared" si="59"/>
        <v>48600</v>
      </c>
      <c r="P21" s="3"/>
      <c r="Q21" s="3"/>
      <c r="R21" s="3"/>
      <c r="S21" s="3"/>
      <c r="T21" s="3"/>
      <c r="U21" s="3"/>
      <c r="V21" s="3"/>
      <c r="W21" s="3"/>
      <c r="X21" s="15" t="s">
        <v>95</v>
      </c>
      <c r="Y21" s="3">
        <v>1120</v>
      </c>
      <c r="Z21" s="3"/>
      <c r="AA21" s="3"/>
      <c r="AB21" s="3"/>
      <c r="AC21" s="3"/>
      <c r="AD21" s="14" t="s">
        <v>117</v>
      </c>
      <c r="AE21" s="3">
        <v>18000</v>
      </c>
      <c r="AF21" s="14" t="s">
        <v>94</v>
      </c>
      <c r="AG21" s="3">
        <v>4800</v>
      </c>
      <c r="AH21" s="14" t="s">
        <v>117</v>
      </c>
      <c r="AI21" s="3">
        <v>16200</v>
      </c>
      <c r="AJ21" s="14" t="s">
        <v>94</v>
      </c>
      <c r="AK21" s="3">
        <v>4320</v>
      </c>
      <c r="AN21" s="1">
        <f>_xlfn.XLOOKUP(H21,[1]配置!$D:$D,[1]配置!$B:$B)</f>
        <v>50007</v>
      </c>
      <c r="AO21" s="1">
        <f t="shared" si="19"/>
        <v>400</v>
      </c>
      <c r="AP21" s="1">
        <f>_xlfn.XLOOKUP(J21,[1]配置!$D:$D,[1]配置!$B:$B)</f>
        <v>50003</v>
      </c>
      <c r="AQ21" s="1">
        <f t="shared" si="20"/>
        <v>16200</v>
      </c>
      <c r="AR21" s="1" t="str">
        <f t="shared" si="21"/>
        <v>"ItemId":50007</v>
      </c>
      <c r="AS21" s="1" t="str">
        <f t="shared" si="21"/>
        <v>"Num":400</v>
      </c>
      <c r="AT21" s="1" t="str">
        <f t="shared" si="21"/>
        <v>"ItemId":50003</v>
      </c>
      <c r="AU21" s="1" t="str">
        <f t="shared" si="21"/>
        <v>"Num":16200</v>
      </c>
      <c r="AV21" s="1" t="str">
        <f t="shared" si="22"/>
        <v>{"ItemId":50007,"Num":400}</v>
      </c>
      <c r="AW21" s="1" t="str">
        <f t="shared" si="23"/>
        <v>{"ItemId":50003,"Num":16200}</v>
      </c>
      <c r="AX21" s="1" t="str">
        <f t="shared" si="24"/>
        <v>[{"ItemId":50007,"Num":400},{"ItemId":50003,"Num":16200}]</v>
      </c>
      <c r="AZ21" s="1">
        <f>_xlfn.XLOOKUP(L21,[1]配置!$D:$D,[1]配置!$B:$B)</f>
        <v>50007</v>
      </c>
      <c r="BA21" s="1">
        <f t="shared" si="25"/>
        <v>1000</v>
      </c>
      <c r="BB21" s="1">
        <f>_xlfn.XLOOKUP(N21,[1]配置!$D:$D,[1]配置!$B:$B)</f>
        <v>50003</v>
      </c>
      <c r="BC21" s="1">
        <f t="shared" si="26"/>
        <v>48600</v>
      </c>
      <c r="BD21" s="1" t="str">
        <f>IF(P21="","",_xlfn.XLOOKUP(P21,[1]配置!$D:$D,[1]配置!$B:$B))</f>
        <v/>
      </c>
      <c r="BE21" s="1" t="str">
        <f t="shared" si="27"/>
        <v/>
      </c>
      <c r="BF21" s="1" t="str">
        <f>IF(R21="","",_xlfn.XLOOKUP(R21,[1]配置!$D:$D,[1]配置!$B:$B))</f>
        <v/>
      </c>
      <c r="BG21" s="1" t="str">
        <f t="shared" si="28"/>
        <v/>
      </c>
      <c r="BH21" s="1" t="str">
        <f>IF(T21="","",_xlfn.XLOOKUP(T21,[1]配置!$D:$D,[1]配置!$B:$B))</f>
        <v/>
      </c>
      <c r="BI21" s="1" t="str">
        <f t="shared" si="29"/>
        <v/>
      </c>
      <c r="BJ21" s="1" t="str">
        <f>IF(V21="","",_xlfn.XLOOKUP(V21,[1]配置!$D:$D,[1]配置!$B:$B))</f>
        <v/>
      </c>
      <c r="BK21" s="1" t="str">
        <f t="shared" si="30"/>
        <v/>
      </c>
      <c r="BL21" s="1" t="str">
        <f t="shared" si="31"/>
        <v>"ItemId":50007</v>
      </c>
      <c r="BM21" s="1" t="str">
        <f t="shared" si="31"/>
        <v>"Num":1000</v>
      </c>
      <c r="BN21" s="1" t="str">
        <f t="shared" si="32"/>
        <v>"ItemId":50003</v>
      </c>
      <c r="BO21" s="1" t="str">
        <f t="shared" si="33"/>
        <v>"Num":48600</v>
      </c>
      <c r="BP21" s="1" t="str">
        <f t="shared" si="34"/>
        <v/>
      </c>
      <c r="BQ21" s="1" t="str">
        <f t="shared" si="35"/>
        <v/>
      </c>
      <c r="BR21" s="1" t="str">
        <f t="shared" si="2"/>
        <v/>
      </c>
      <c r="BS21" s="1" t="str">
        <f t="shared" si="3"/>
        <v/>
      </c>
      <c r="BT21" s="1" t="str">
        <f t="shared" si="4"/>
        <v/>
      </c>
      <c r="BU21" s="1" t="str">
        <f t="shared" si="5"/>
        <v/>
      </c>
      <c r="BV21" s="1" t="str">
        <f t="shared" si="6"/>
        <v/>
      </c>
      <c r="BW21" s="1" t="str">
        <f t="shared" si="7"/>
        <v/>
      </c>
      <c r="BX21" s="1" t="str">
        <f t="shared" si="36"/>
        <v>{"ItemId":50007,"Num":1000}</v>
      </c>
      <c r="BY21" s="1" t="str">
        <f t="shared" si="37"/>
        <v>{"ItemId":50003,"Num":48600}</v>
      </c>
      <c r="BZ21" s="1" t="str">
        <f t="shared" si="38"/>
        <v/>
      </c>
      <c r="CA21" s="1" t="str">
        <f t="shared" si="39"/>
        <v/>
      </c>
      <c r="CB21" s="1" t="str">
        <f t="shared" si="40"/>
        <v/>
      </c>
      <c r="CC21" s="1" t="str">
        <f t="shared" si="41"/>
        <v/>
      </c>
      <c r="CD21" s="1" t="str">
        <f t="shared" si="42"/>
        <v>[{"ItemId":50007,"Num":1000},{"ItemId":50003,"Num":48600}]</v>
      </c>
      <c r="CG21" s="1">
        <f>IF(X21="","",_xlfn.XLOOKUP(X21,[1]配置!$D:$D,[1]配置!$B:$B))</f>
        <v>50002</v>
      </c>
      <c r="CH21" s="1">
        <f t="shared" si="43"/>
        <v>1120</v>
      </c>
      <c r="CI21" s="1" t="str">
        <f>IF(Z21="","",_xlfn.XLOOKUP(Z21,[1]配置!$D:$D,[1]配置!$B:$B))</f>
        <v/>
      </c>
      <c r="CJ21" s="1" t="str">
        <f t="shared" si="44"/>
        <v/>
      </c>
      <c r="CK21" s="1" t="str">
        <f>IF(AB21="","",_xlfn.XLOOKUP(AB21,[1]配置!$D:$D,[1]配置!$B:$B))</f>
        <v/>
      </c>
      <c r="CL21" s="1" t="str">
        <f t="shared" si="45"/>
        <v/>
      </c>
      <c r="CM21" s="1" t="str">
        <f t="shared" si="60"/>
        <v>"ItemId":50002</v>
      </c>
      <c r="CN21" s="1" t="str">
        <f t="shared" si="60"/>
        <v>"Num":1120</v>
      </c>
      <c r="CO21" s="1" t="str">
        <f t="shared" si="61"/>
        <v/>
      </c>
      <c r="CP21" s="1" t="str">
        <f t="shared" si="62"/>
        <v/>
      </c>
      <c r="CQ21" s="1" t="str">
        <f t="shared" si="63"/>
        <v/>
      </c>
      <c r="CR21" s="1" t="str">
        <f t="shared" si="64"/>
        <v/>
      </c>
      <c r="CS21" s="1" t="str">
        <f t="shared" si="46"/>
        <v>{"ItemId":50002,"Num":1120}</v>
      </c>
      <c r="CT21" s="1" t="str">
        <f t="shared" si="47"/>
        <v/>
      </c>
      <c r="CU21" s="1" t="str">
        <f t="shared" si="48"/>
        <v/>
      </c>
      <c r="CV21" s="1" t="str">
        <f t="shared" si="49"/>
        <v>[{"ItemId":50002,"Num":1120}]</v>
      </c>
      <c r="CY21" s="1">
        <f>IF(AD21="","",_xlfn.XLOOKUP(AD21,[1]配置!$D:$D,[1]配置!$B:$B))</f>
        <v>50004</v>
      </c>
      <c r="CZ21" s="1">
        <f t="shared" si="50"/>
        <v>18000</v>
      </c>
      <c r="DA21" s="1">
        <f>IF(AF21="","",_xlfn.XLOOKUP(AF21,[1]配置!$D:$D,[1]配置!$B:$B))</f>
        <v>50003</v>
      </c>
      <c r="DB21" s="1">
        <f t="shared" si="51"/>
        <v>4800</v>
      </c>
      <c r="DC21" s="1" t="str">
        <f t="shared" si="9"/>
        <v>"ItemId":50004</v>
      </c>
      <c r="DD21" s="1" t="str">
        <f t="shared" si="10"/>
        <v>"Num":18000</v>
      </c>
      <c r="DE21" s="1" t="str">
        <f t="shared" si="11"/>
        <v>"ItemId":50003</v>
      </c>
      <c r="DF21" s="1" t="str">
        <f t="shared" si="12"/>
        <v>"Num":4800</v>
      </c>
      <c r="DG21" s="1" t="str">
        <f t="shared" si="52"/>
        <v>{"ItemId":50004,"Num":18000}</v>
      </c>
      <c r="DH21" s="1" t="str">
        <f t="shared" si="53"/>
        <v>{"ItemId":50003,"Num":4800}</v>
      </c>
      <c r="DI21" s="1" t="str">
        <f t="shared" si="13"/>
        <v>[{"ItemId":50004,"Num":18000},{"ItemId":50003,"Num":4800}]</v>
      </c>
      <c r="DL21" s="1">
        <f>IF(AD21="","",_xlfn.XLOOKUP(AD21,[1]配置!$D:$D,[1]配置!$B:$B))</f>
        <v>50004</v>
      </c>
      <c r="DM21" s="1">
        <f t="shared" si="54"/>
        <v>18000</v>
      </c>
      <c r="DN21" s="1">
        <f>IF(AF21="","",_xlfn.XLOOKUP(AF21,[1]配置!$D:$D,[1]配置!$B:$B))</f>
        <v>50003</v>
      </c>
      <c r="DO21" s="1">
        <f t="shared" si="55"/>
        <v>4800</v>
      </c>
      <c r="DP21" s="1" t="str">
        <f t="shared" si="14"/>
        <v>"ItemId":50004</v>
      </c>
      <c r="DQ21" s="1" t="str">
        <f t="shared" si="15"/>
        <v>"Num":18000</v>
      </c>
      <c r="DR21" s="1" t="str">
        <f t="shared" si="16"/>
        <v>"ItemId":50003</v>
      </c>
      <c r="DS21" s="1" t="str">
        <f t="shared" si="17"/>
        <v>"Num":4800</v>
      </c>
      <c r="DT21" s="1" t="str">
        <f t="shared" si="56"/>
        <v>{"ItemId":50004,"Num":18000}</v>
      </c>
      <c r="DU21" s="1" t="str">
        <f t="shared" si="57"/>
        <v>{"ItemId":50003,"Num":4800}</v>
      </c>
      <c r="DV21" s="1" t="str">
        <f t="shared" si="18"/>
        <v>[{"ItemId":50004,"Num":18000},{"ItemId":50003,"Num":4800}]</v>
      </c>
    </row>
    <row r="22" spans="3:126" x14ac:dyDescent="0.15">
      <c r="C22" s="3">
        <v>302</v>
      </c>
      <c r="D22" s="23"/>
      <c r="E22" s="3" t="s">
        <v>28</v>
      </c>
      <c r="F22" s="2">
        <v>1900</v>
      </c>
      <c r="G22" s="2">
        <f t="shared" si="58"/>
        <v>40</v>
      </c>
      <c r="H22" s="17" t="s">
        <v>93</v>
      </c>
      <c r="I22" s="3">
        <v>420</v>
      </c>
      <c r="J22" s="20" t="s">
        <v>94</v>
      </c>
      <c r="K22" s="3">
        <v>16400</v>
      </c>
      <c r="L22" s="17" t="s">
        <v>93</v>
      </c>
      <c r="M22" s="3">
        <v>1050</v>
      </c>
      <c r="N22" s="20" t="s">
        <v>94</v>
      </c>
      <c r="O22" s="3">
        <f t="shared" si="59"/>
        <v>49200</v>
      </c>
      <c r="P22" s="3"/>
      <c r="Q22" s="3"/>
      <c r="R22" s="3"/>
      <c r="S22" s="3"/>
      <c r="T22" s="3"/>
      <c r="U22" s="3"/>
      <c r="V22" s="3"/>
      <c r="W22" s="3"/>
      <c r="X22" s="15" t="s">
        <v>95</v>
      </c>
      <c r="Y22" s="3">
        <v>1150</v>
      </c>
      <c r="Z22" s="3"/>
      <c r="AA22" s="3"/>
      <c r="AB22" s="3"/>
      <c r="AC22" s="3"/>
      <c r="AD22" s="14" t="s">
        <v>117</v>
      </c>
      <c r="AE22" s="3">
        <v>18500</v>
      </c>
      <c r="AF22" s="14" t="s">
        <v>94</v>
      </c>
      <c r="AG22" s="3">
        <v>4850</v>
      </c>
      <c r="AH22" s="14" t="s">
        <v>117</v>
      </c>
      <c r="AI22" s="3">
        <v>16650</v>
      </c>
      <c r="AJ22" s="14" t="s">
        <v>94</v>
      </c>
      <c r="AK22" s="3">
        <v>4365</v>
      </c>
      <c r="AN22" s="1">
        <f>_xlfn.XLOOKUP(H22,[1]配置!$D:$D,[1]配置!$B:$B)</f>
        <v>50007</v>
      </c>
      <c r="AO22" s="1">
        <f t="shared" si="19"/>
        <v>420</v>
      </c>
      <c r="AP22" s="1">
        <f>_xlfn.XLOOKUP(J22,[1]配置!$D:$D,[1]配置!$B:$B)</f>
        <v>50003</v>
      </c>
      <c r="AQ22" s="1">
        <f t="shared" si="20"/>
        <v>16400</v>
      </c>
      <c r="AR22" s="1" t="str">
        <f t="shared" si="21"/>
        <v>"ItemId":50007</v>
      </c>
      <c r="AS22" s="1" t="str">
        <f t="shared" si="21"/>
        <v>"Num":420</v>
      </c>
      <c r="AT22" s="1" t="str">
        <f t="shared" si="21"/>
        <v>"ItemId":50003</v>
      </c>
      <c r="AU22" s="1" t="str">
        <f t="shared" si="21"/>
        <v>"Num":16400</v>
      </c>
      <c r="AV22" s="1" t="str">
        <f t="shared" si="22"/>
        <v>{"ItemId":50007,"Num":420}</v>
      </c>
      <c r="AW22" s="1" t="str">
        <f t="shared" si="23"/>
        <v>{"ItemId":50003,"Num":16400}</v>
      </c>
      <c r="AX22" s="1" t="str">
        <f t="shared" si="24"/>
        <v>[{"ItemId":50007,"Num":420},{"ItemId":50003,"Num":16400}]</v>
      </c>
      <c r="AZ22" s="1">
        <f>_xlfn.XLOOKUP(L22,[1]配置!$D:$D,[1]配置!$B:$B)</f>
        <v>50007</v>
      </c>
      <c r="BA22" s="1">
        <f t="shared" si="25"/>
        <v>1050</v>
      </c>
      <c r="BB22" s="1">
        <f>_xlfn.XLOOKUP(N22,[1]配置!$D:$D,[1]配置!$B:$B)</f>
        <v>50003</v>
      </c>
      <c r="BC22" s="1">
        <f t="shared" si="26"/>
        <v>49200</v>
      </c>
      <c r="BD22" s="1" t="str">
        <f>IF(P22="","",_xlfn.XLOOKUP(P22,[1]配置!$D:$D,[1]配置!$B:$B))</f>
        <v/>
      </c>
      <c r="BE22" s="1" t="str">
        <f t="shared" si="27"/>
        <v/>
      </c>
      <c r="BF22" s="1" t="str">
        <f>IF(R22="","",_xlfn.XLOOKUP(R22,[1]配置!$D:$D,[1]配置!$B:$B))</f>
        <v/>
      </c>
      <c r="BG22" s="1" t="str">
        <f t="shared" si="28"/>
        <v/>
      </c>
      <c r="BH22" s="1" t="str">
        <f>IF(T22="","",_xlfn.XLOOKUP(T22,[1]配置!$D:$D,[1]配置!$B:$B))</f>
        <v/>
      </c>
      <c r="BI22" s="1" t="str">
        <f t="shared" si="29"/>
        <v/>
      </c>
      <c r="BJ22" s="1" t="str">
        <f>IF(V22="","",_xlfn.XLOOKUP(V22,[1]配置!$D:$D,[1]配置!$B:$B))</f>
        <v/>
      </c>
      <c r="BK22" s="1" t="str">
        <f t="shared" si="30"/>
        <v/>
      </c>
      <c r="BL22" s="1" t="str">
        <f t="shared" si="31"/>
        <v>"ItemId":50007</v>
      </c>
      <c r="BM22" s="1" t="str">
        <f t="shared" si="31"/>
        <v>"Num":1050</v>
      </c>
      <c r="BN22" s="1" t="str">
        <f t="shared" si="32"/>
        <v>"ItemId":50003</v>
      </c>
      <c r="BO22" s="1" t="str">
        <f t="shared" si="33"/>
        <v>"Num":49200</v>
      </c>
      <c r="BP22" s="1" t="str">
        <f t="shared" si="34"/>
        <v/>
      </c>
      <c r="BQ22" s="1" t="str">
        <f t="shared" si="35"/>
        <v/>
      </c>
      <c r="BR22" s="1" t="str">
        <f t="shared" si="2"/>
        <v/>
      </c>
      <c r="BS22" s="1" t="str">
        <f t="shared" si="3"/>
        <v/>
      </c>
      <c r="BT22" s="1" t="str">
        <f t="shared" si="4"/>
        <v/>
      </c>
      <c r="BU22" s="1" t="str">
        <f t="shared" si="5"/>
        <v/>
      </c>
      <c r="BV22" s="1" t="str">
        <f t="shared" si="6"/>
        <v/>
      </c>
      <c r="BW22" s="1" t="str">
        <f t="shared" si="7"/>
        <v/>
      </c>
      <c r="BX22" s="1" t="str">
        <f t="shared" si="36"/>
        <v>{"ItemId":50007,"Num":1050}</v>
      </c>
      <c r="BY22" s="1" t="str">
        <f t="shared" si="37"/>
        <v>{"ItemId":50003,"Num":49200}</v>
      </c>
      <c r="BZ22" s="1" t="str">
        <f t="shared" si="38"/>
        <v/>
      </c>
      <c r="CA22" s="1" t="str">
        <f t="shared" si="39"/>
        <v/>
      </c>
      <c r="CB22" s="1" t="str">
        <f t="shared" si="40"/>
        <v/>
      </c>
      <c r="CC22" s="1" t="str">
        <f t="shared" si="41"/>
        <v/>
      </c>
      <c r="CD22" s="1" t="str">
        <f t="shared" si="42"/>
        <v>[{"ItemId":50007,"Num":1050},{"ItemId":50003,"Num":49200}]</v>
      </c>
      <c r="CG22" s="1">
        <f>IF(X22="","",_xlfn.XLOOKUP(X22,[1]配置!$D:$D,[1]配置!$B:$B))</f>
        <v>50002</v>
      </c>
      <c r="CH22" s="1">
        <f t="shared" si="43"/>
        <v>1150</v>
      </c>
      <c r="CI22" s="1" t="str">
        <f>IF(Z22="","",_xlfn.XLOOKUP(Z22,[1]配置!$D:$D,[1]配置!$B:$B))</f>
        <v/>
      </c>
      <c r="CJ22" s="1" t="str">
        <f t="shared" si="44"/>
        <v/>
      </c>
      <c r="CK22" s="1" t="str">
        <f>IF(AB22="","",_xlfn.XLOOKUP(AB22,[1]配置!$D:$D,[1]配置!$B:$B))</f>
        <v/>
      </c>
      <c r="CL22" s="1" t="str">
        <f t="shared" si="45"/>
        <v/>
      </c>
      <c r="CM22" s="1" t="str">
        <f t="shared" si="60"/>
        <v>"ItemId":50002</v>
      </c>
      <c r="CN22" s="1" t="str">
        <f t="shared" si="60"/>
        <v>"Num":1150</v>
      </c>
      <c r="CO22" s="1" t="str">
        <f t="shared" si="61"/>
        <v/>
      </c>
      <c r="CP22" s="1" t="str">
        <f t="shared" si="62"/>
        <v/>
      </c>
      <c r="CQ22" s="1" t="str">
        <f t="shared" si="63"/>
        <v/>
      </c>
      <c r="CR22" s="1" t="str">
        <f t="shared" si="64"/>
        <v/>
      </c>
      <c r="CS22" s="1" t="str">
        <f t="shared" si="46"/>
        <v>{"ItemId":50002,"Num":1150}</v>
      </c>
      <c r="CT22" s="1" t="str">
        <f t="shared" si="47"/>
        <v/>
      </c>
      <c r="CU22" s="1" t="str">
        <f t="shared" si="48"/>
        <v/>
      </c>
      <c r="CV22" s="1" t="str">
        <f t="shared" si="49"/>
        <v>[{"ItemId":50002,"Num":1150}]</v>
      </c>
      <c r="CY22" s="1">
        <f>IF(AD22="","",_xlfn.XLOOKUP(AD22,[1]配置!$D:$D,[1]配置!$B:$B))</f>
        <v>50004</v>
      </c>
      <c r="CZ22" s="1">
        <f t="shared" si="50"/>
        <v>18500</v>
      </c>
      <c r="DA22" s="1">
        <f>IF(AF22="","",_xlfn.XLOOKUP(AF22,[1]配置!$D:$D,[1]配置!$B:$B))</f>
        <v>50003</v>
      </c>
      <c r="DB22" s="1">
        <f t="shared" si="51"/>
        <v>4850</v>
      </c>
      <c r="DC22" s="1" t="str">
        <f t="shared" si="9"/>
        <v>"ItemId":50004</v>
      </c>
      <c r="DD22" s="1" t="str">
        <f t="shared" si="10"/>
        <v>"Num":18500</v>
      </c>
      <c r="DE22" s="1" t="str">
        <f t="shared" si="11"/>
        <v>"ItemId":50003</v>
      </c>
      <c r="DF22" s="1" t="str">
        <f t="shared" si="12"/>
        <v>"Num":4850</v>
      </c>
      <c r="DG22" s="1" t="str">
        <f t="shared" si="52"/>
        <v>{"ItemId":50004,"Num":18500}</v>
      </c>
      <c r="DH22" s="1" t="str">
        <f t="shared" si="53"/>
        <v>{"ItemId":50003,"Num":4850}</v>
      </c>
      <c r="DI22" s="1" t="str">
        <f t="shared" si="13"/>
        <v>[{"ItemId":50004,"Num":18500},{"ItemId":50003,"Num":4850}]</v>
      </c>
      <c r="DL22" s="1">
        <f>IF(AD22="","",_xlfn.XLOOKUP(AD22,[1]配置!$D:$D,[1]配置!$B:$B))</f>
        <v>50004</v>
      </c>
      <c r="DM22" s="1">
        <f t="shared" si="54"/>
        <v>18500</v>
      </c>
      <c r="DN22" s="1">
        <f>IF(AF22="","",_xlfn.XLOOKUP(AF22,[1]配置!$D:$D,[1]配置!$B:$B))</f>
        <v>50003</v>
      </c>
      <c r="DO22" s="1">
        <f t="shared" si="55"/>
        <v>4850</v>
      </c>
      <c r="DP22" s="1" t="str">
        <f t="shared" si="14"/>
        <v>"ItemId":50004</v>
      </c>
      <c r="DQ22" s="1" t="str">
        <f t="shared" si="15"/>
        <v>"Num":18500</v>
      </c>
      <c r="DR22" s="1" t="str">
        <f t="shared" si="16"/>
        <v>"ItemId":50003</v>
      </c>
      <c r="DS22" s="1" t="str">
        <f t="shared" si="17"/>
        <v>"Num":4850</v>
      </c>
      <c r="DT22" s="1" t="str">
        <f t="shared" si="56"/>
        <v>{"ItemId":50004,"Num":18500}</v>
      </c>
      <c r="DU22" s="1" t="str">
        <f t="shared" si="57"/>
        <v>{"ItemId":50003,"Num":4850}</v>
      </c>
      <c r="DV22" s="1" t="str">
        <f t="shared" si="18"/>
        <v>[{"ItemId":50004,"Num":18500},{"ItemId":50003,"Num":4850}]</v>
      </c>
    </row>
    <row r="23" spans="3:126" x14ac:dyDescent="0.15">
      <c r="C23" s="3">
        <v>303</v>
      </c>
      <c r="D23" s="23"/>
      <c r="E23" s="3" t="s">
        <v>29</v>
      </c>
      <c r="F23" s="2">
        <v>2050</v>
      </c>
      <c r="G23" s="2">
        <f t="shared" si="58"/>
        <v>40</v>
      </c>
      <c r="H23" s="17" t="s">
        <v>93</v>
      </c>
      <c r="I23" s="3">
        <v>440</v>
      </c>
      <c r="J23" s="20" t="s">
        <v>94</v>
      </c>
      <c r="K23" s="3">
        <v>16600</v>
      </c>
      <c r="L23" s="17" t="s">
        <v>93</v>
      </c>
      <c r="M23" s="3">
        <v>1100</v>
      </c>
      <c r="N23" s="20" t="s">
        <v>94</v>
      </c>
      <c r="O23" s="3">
        <f t="shared" si="59"/>
        <v>49800</v>
      </c>
      <c r="P23" s="3"/>
      <c r="Q23" s="3"/>
      <c r="R23" s="3"/>
      <c r="S23" s="3"/>
      <c r="T23" s="3"/>
      <c r="U23" s="3"/>
      <c r="V23" s="3"/>
      <c r="W23" s="3"/>
      <c r="X23" s="15" t="s">
        <v>95</v>
      </c>
      <c r="Y23" s="3">
        <v>1170</v>
      </c>
      <c r="Z23" s="3"/>
      <c r="AA23" s="3"/>
      <c r="AB23" s="3"/>
      <c r="AC23" s="3"/>
      <c r="AD23" s="14" t="s">
        <v>117</v>
      </c>
      <c r="AE23" s="3">
        <v>19000</v>
      </c>
      <c r="AF23" s="14" t="s">
        <v>94</v>
      </c>
      <c r="AG23" s="3">
        <v>4900</v>
      </c>
      <c r="AH23" s="14" t="s">
        <v>117</v>
      </c>
      <c r="AI23" s="3">
        <v>17100</v>
      </c>
      <c r="AJ23" s="14" t="s">
        <v>94</v>
      </c>
      <c r="AK23" s="3">
        <v>4410</v>
      </c>
      <c r="AN23" s="1">
        <f>_xlfn.XLOOKUP(H23,[1]配置!$D:$D,[1]配置!$B:$B)</f>
        <v>50007</v>
      </c>
      <c r="AO23" s="1">
        <f t="shared" si="19"/>
        <v>440</v>
      </c>
      <c r="AP23" s="1">
        <f>_xlfn.XLOOKUP(J23,[1]配置!$D:$D,[1]配置!$B:$B)</f>
        <v>50003</v>
      </c>
      <c r="AQ23" s="1">
        <f t="shared" si="20"/>
        <v>16600</v>
      </c>
      <c r="AR23" s="1" t="str">
        <f t="shared" si="21"/>
        <v>"ItemId":50007</v>
      </c>
      <c r="AS23" s="1" t="str">
        <f t="shared" si="21"/>
        <v>"Num":440</v>
      </c>
      <c r="AT23" s="1" t="str">
        <f t="shared" si="21"/>
        <v>"ItemId":50003</v>
      </c>
      <c r="AU23" s="1" t="str">
        <f t="shared" si="21"/>
        <v>"Num":16600</v>
      </c>
      <c r="AV23" s="1" t="str">
        <f t="shared" si="22"/>
        <v>{"ItemId":50007,"Num":440}</v>
      </c>
      <c r="AW23" s="1" t="str">
        <f t="shared" si="23"/>
        <v>{"ItemId":50003,"Num":16600}</v>
      </c>
      <c r="AX23" s="1" t="str">
        <f t="shared" si="24"/>
        <v>[{"ItemId":50007,"Num":440},{"ItemId":50003,"Num":16600}]</v>
      </c>
      <c r="AZ23" s="1">
        <f>_xlfn.XLOOKUP(L23,[1]配置!$D:$D,[1]配置!$B:$B)</f>
        <v>50007</v>
      </c>
      <c r="BA23" s="1">
        <f t="shared" si="25"/>
        <v>1100</v>
      </c>
      <c r="BB23" s="1">
        <f>_xlfn.XLOOKUP(N23,[1]配置!$D:$D,[1]配置!$B:$B)</f>
        <v>50003</v>
      </c>
      <c r="BC23" s="1">
        <f t="shared" si="26"/>
        <v>49800</v>
      </c>
      <c r="BD23" s="1" t="str">
        <f>IF(P23="","",_xlfn.XLOOKUP(P23,[1]配置!$D:$D,[1]配置!$B:$B))</f>
        <v/>
      </c>
      <c r="BE23" s="1" t="str">
        <f t="shared" si="27"/>
        <v/>
      </c>
      <c r="BF23" s="1" t="str">
        <f>IF(R23="","",_xlfn.XLOOKUP(R23,[1]配置!$D:$D,[1]配置!$B:$B))</f>
        <v/>
      </c>
      <c r="BG23" s="1" t="str">
        <f t="shared" si="28"/>
        <v/>
      </c>
      <c r="BH23" s="1" t="str">
        <f>IF(T23="","",_xlfn.XLOOKUP(T23,[1]配置!$D:$D,[1]配置!$B:$B))</f>
        <v/>
      </c>
      <c r="BI23" s="1" t="str">
        <f t="shared" si="29"/>
        <v/>
      </c>
      <c r="BJ23" s="1" t="str">
        <f>IF(V23="","",_xlfn.XLOOKUP(V23,[1]配置!$D:$D,[1]配置!$B:$B))</f>
        <v/>
      </c>
      <c r="BK23" s="1" t="str">
        <f t="shared" si="30"/>
        <v/>
      </c>
      <c r="BL23" s="1" t="str">
        <f t="shared" si="31"/>
        <v>"ItemId":50007</v>
      </c>
      <c r="BM23" s="1" t="str">
        <f t="shared" si="31"/>
        <v>"Num":1100</v>
      </c>
      <c r="BN23" s="1" t="str">
        <f t="shared" si="32"/>
        <v>"ItemId":50003</v>
      </c>
      <c r="BO23" s="1" t="str">
        <f t="shared" si="33"/>
        <v>"Num":49800</v>
      </c>
      <c r="BP23" s="1" t="str">
        <f t="shared" si="34"/>
        <v/>
      </c>
      <c r="BQ23" s="1" t="str">
        <f t="shared" si="35"/>
        <v/>
      </c>
      <c r="BR23" s="1" t="str">
        <f t="shared" si="2"/>
        <v/>
      </c>
      <c r="BS23" s="1" t="str">
        <f t="shared" si="3"/>
        <v/>
      </c>
      <c r="BT23" s="1" t="str">
        <f t="shared" si="4"/>
        <v/>
      </c>
      <c r="BU23" s="1" t="str">
        <f t="shared" si="5"/>
        <v/>
      </c>
      <c r="BV23" s="1" t="str">
        <f t="shared" si="6"/>
        <v/>
      </c>
      <c r="BW23" s="1" t="str">
        <f t="shared" si="7"/>
        <v/>
      </c>
      <c r="BX23" s="1" t="str">
        <f t="shared" si="36"/>
        <v>{"ItemId":50007,"Num":1100}</v>
      </c>
      <c r="BY23" s="1" t="str">
        <f t="shared" si="37"/>
        <v>{"ItemId":50003,"Num":49800}</v>
      </c>
      <c r="BZ23" s="1" t="str">
        <f t="shared" si="38"/>
        <v/>
      </c>
      <c r="CA23" s="1" t="str">
        <f t="shared" si="39"/>
        <v/>
      </c>
      <c r="CB23" s="1" t="str">
        <f t="shared" si="40"/>
        <v/>
      </c>
      <c r="CC23" s="1" t="str">
        <f t="shared" si="41"/>
        <v/>
      </c>
      <c r="CD23" s="1" t="str">
        <f t="shared" si="42"/>
        <v>[{"ItemId":50007,"Num":1100},{"ItemId":50003,"Num":49800}]</v>
      </c>
      <c r="CG23" s="1">
        <f>IF(X23="","",_xlfn.XLOOKUP(X23,[1]配置!$D:$D,[1]配置!$B:$B))</f>
        <v>50002</v>
      </c>
      <c r="CH23" s="1">
        <f t="shared" si="43"/>
        <v>1170</v>
      </c>
      <c r="CI23" s="1" t="str">
        <f>IF(Z23="","",_xlfn.XLOOKUP(Z23,[1]配置!$D:$D,[1]配置!$B:$B))</f>
        <v/>
      </c>
      <c r="CJ23" s="1" t="str">
        <f t="shared" si="44"/>
        <v/>
      </c>
      <c r="CK23" s="1" t="str">
        <f>IF(AB23="","",_xlfn.XLOOKUP(AB23,[1]配置!$D:$D,[1]配置!$B:$B))</f>
        <v/>
      </c>
      <c r="CL23" s="1" t="str">
        <f t="shared" si="45"/>
        <v/>
      </c>
      <c r="CM23" s="1" t="str">
        <f t="shared" si="60"/>
        <v>"ItemId":50002</v>
      </c>
      <c r="CN23" s="1" t="str">
        <f t="shared" si="60"/>
        <v>"Num":1170</v>
      </c>
      <c r="CO23" s="1" t="str">
        <f t="shared" si="61"/>
        <v/>
      </c>
      <c r="CP23" s="1" t="str">
        <f t="shared" si="62"/>
        <v/>
      </c>
      <c r="CQ23" s="1" t="str">
        <f t="shared" si="63"/>
        <v/>
      </c>
      <c r="CR23" s="1" t="str">
        <f t="shared" si="64"/>
        <v/>
      </c>
      <c r="CS23" s="1" t="str">
        <f t="shared" si="46"/>
        <v>{"ItemId":50002,"Num":1170}</v>
      </c>
      <c r="CT23" s="1" t="str">
        <f t="shared" si="47"/>
        <v/>
      </c>
      <c r="CU23" s="1" t="str">
        <f t="shared" si="48"/>
        <v/>
      </c>
      <c r="CV23" s="1" t="str">
        <f t="shared" si="49"/>
        <v>[{"ItemId":50002,"Num":1170}]</v>
      </c>
      <c r="CY23" s="1">
        <f>IF(AD23="","",_xlfn.XLOOKUP(AD23,[1]配置!$D:$D,[1]配置!$B:$B))</f>
        <v>50004</v>
      </c>
      <c r="CZ23" s="1">
        <f t="shared" si="50"/>
        <v>19000</v>
      </c>
      <c r="DA23" s="1">
        <f>IF(AF23="","",_xlfn.XLOOKUP(AF23,[1]配置!$D:$D,[1]配置!$B:$B))</f>
        <v>50003</v>
      </c>
      <c r="DB23" s="1">
        <f t="shared" si="51"/>
        <v>4900</v>
      </c>
      <c r="DC23" s="1" t="str">
        <f t="shared" si="9"/>
        <v>"ItemId":50004</v>
      </c>
      <c r="DD23" s="1" t="str">
        <f t="shared" si="10"/>
        <v>"Num":19000</v>
      </c>
      <c r="DE23" s="1" t="str">
        <f t="shared" si="11"/>
        <v>"ItemId":50003</v>
      </c>
      <c r="DF23" s="1" t="str">
        <f t="shared" si="12"/>
        <v>"Num":4900</v>
      </c>
      <c r="DG23" s="1" t="str">
        <f t="shared" si="52"/>
        <v>{"ItemId":50004,"Num":19000}</v>
      </c>
      <c r="DH23" s="1" t="str">
        <f t="shared" si="53"/>
        <v>{"ItemId":50003,"Num":4900}</v>
      </c>
      <c r="DI23" s="1" t="str">
        <f t="shared" si="13"/>
        <v>[{"ItemId":50004,"Num":19000},{"ItemId":50003,"Num":4900}]</v>
      </c>
      <c r="DL23" s="1">
        <f>IF(AD23="","",_xlfn.XLOOKUP(AD23,[1]配置!$D:$D,[1]配置!$B:$B))</f>
        <v>50004</v>
      </c>
      <c r="DM23" s="1">
        <f t="shared" si="54"/>
        <v>19000</v>
      </c>
      <c r="DN23" s="1">
        <f>IF(AF23="","",_xlfn.XLOOKUP(AF23,[1]配置!$D:$D,[1]配置!$B:$B))</f>
        <v>50003</v>
      </c>
      <c r="DO23" s="1">
        <f t="shared" si="55"/>
        <v>4900</v>
      </c>
      <c r="DP23" s="1" t="str">
        <f t="shared" si="14"/>
        <v>"ItemId":50004</v>
      </c>
      <c r="DQ23" s="1" t="str">
        <f t="shared" si="15"/>
        <v>"Num":19000</v>
      </c>
      <c r="DR23" s="1" t="str">
        <f t="shared" si="16"/>
        <v>"ItemId":50003</v>
      </c>
      <c r="DS23" s="1" t="str">
        <f t="shared" si="17"/>
        <v>"Num":4900</v>
      </c>
      <c r="DT23" s="1" t="str">
        <f t="shared" si="56"/>
        <v>{"ItemId":50004,"Num":19000}</v>
      </c>
      <c r="DU23" s="1" t="str">
        <f t="shared" si="57"/>
        <v>{"ItemId":50003,"Num":4900}</v>
      </c>
      <c r="DV23" s="1" t="str">
        <f t="shared" si="18"/>
        <v>[{"ItemId":50004,"Num":19000},{"ItemId":50003,"Num":4900}]</v>
      </c>
    </row>
    <row r="24" spans="3:126" x14ac:dyDescent="0.15">
      <c r="C24" s="3">
        <v>401</v>
      </c>
      <c r="D24" s="23"/>
      <c r="E24" s="3" t="s">
        <v>108</v>
      </c>
      <c r="F24" s="2">
        <v>2200</v>
      </c>
      <c r="G24" s="2">
        <v>30</v>
      </c>
      <c r="H24" s="17" t="s">
        <v>93</v>
      </c>
      <c r="I24" s="3">
        <v>460</v>
      </c>
      <c r="J24" s="20" t="s">
        <v>94</v>
      </c>
      <c r="K24" s="3">
        <v>16800</v>
      </c>
      <c r="L24" s="17" t="s">
        <v>93</v>
      </c>
      <c r="M24" s="3">
        <v>1150</v>
      </c>
      <c r="N24" s="20" t="s">
        <v>94</v>
      </c>
      <c r="O24" s="3">
        <f t="shared" si="59"/>
        <v>50400</v>
      </c>
      <c r="P24" s="3"/>
      <c r="Q24" s="3"/>
      <c r="R24" s="3"/>
      <c r="S24" s="3"/>
      <c r="T24" s="3"/>
      <c r="U24" s="3"/>
      <c r="V24" s="3"/>
      <c r="W24" s="3"/>
      <c r="X24" s="15" t="s">
        <v>95</v>
      </c>
      <c r="Y24" s="3">
        <v>1200</v>
      </c>
      <c r="Z24" s="13" t="s">
        <v>96</v>
      </c>
      <c r="AA24" s="3">
        <v>5</v>
      </c>
      <c r="AB24" s="3"/>
      <c r="AC24" s="3"/>
      <c r="AD24" s="14" t="s">
        <v>117</v>
      </c>
      <c r="AE24" s="3">
        <v>19500</v>
      </c>
      <c r="AF24" s="14" t="s">
        <v>94</v>
      </c>
      <c r="AG24" s="3">
        <v>4950</v>
      </c>
      <c r="AH24" s="14" t="s">
        <v>117</v>
      </c>
      <c r="AI24" s="3">
        <v>17550</v>
      </c>
      <c r="AJ24" s="14" t="s">
        <v>94</v>
      </c>
      <c r="AK24" s="3">
        <v>4455</v>
      </c>
      <c r="AN24" s="1">
        <f>_xlfn.XLOOKUP(H24,[1]配置!$D:$D,[1]配置!$B:$B)</f>
        <v>50007</v>
      </c>
      <c r="AO24" s="1">
        <f t="shared" si="19"/>
        <v>460</v>
      </c>
      <c r="AP24" s="1">
        <f>_xlfn.XLOOKUP(J24,[1]配置!$D:$D,[1]配置!$B:$B)</f>
        <v>50003</v>
      </c>
      <c r="AQ24" s="1">
        <f t="shared" si="20"/>
        <v>16800</v>
      </c>
      <c r="AR24" s="1" t="str">
        <f t="shared" si="21"/>
        <v>"ItemId":50007</v>
      </c>
      <c r="AS24" s="1" t="str">
        <f t="shared" si="21"/>
        <v>"Num":460</v>
      </c>
      <c r="AT24" s="1" t="str">
        <f t="shared" si="21"/>
        <v>"ItemId":50003</v>
      </c>
      <c r="AU24" s="1" t="str">
        <f t="shared" si="21"/>
        <v>"Num":16800</v>
      </c>
      <c r="AV24" s="1" t="str">
        <f t="shared" si="22"/>
        <v>{"ItemId":50007,"Num":460}</v>
      </c>
      <c r="AW24" s="1" t="str">
        <f t="shared" si="23"/>
        <v>{"ItemId":50003,"Num":16800}</v>
      </c>
      <c r="AX24" s="1" t="str">
        <f t="shared" si="24"/>
        <v>[{"ItemId":50007,"Num":460},{"ItemId":50003,"Num":16800}]</v>
      </c>
      <c r="AZ24" s="1">
        <f>_xlfn.XLOOKUP(L24,[1]配置!$D:$D,[1]配置!$B:$B)</f>
        <v>50007</v>
      </c>
      <c r="BA24" s="1">
        <f t="shared" si="25"/>
        <v>1150</v>
      </c>
      <c r="BB24" s="1">
        <f>_xlfn.XLOOKUP(N24,[1]配置!$D:$D,[1]配置!$B:$B)</f>
        <v>50003</v>
      </c>
      <c r="BC24" s="1">
        <f t="shared" si="26"/>
        <v>50400</v>
      </c>
      <c r="BD24" s="1" t="str">
        <f>IF(P24="","",_xlfn.XLOOKUP(P24,[1]配置!$D:$D,[1]配置!$B:$B))</f>
        <v/>
      </c>
      <c r="BE24" s="1" t="str">
        <f t="shared" si="27"/>
        <v/>
      </c>
      <c r="BF24" s="1" t="str">
        <f>IF(R24="","",_xlfn.XLOOKUP(R24,[1]配置!$D:$D,[1]配置!$B:$B))</f>
        <v/>
      </c>
      <c r="BG24" s="1" t="str">
        <f t="shared" si="28"/>
        <v/>
      </c>
      <c r="BH24" s="1" t="str">
        <f>IF(T24="","",_xlfn.XLOOKUP(T24,[1]配置!$D:$D,[1]配置!$B:$B))</f>
        <v/>
      </c>
      <c r="BI24" s="1" t="str">
        <f t="shared" si="29"/>
        <v/>
      </c>
      <c r="BJ24" s="1" t="str">
        <f>IF(V24="","",_xlfn.XLOOKUP(V24,[1]配置!$D:$D,[1]配置!$B:$B))</f>
        <v/>
      </c>
      <c r="BK24" s="1" t="str">
        <f t="shared" si="30"/>
        <v/>
      </c>
      <c r="BL24" s="1" t="str">
        <f t="shared" si="31"/>
        <v>"ItemId":50007</v>
      </c>
      <c r="BM24" s="1" t="str">
        <f t="shared" si="31"/>
        <v>"Num":1150</v>
      </c>
      <c r="BN24" s="1" t="str">
        <f t="shared" si="32"/>
        <v>"ItemId":50003</v>
      </c>
      <c r="BO24" s="1" t="str">
        <f t="shared" si="33"/>
        <v>"Num":50400</v>
      </c>
      <c r="BP24" s="1" t="str">
        <f t="shared" si="34"/>
        <v/>
      </c>
      <c r="BQ24" s="1" t="str">
        <f t="shared" si="35"/>
        <v/>
      </c>
      <c r="BR24" s="1" t="str">
        <f t="shared" si="2"/>
        <v/>
      </c>
      <c r="BS24" s="1" t="str">
        <f t="shared" si="3"/>
        <v/>
      </c>
      <c r="BT24" s="1" t="str">
        <f t="shared" si="4"/>
        <v/>
      </c>
      <c r="BU24" s="1" t="str">
        <f t="shared" si="5"/>
        <v/>
      </c>
      <c r="BV24" s="1" t="str">
        <f t="shared" si="6"/>
        <v/>
      </c>
      <c r="BW24" s="1" t="str">
        <f t="shared" si="7"/>
        <v/>
      </c>
      <c r="BX24" s="1" t="str">
        <f t="shared" si="36"/>
        <v>{"ItemId":50007,"Num":1150}</v>
      </c>
      <c r="BY24" s="1" t="str">
        <f t="shared" si="37"/>
        <v>{"ItemId":50003,"Num":50400}</v>
      </c>
      <c r="BZ24" s="1" t="str">
        <f t="shared" si="38"/>
        <v/>
      </c>
      <c r="CA24" s="1" t="str">
        <f t="shared" si="39"/>
        <v/>
      </c>
      <c r="CB24" s="1" t="str">
        <f t="shared" si="40"/>
        <v/>
      </c>
      <c r="CC24" s="1" t="str">
        <f t="shared" si="41"/>
        <v/>
      </c>
      <c r="CD24" s="1" t="str">
        <f t="shared" si="42"/>
        <v>[{"ItemId":50007,"Num":1150},{"ItemId":50003,"Num":50400}]</v>
      </c>
      <c r="CG24" s="1">
        <f>IF(X24="","",_xlfn.XLOOKUP(X24,[1]配置!$D:$D,[1]配置!$B:$B))</f>
        <v>50002</v>
      </c>
      <c r="CH24" s="1">
        <f t="shared" si="43"/>
        <v>1200</v>
      </c>
      <c r="CI24" s="1">
        <f>IF(Z24="","",_xlfn.XLOOKUP(Z24,[1]配置!$D:$D,[1]配置!$B:$B))</f>
        <v>70001</v>
      </c>
      <c r="CJ24" s="1">
        <f t="shared" si="44"/>
        <v>5</v>
      </c>
      <c r="CK24" s="1" t="str">
        <f>IF(AB24="","",_xlfn.XLOOKUP(AB24,[1]配置!$D:$D,[1]配置!$B:$B))</f>
        <v/>
      </c>
      <c r="CL24" s="1" t="str">
        <f t="shared" si="45"/>
        <v/>
      </c>
      <c r="CM24" s="1" t="str">
        <f t="shared" si="60"/>
        <v>"ItemId":50002</v>
      </c>
      <c r="CN24" s="1" t="str">
        <f t="shared" si="60"/>
        <v>"Num":1200</v>
      </c>
      <c r="CO24" s="1" t="str">
        <f t="shared" si="61"/>
        <v>"ItemId":70001</v>
      </c>
      <c r="CP24" s="1" t="str">
        <f t="shared" si="62"/>
        <v>"Num":5</v>
      </c>
      <c r="CQ24" s="1" t="str">
        <f t="shared" si="63"/>
        <v/>
      </c>
      <c r="CR24" s="1" t="str">
        <f t="shared" si="64"/>
        <v/>
      </c>
      <c r="CS24" s="1" t="str">
        <f t="shared" si="46"/>
        <v>{"ItemId":50002,"Num":1200}</v>
      </c>
      <c r="CT24" s="1" t="str">
        <f t="shared" si="47"/>
        <v>{"ItemId":70001,"Num":5}</v>
      </c>
      <c r="CU24" s="1" t="str">
        <f t="shared" si="48"/>
        <v/>
      </c>
      <c r="CV24" s="1" t="str">
        <f t="shared" si="49"/>
        <v>[{"ItemId":50002,"Num":1200},{"ItemId":70001,"Num":5}]</v>
      </c>
      <c r="CY24" s="1">
        <f>IF(AD24="","",_xlfn.XLOOKUP(AD24,[1]配置!$D:$D,[1]配置!$B:$B))</f>
        <v>50004</v>
      </c>
      <c r="CZ24" s="1">
        <f t="shared" si="50"/>
        <v>19500</v>
      </c>
      <c r="DA24" s="1">
        <f>IF(AF24="","",_xlfn.XLOOKUP(AF24,[1]配置!$D:$D,[1]配置!$B:$B))</f>
        <v>50003</v>
      </c>
      <c r="DB24" s="1">
        <f t="shared" si="51"/>
        <v>4950</v>
      </c>
      <c r="DC24" s="1" t="str">
        <f t="shared" si="9"/>
        <v>"ItemId":50004</v>
      </c>
      <c r="DD24" s="1" t="str">
        <f t="shared" si="10"/>
        <v>"Num":19500</v>
      </c>
      <c r="DE24" s="1" t="str">
        <f t="shared" si="11"/>
        <v>"ItemId":50003</v>
      </c>
      <c r="DF24" s="1" t="str">
        <f t="shared" si="12"/>
        <v>"Num":4950</v>
      </c>
      <c r="DG24" s="1" t="str">
        <f t="shared" si="52"/>
        <v>{"ItemId":50004,"Num":19500}</v>
      </c>
      <c r="DH24" s="1" t="str">
        <f t="shared" si="53"/>
        <v>{"ItemId":50003,"Num":4950}</v>
      </c>
      <c r="DI24" s="1" t="str">
        <f t="shared" si="13"/>
        <v>[{"ItemId":50004,"Num":19500},{"ItemId":50003,"Num":4950}]</v>
      </c>
      <c r="DL24" s="1">
        <f>IF(AD24="","",_xlfn.XLOOKUP(AD24,[1]配置!$D:$D,[1]配置!$B:$B))</f>
        <v>50004</v>
      </c>
      <c r="DM24" s="1">
        <f t="shared" si="54"/>
        <v>19500</v>
      </c>
      <c r="DN24" s="1">
        <f>IF(AF24="","",_xlfn.XLOOKUP(AF24,[1]配置!$D:$D,[1]配置!$B:$B))</f>
        <v>50003</v>
      </c>
      <c r="DO24" s="1">
        <f t="shared" si="55"/>
        <v>4950</v>
      </c>
      <c r="DP24" s="1" t="str">
        <f t="shared" si="14"/>
        <v>"ItemId":50004</v>
      </c>
      <c r="DQ24" s="1" t="str">
        <f t="shared" si="15"/>
        <v>"Num":19500</v>
      </c>
      <c r="DR24" s="1" t="str">
        <f t="shared" si="16"/>
        <v>"ItemId":50003</v>
      </c>
      <c r="DS24" s="1" t="str">
        <f t="shared" si="17"/>
        <v>"Num":4950</v>
      </c>
      <c r="DT24" s="1" t="str">
        <f t="shared" si="56"/>
        <v>{"ItemId":50004,"Num":19500}</v>
      </c>
      <c r="DU24" s="1" t="str">
        <f t="shared" si="57"/>
        <v>{"ItemId":50003,"Num":4950}</v>
      </c>
      <c r="DV24" s="1" t="str">
        <f t="shared" si="18"/>
        <v>[{"ItemId":50004,"Num":19500},{"ItemId":50003,"Num":4950}]</v>
      </c>
    </row>
    <row r="25" spans="3:126" x14ac:dyDescent="0.15">
      <c r="C25" s="3">
        <v>402</v>
      </c>
      <c r="D25" s="23"/>
      <c r="E25" s="3" t="s">
        <v>31</v>
      </c>
      <c r="F25" s="2">
        <v>2350</v>
      </c>
      <c r="G25" s="2">
        <f t="shared" si="58"/>
        <v>30</v>
      </c>
      <c r="H25" s="17" t="s">
        <v>93</v>
      </c>
      <c r="I25" s="3">
        <v>480</v>
      </c>
      <c r="J25" s="20" t="s">
        <v>94</v>
      </c>
      <c r="K25" s="3">
        <v>17000</v>
      </c>
      <c r="L25" s="17" t="s">
        <v>93</v>
      </c>
      <c r="M25" s="3">
        <v>1200</v>
      </c>
      <c r="N25" s="20" t="s">
        <v>94</v>
      </c>
      <c r="O25" s="3">
        <f t="shared" si="59"/>
        <v>51000</v>
      </c>
      <c r="P25" s="3"/>
      <c r="Q25" s="3"/>
      <c r="R25" s="3"/>
      <c r="S25" s="3"/>
      <c r="T25" s="3"/>
      <c r="U25" s="3"/>
      <c r="V25" s="3"/>
      <c r="W25" s="3"/>
      <c r="X25" s="15" t="s">
        <v>95</v>
      </c>
      <c r="Y25" s="3">
        <v>1220</v>
      </c>
      <c r="Z25" s="13" t="s">
        <v>96</v>
      </c>
      <c r="AA25" s="3">
        <v>5</v>
      </c>
      <c r="AB25" s="3"/>
      <c r="AC25" s="3"/>
      <c r="AD25" s="14" t="s">
        <v>117</v>
      </c>
      <c r="AE25" s="3">
        <v>20000</v>
      </c>
      <c r="AF25" s="14" t="s">
        <v>94</v>
      </c>
      <c r="AG25" s="3">
        <v>5000</v>
      </c>
      <c r="AH25" s="14" t="s">
        <v>117</v>
      </c>
      <c r="AI25" s="3">
        <v>18000</v>
      </c>
      <c r="AJ25" s="14" t="s">
        <v>94</v>
      </c>
      <c r="AK25" s="3">
        <v>4500</v>
      </c>
      <c r="AN25" s="1">
        <f>_xlfn.XLOOKUP(H25,[1]配置!$D:$D,[1]配置!$B:$B)</f>
        <v>50007</v>
      </c>
      <c r="AO25" s="1">
        <f t="shared" si="19"/>
        <v>480</v>
      </c>
      <c r="AP25" s="1">
        <f>_xlfn.XLOOKUP(J25,[1]配置!$D:$D,[1]配置!$B:$B)</f>
        <v>50003</v>
      </c>
      <c r="AQ25" s="1">
        <f t="shared" si="20"/>
        <v>17000</v>
      </c>
      <c r="AR25" s="1" t="str">
        <f t="shared" si="21"/>
        <v>"ItemId":50007</v>
      </c>
      <c r="AS25" s="1" t="str">
        <f t="shared" si="21"/>
        <v>"Num":480</v>
      </c>
      <c r="AT25" s="1" t="str">
        <f t="shared" si="21"/>
        <v>"ItemId":50003</v>
      </c>
      <c r="AU25" s="1" t="str">
        <f t="shared" si="21"/>
        <v>"Num":17000</v>
      </c>
      <c r="AV25" s="1" t="str">
        <f t="shared" si="22"/>
        <v>{"ItemId":50007,"Num":480}</v>
      </c>
      <c r="AW25" s="1" t="str">
        <f t="shared" si="23"/>
        <v>{"ItemId":50003,"Num":17000}</v>
      </c>
      <c r="AX25" s="1" t="str">
        <f t="shared" si="24"/>
        <v>[{"ItemId":50007,"Num":480},{"ItemId":50003,"Num":17000}]</v>
      </c>
      <c r="AZ25" s="1">
        <f>_xlfn.XLOOKUP(L25,[1]配置!$D:$D,[1]配置!$B:$B)</f>
        <v>50007</v>
      </c>
      <c r="BA25" s="1">
        <f t="shared" si="25"/>
        <v>1200</v>
      </c>
      <c r="BB25" s="1">
        <f>_xlfn.XLOOKUP(N25,[1]配置!$D:$D,[1]配置!$B:$B)</f>
        <v>50003</v>
      </c>
      <c r="BC25" s="1">
        <f t="shared" si="26"/>
        <v>51000</v>
      </c>
      <c r="BD25" s="1" t="str">
        <f>IF(P25="","",_xlfn.XLOOKUP(P25,[1]配置!$D:$D,[1]配置!$B:$B))</f>
        <v/>
      </c>
      <c r="BE25" s="1" t="str">
        <f t="shared" si="27"/>
        <v/>
      </c>
      <c r="BF25" s="1" t="str">
        <f>IF(R25="","",_xlfn.XLOOKUP(R25,[1]配置!$D:$D,[1]配置!$B:$B))</f>
        <v/>
      </c>
      <c r="BG25" s="1" t="str">
        <f t="shared" si="28"/>
        <v/>
      </c>
      <c r="BH25" s="1" t="str">
        <f>IF(T25="","",_xlfn.XLOOKUP(T25,[1]配置!$D:$D,[1]配置!$B:$B))</f>
        <v/>
      </c>
      <c r="BI25" s="1" t="str">
        <f t="shared" si="29"/>
        <v/>
      </c>
      <c r="BJ25" s="1" t="str">
        <f>IF(V25="","",_xlfn.XLOOKUP(V25,[1]配置!$D:$D,[1]配置!$B:$B))</f>
        <v/>
      </c>
      <c r="BK25" s="1" t="str">
        <f t="shared" si="30"/>
        <v/>
      </c>
      <c r="BL25" s="1" t="str">
        <f t="shared" si="31"/>
        <v>"ItemId":50007</v>
      </c>
      <c r="BM25" s="1" t="str">
        <f t="shared" si="31"/>
        <v>"Num":1200</v>
      </c>
      <c r="BN25" s="1" t="str">
        <f t="shared" si="32"/>
        <v>"ItemId":50003</v>
      </c>
      <c r="BO25" s="1" t="str">
        <f t="shared" si="33"/>
        <v>"Num":51000</v>
      </c>
      <c r="BP25" s="1" t="str">
        <f t="shared" si="34"/>
        <v/>
      </c>
      <c r="BQ25" s="1" t="str">
        <f t="shared" si="35"/>
        <v/>
      </c>
      <c r="BR25" s="1" t="str">
        <f t="shared" si="2"/>
        <v/>
      </c>
      <c r="BS25" s="1" t="str">
        <f t="shared" si="3"/>
        <v/>
      </c>
      <c r="BT25" s="1" t="str">
        <f t="shared" si="4"/>
        <v/>
      </c>
      <c r="BU25" s="1" t="str">
        <f t="shared" si="5"/>
        <v/>
      </c>
      <c r="BV25" s="1" t="str">
        <f t="shared" si="6"/>
        <v/>
      </c>
      <c r="BW25" s="1" t="str">
        <f t="shared" si="7"/>
        <v/>
      </c>
      <c r="BX25" s="1" t="str">
        <f t="shared" si="36"/>
        <v>{"ItemId":50007,"Num":1200}</v>
      </c>
      <c r="BY25" s="1" t="str">
        <f t="shared" si="37"/>
        <v>{"ItemId":50003,"Num":51000}</v>
      </c>
      <c r="BZ25" s="1" t="str">
        <f t="shared" si="38"/>
        <v/>
      </c>
      <c r="CA25" s="1" t="str">
        <f t="shared" si="39"/>
        <v/>
      </c>
      <c r="CB25" s="1" t="str">
        <f t="shared" si="40"/>
        <v/>
      </c>
      <c r="CC25" s="1" t="str">
        <f t="shared" si="41"/>
        <v/>
      </c>
      <c r="CD25" s="1" t="str">
        <f t="shared" si="42"/>
        <v>[{"ItemId":50007,"Num":1200},{"ItemId":50003,"Num":51000}]</v>
      </c>
      <c r="CG25" s="1">
        <f>IF(X25="","",_xlfn.XLOOKUP(X25,[1]配置!$D:$D,[1]配置!$B:$B))</f>
        <v>50002</v>
      </c>
      <c r="CH25" s="1">
        <f t="shared" si="43"/>
        <v>1220</v>
      </c>
      <c r="CI25" s="1">
        <f>IF(Z25="","",_xlfn.XLOOKUP(Z25,[1]配置!$D:$D,[1]配置!$B:$B))</f>
        <v>70001</v>
      </c>
      <c r="CJ25" s="1">
        <f t="shared" si="44"/>
        <v>5</v>
      </c>
      <c r="CK25" s="1" t="str">
        <f>IF(AB25="","",_xlfn.XLOOKUP(AB25,[1]配置!$D:$D,[1]配置!$B:$B))</f>
        <v/>
      </c>
      <c r="CL25" s="1" t="str">
        <f t="shared" si="45"/>
        <v/>
      </c>
      <c r="CM25" s="1" t="str">
        <f t="shared" si="60"/>
        <v>"ItemId":50002</v>
      </c>
      <c r="CN25" s="1" t="str">
        <f t="shared" si="60"/>
        <v>"Num":1220</v>
      </c>
      <c r="CO25" s="1" t="str">
        <f t="shared" si="61"/>
        <v>"ItemId":70001</v>
      </c>
      <c r="CP25" s="1" t="str">
        <f t="shared" si="62"/>
        <v>"Num":5</v>
      </c>
      <c r="CQ25" s="1" t="str">
        <f t="shared" si="63"/>
        <v/>
      </c>
      <c r="CR25" s="1" t="str">
        <f t="shared" si="64"/>
        <v/>
      </c>
      <c r="CS25" s="1" t="str">
        <f t="shared" si="46"/>
        <v>{"ItemId":50002,"Num":1220}</v>
      </c>
      <c r="CT25" s="1" t="str">
        <f t="shared" si="47"/>
        <v>{"ItemId":70001,"Num":5}</v>
      </c>
      <c r="CU25" s="1" t="str">
        <f t="shared" si="48"/>
        <v/>
      </c>
      <c r="CV25" s="1" t="str">
        <f t="shared" si="49"/>
        <v>[{"ItemId":50002,"Num":1220},{"ItemId":70001,"Num":5}]</v>
      </c>
      <c r="CY25" s="1">
        <f>IF(AD25="","",_xlfn.XLOOKUP(AD25,[1]配置!$D:$D,[1]配置!$B:$B))</f>
        <v>50004</v>
      </c>
      <c r="CZ25" s="1">
        <f t="shared" si="50"/>
        <v>20000</v>
      </c>
      <c r="DA25" s="1">
        <f>IF(AF25="","",_xlfn.XLOOKUP(AF25,[1]配置!$D:$D,[1]配置!$B:$B))</f>
        <v>50003</v>
      </c>
      <c r="DB25" s="1">
        <f t="shared" si="51"/>
        <v>5000</v>
      </c>
      <c r="DC25" s="1" t="str">
        <f t="shared" si="9"/>
        <v>"ItemId":50004</v>
      </c>
      <c r="DD25" s="1" t="str">
        <f t="shared" si="10"/>
        <v>"Num":20000</v>
      </c>
      <c r="DE25" s="1" t="str">
        <f t="shared" si="11"/>
        <v>"ItemId":50003</v>
      </c>
      <c r="DF25" s="1" t="str">
        <f t="shared" si="12"/>
        <v>"Num":5000</v>
      </c>
      <c r="DG25" s="1" t="str">
        <f t="shared" si="52"/>
        <v>{"ItemId":50004,"Num":20000}</v>
      </c>
      <c r="DH25" s="1" t="str">
        <f t="shared" si="53"/>
        <v>{"ItemId":50003,"Num":5000}</v>
      </c>
      <c r="DI25" s="1" t="str">
        <f t="shared" si="13"/>
        <v>[{"ItemId":50004,"Num":20000},{"ItemId":50003,"Num":5000}]</v>
      </c>
      <c r="DL25" s="1">
        <f>IF(AD25="","",_xlfn.XLOOKUP(AD25,[1]配置!$D:$D,[1]配置!$B:$B))</f>
        <v>50004</v>
      </c>
      <c r="DM25" s="1">
        <f t="shared" si="54"/>
        <v>20000</v>
      </c>
      <c r="DN25" s="1">
        <f>IF(AF25="","",_xlfn.XLOOKUP(AF25,[1]配置!$D:$D,[1]配置!$B:$B))</f>
        <v>50003</v>
      </c>
      <c r="DO25" s="1">
        <f t="shared" si="55"/>
        <v>5000</v>
      </c>
      <c r="DP25" s="1" t="str">
        <f t="shared" si="14"/>
        <v>"ItemId":50004</v>
      </c>
      <c r="DQ25" s="1" t="str">
        <f t="shared" si="15"/>
        <v>"Num":20000</v>
      </c>
      <c r="DR25" s="1" t="str">
        <f t="shared" si="16"/>
        <v>"ItemId":50003</v>
      </c>
      <c r="DS25" s="1" t="str">
        <f t="shared" si="17"/>
        <v>"Num":5000</v>
      </c>
      <c r="DT25" s="1" t="str">
        <f t="shared" si="56"/>
        <v>{"ItemId":50004,"Num":20000}</v>
      </c>
      <c r="DU25" s="1" t="str">
        <f t="shared" si="57"/>
        <v>{"ItemId":50003,"Num":5000}</v>
      </c>
      <c r="DV25" s="1" t="str">
        <f t="shared" si="18"/>
        <v>[{"ItemId":50004,"Num":20000},{"ItemId":50003,"Num":5000}]</v>
      </c>
    </row>
    <row r="26" spans="3:126" x14ac:dyDescent="0.15">
      <c r="C26" s="3">
        <v>403</v>
      </c>
      <c r="D26" s="24"/>
      <c r="E26" s="3" t="s">
        <v>32</v>
      </c>
      <c r="F26" s="2">
        <v>2500</v>
      </c>
      <c r="G26" s="2">
        <f t="shared" si="58"/>
        <v>30</v>
      </c>
      <c r="H26" s="17" t="s">
        <v>93</v>
      </c>
      <c r="I26" s="3">
        <v>500</v>
      </c>
      <c r="J26" s="20" t="s">
        <v>94</v>
      </c>
      <c r="K26" s="3">
        <v>17200</v>
      </c>
      <c r="L26" s="17" t="s">
        <v>93</v>
      </c>
      <c r="M26" s="3">
        <v>1250</v>
      </c>
      <c r="N26" s="20" t="s">
        <v>94</v>
      </c>
      <c r="O26" s="3">
        <f t="shared" si="59"/>
        <v>51600</v>
      </c>
      <c r="P26" s="3"/>
      <c r="Q26" s="3"/>
      <c r="R26" s="3"/>
      <c r="S26" s="3"/>
      <c r="T26" s="3"/>
      <c r="U26" s="3"/>
      <c r="V26" s="3"/>
      <c r="W26" s="3"/>
      <c r="X26" s="15" t="s">
        <v>95</v>
      </c>
      <c r="Y26" s="3">
        <v>1250</v>
      </c>
      <c r="Z26" s="13" t="s">
        <v>96</v>
      </c>
      <c r="AA26" s="3">
        <v>5</v>
      </c>
      <c r="AB26" s="3"/>
      <c r="AC26" s="3"/>
      <c r="AD26" s="14" t="s">
        <v>117</v>
      </c>
      <c r="AE26" s="3">
        <v>20500</v>
      </c>
      <c r="AF26" s="14" t="s">
        <v>94</v>
      </c>
      <c r="AG26" s="3">
        <v>5050</v>
      </c>
      <c r="AH26" s="14" t="s">
        <v>117</v>
      </c>
      <c r="AI26" s="3">
        <v>18450</v>
      </c>
      <c r="AJ26" s="14" t="s">
        <v>94</v>
      </c>
      <c r="AK26" s="3">
        <v>4545</v>
      </c>
      <c r="AN26" s="1">
        <f>_xlfn.XLOOKUP(H26,[1]配置!$D:$D,[1]配置!$B:$B)</f>
        <v>50007</v>
      </c>
      <c r="AO26" s="1">
        <f t="shared" si="19"/>
        <v>500</v>
      </c>
      <c r="AP26" s="1">
        <f>_xlfn.XLOOKUP(J26,[1]配置!$D:$D,[1]配置!$B:$B)</f>
        <v>50003</v>
      </c>
      <c r="AQ26" s="1">
        <f t="shared" si="20"/>
        <v>17200</v>
      </c>
      <c r="AR26" s="1" t="str">
        <f t="shared" si="21"/>
        <v>"ItemId":50007</v>
      </c>
      <c r="AS26" s="1" t="str">
        <f t="shared" si="21"/>
        <v>"Num":500</v>
      </c>
      <c r="AT26" s="1" t="str">
        <f t="shared" si="21"/>
        <v>"ItemId":50003</v>
      </c>
      <c r="AU26" s="1" t="str">
        <f t="shared" si="21"/>
        <v>"Num":17200</v>
      </c>
      <c r="AV26" s="1" t="str">
        <f t="shared" si="22"/>
        <v>{"ItemId":50007,"Num":500}</v>
      </c>
      <c r="AW26" s="1" t="str">
        <f t="shared" si="23"/>
        <v>{"ItemId":50003,"Num":17200}</v>
      </c>
      <c r="AX26" s="1" t="str">
        <f t="shared" si="24"/>
        <v>[{"ItemId":50007,"Num":500},{"ItemId":50003,"Num":17200}]</v>
      </c>
      <c r="AZ26" s="1">
        <f>_xlfn.XLOOKUP(L26,[1]配置!$D:$D,[1]配置!$B:$B)</f>
        <v>50007</v>
      </c>
      <c r="BA26" s="1">
        <f t="shared" si="25"/>
        <v>1250</v>
      </c>
      <c r="BB26" s="1">
        <f>_xlfn.XLOOKUP(N26,[1]配置!$D:$D,[1]配置!$B:$B)</f>
        <v>50003</v>
      </c>
      <c r="BC26" s="1">
        <f t="shared" si="26"/>
        <v>51600</v>
      </c>
      <c r="BD26" s="1" t="str">
        <f>IF(P26="","",_xlfn.XLOOKUP(P26,[1]配置!$D:$D,[1]配置!$B:$B))</f>
        <v/>
      </c>
      <c r="BE26" s="1" t="str">
        <f t="shared" si="27"/>
        <v/>
      </c>
      <c r="BF26" s="1" t="str">
        <f>IF(R26="","",_xlfn.XLOOKUP(R26,[1]配置!$D:$D,[1]配置!$B:$B))</f>
        <v/>
      </c>
      <c r="BG26" s="1" t="str">
        <f t="shared" si="28"/>
        <v/>
      </c>
      <c r="BH26" s="1" t="str">
        <f>IF(T26="","",_xlfn.XLOOKUP(T26,[1]配置!$D:$D,[1]配置!$B:$B))</f>
        <v/>
      </c>
      <c r="BI26" s="1" t="str">
        <f t="shared" si="29"/>
        <v/>
      </c>
      <c r="BJ26" s="1" t="str">
        <f>IF(V26="","",_xlfn.XLOOKUP(V26,[1]配置!$D:$D,[1]配置!$B:$B))</f>
        <v/>
      </c>
      <c r="BK26" s="1" t="str">
        <f t="shared" si="30"/>
        <v/>
      </c>
      <c r="BL26" s="1" t="str">
        <f t="shared" si="31"/>
        <v>"ItemId":50007</v>
      </c>
      <c r="BM26" s="1" t="str">
        <f t="shared" si="31"/>
        <v>"Num":1250</v>
      </c>
      <c r="BN26" s="1" t="str">
        <f t="shared" si="32"/>
        <v>"ItemId":50003</v>
      </c>
      <c r="BO26" s="1" t="str">
        <f t="shared" si="33"/>
        <v>"Num":51600</v>
      </c>
      <c r="BP26" s="1" t="str">
        <f t="shared" si="34"/>
        <v/>
      </c>
      <c r="BQ26" s="1" t="str">
        <f t="shared" si="35"/>
        <v/>
      </c>
      <c r="BR26" s="1" t="str">
        <f t="shared" si="2"/>
        <v/>
      </c>
      <c r="BS26" s="1" t="str">
        <f t="shared" si="3"/>
        <v/>
      </c>
      <c r="BT26" s="1" t="str">
        <f t="shared" si="4"/>
        <v/>
      </c>
      <c r="BU26" s="1" t="str">
        <f t="shared" si="5"/>
        <v/>
      </c>
      <c r="BV26" s="1" t="str">
        <f t="shared" si="6"/>
        <v/>
      </c>
      <c r="BW26" s="1" t="str">
        <f t="shared" si="7"/>
        <v/>
      </c>
      <c r="BX26" s="1" t="str">
        <f t="shared" si="36"/>
        <v>{"ItemId":50007,"Num":1250}</v>
      </c>
      <c r="BY26" s="1" t="str">
        <f t="shared" si="37"/>
        <v>{"ItemId":50003,"Num":51600}</v>
      </c>
      <c r="BZ26" s="1" t="str">
        <f t="shared" si="38"/>
        <v/>
      </c>
      <c r="CA26" s="1" t="str">
        <f t="shared" si="39"/>
        <v/>
      </c>
      <c r="CB26" s="1" t="str">
        <f t="shared" si="40"/>
        <v/>
      </c>
      <c r="CC26" s="1" t="str">
        <f t="shared" si="41"/>
        <v/>
      </c>
      <c r="CD26" s="1" t="str">
        <f t="shared" si="42"/>
        <v>[{"ItemId":50007,"Num":1250},{"ItemId":50003,"Num":51600}]</v>
      </c>
      <c r="CG26" s="1">
        <f>IF(X26="","",_xlfn.XLOOKUP(X26,[1]配置!$D:$D,[1]配置!$B:$B))</f>
        <v>50002</v>
      </c>
      <c r="CH26" s="1">
        <f t="shared" si="43"/>
        <v>1250</v>
      </c>
      <c r="CI26" s="1">
        <f>IF(Z26="","",_xlfn.XLOOKUP(Z26,[1]配置!$D:$D,[1]配置!$B:$B))</f>
        <v>70001</v>
      </c>
      <c r="CJ26" s="1">
        <f t="shared" si="44"/>
        <v>5</v>
      </c>
      <c r="CK26" s="1" t="str">
        <f>IF(AB26="","",_xlfn.XLOOKUP(AB26,[1]配置!$D:$D,[1]配置!$B:$B))</f>
        <v/>
      </c>
      <c r="CL26" s="1" t="str">
        <f t="shared" si="45"/>
        <v/>
      </c>
      <c r="CM26" s="1" t="str">
        <f t="shared" si="60"/>
        <v>"ItemId":50002</v>
      </c>
      <c r="CN26" s="1" t="str">
        <f t="shared" si="60"/>
        <v>"Num":1250</v>
      </c>
      <c r="CO26" s="1" t="str">
        <f t="shared" si="61"/>
        <v>"ItemId":70001</v>
      </c>
      <c r="CP26" s="1" t="str">
        <f t="shared" si="62"/>
        <v>"Num":5</v>
      </c>
      <c r="CQ26" s="1" t="str">
        <f t="shared" si="63"/>
        <v/>
      </c>
      <c r="CR26" s="1" t="str">
        <f t="shared" si="64"/>
        <v/>
      </c>
      <c r="CS26" s="1" t="str">
        <f t="shared" si="46"/>
        <v>{"ItemId":50002,"Num":1250}</v>
      </c>
      <c r="CT26" s="1" t="str">
        <f t="shared" si="47"/>
        <v>{"ItemId":70001,"Num":5}</v>
      </c>
      <c r="CU26" s="1" t="str">
        <f t="shared" si="48"/>
        <v/>
      </c>
      <c r="CV26" s="1" t="str">
        <f t="shared" si="49"/>
        <v>[{"ItemId":50002,"Num":1250},{"ItemId":70001,"Num":5}]</v>
      </c>
      <c r="CY26" s="1">
        <f>IF(AD26="","",_xlfn.XLOOKUP(AD26,[1]配置!$D:$D,[1]配置!$B:$B))</f>
        <v>50004</v>
      </c>
      <c r="CZ26" s="1">
        <f t="shared" si="50"/>
        <v>20500</v>
      </c>
      <c r="DA26" s="1">
        <f>IF(AF26="","",_xlfn.XLOOKUP(AF26,[1]配置!$D:$D,[1]配置!$B:$B))</f>
        <v>50003</v>
      </c>
      <c r="DB26" s="1">
        <f t="shared" si="51"/>
        <v>5050</v>
      </c>
      <c r="DC26" s="1" t="str">
        <f t="shared" si="9"/>
        <v>"ItemId":50004</v>
      </c>
      <c r="DD26" s="1" t="str">
        <f t="shared" si="10"/>
        <v>"Num":20500</v>
      </c>
      <c r="DE26" s="1" t="str">
        <f t="shared" si="11"/>
        <v>"ItemId":50003</v>
      </c>
      <c r="DF26" s="1" t="str">
        <f t="shared" si="12"/>
        <v>"Num":5050</v>
      </c>
      <c r="DG26" s="1" t="str">
        <f t="shared" si="52"/>
        <v>{"ItemId":50004,"Num":20500}</v>
      </c>
      <c r="DH26" s="1" t="str">
        <f t="shared" si="53"/>
        <v>{"ItemId":50003,"Num":5050}</v>
      </c>
      <c r="DI26" s="1" t="str">
        <f t="shared" si="13"/>
        <v>[{"ItemId":50004,"Num":20500},{"ItemId":50003,"Num":5050}]</v>
      </c>
      <c r="DL26" s="1">
        <f>IF(AD26="","",_xlfn.XLOOKUP(AD26,[1]配置!$D:$D,[1]配置!$B:$B))</f>
        <v>50004</v>
      </c>
      <c r="DM26" s="1">
        <f t="shared" si="54"/>
        <v>20500</v>
      </c>
      <c r="DN26" s="1">
        <f>IF(AF26="","",_xlfn.XLOOKUP(AF26,[1]配置!$D:$D,[1]配置!$B:$B))</f>
        <v>50003</v>
      </c>
      <c r="DO26" s="1">
        <f t="shared" si="55"/>
        <v>5050</v>
      </c>
      <c r="DP26" s="1" t="str">
        <f t="shared" si="14"/>
        <v>"ItemId":50004</v>
      </c>
      <c r="DQ26" s="1" t="str">
        <f t="shared" si="15"/>
        <v>"Num":20500</v>
      </c>
      <c r="DR26" s="1" t="str">
        <f t="shared" si="16"/>
        <v>"ItemId":50003</v>
      </c>
      <c r="DS26" s="1" t="str">
        <f t="shared" si="17"/>
        <v>"Num":5050</v>
      </c>
      <c r="DT26" s="1" t="str">
        <f t="shared" si="56"/>
        <v>{"ItemId":50004,"Num":20500}</v>
      </c>
      <c r="DU26" s="1" t="str">
        <f t="shared" si="57"/>
        <v>{"ItemId":50003,"Num":5050}</v>
      </c>
      <c r="DV26" s="1" t="str">
        <f t="shared" si="18"/>
        <v>[{"ItemId":50004,"Num":20500},{"ItemId":50003,"Num":5050}]</v>
      </c>
    </row>
    <row r="27" spans="3:126" x14ac:dyDescent="0.15">
      <c r="C27" s="3">
        <v>501</v>
      </c>
      <c r="D27" s="22" t="s">
        <v>97</v>
      </c>
      <c r="E27" s="3" t="s">
        <v>109</v>
      </c>
      <c r="F27" s="3">
        <v>1000</v>
      </c>
      <c r="G27" s="2">
        <v>50</v>
      </c>
      <c r="H27" s="17" t="s">
        <v>93</v>
      </c>
      <c r="I27" s="3">
        <v>525</v>
      </c>
      <c r="J27" s="20" t="s">
        <v>94</v>
      </c>
      <c r="K27" s="3">
        <v>20000</v>
      </c>
      <c r="L27" s="17" t="s">
        <v>93</v>
      </c>
      <c r="M27" s="3">
        <v>1310</v>
      </c>
      <c r="N27" s="20" t="s">
        <v>94</v>
      </c>
      <c r="O27" s="3">
        <f t="shared" si="59"/>
        <v>60000</v>
      </c>
      <c r="P27" s="3"/>
      <c r="Q27" s="3"/>
      <c r="R27" s="3"/>
      <c r="S27" s="3"/>
      <c r="T27" s="3"/>
      <c r="U27" s="3"/>
      <c r="V27" s="3"/>
      <c r="W27" s="3"/>
      <c r="X27" s="15"/>
      <c r="Y27" s="3"/>
      <c r="Z27" s="13"/>
      <c r="AA27" s="3"/>
      <c r="AB27" s="3"/>
      <c r="AC27" s="3"/>
      <c r="AD27" s="14" t="s">
        <v>117</v>
      </c>
      <c r="AE27" s="3">
        <v>21000</v>
      </c>
      <c r="AF27" s="14" t="s">
        <v>94</v>
      </c>
      <c r="AG27" s="3">
        <v>5100</v>
      </c>
      <c r="AH27" s="14" t="s">
        <v>117</v>
      </c>
      <c r="AI27" s="3">
        <v>18900</v>
      </c>
      <c r="AJ27" s="14" t="s">
        <v>94</v>
      </c>
      <c r="AK27" s="3">
        <v>4590</v>
      </c>
      <c r="AN27" s="1">
        <f>_xlfn.XLOOKUP(H27,[1]配置!$D:$D,[1]配置!$B:$B)</f>
        <v>50007</v>
      </c>
      <c r="AO27" s="1">
        <f t="shared" si="19"/>
        <v>525</v>
      </c>
      <c r="AP27" s="1">
        <f>_xlfn.XLOOKUP(J27,[1]配置!$D:$D,[1]配置!$B:$B)</f>
        <v>50003</v>
      </c>
      <c r="AQ27" s="1">
        <f t="shared" si="20"/>
        <v>20000</v>
      </c>
      <c r="AR27" s="1" t="str">
        <f t="shared" si="21"/>
        <v>"ItemId":50007</v>
      </c>
      <c r="AS27" s="1" t="str">
        <f t="shared" si="21"/>
        <v>"Num":525</v>
      </c>
      <c r="AT27" s="1" t="str">
        <f t="shared" si="21"/>
        <v>"ItemId":50003</v>
      </c>
      <c r="AU27" s="1" t="str">
        <f t="shared" si="21"/>
        <v>"Num":20000</v>
      </c>
      <c r="AV27" s="1" t="str">
        <f t="shared" si="22"/>
        <v>{"ItemId":50007,"Num":525}</v>
      </c>
      <c r="AW27" s="1" t="str">
        <f t="shared" si="23"/>
        <v>{"ItemId":50003,"Num":20000}</v>
      </c>
      <c r="AX27" s="1" t="str">
        <f t="shared" si="24"/>
        <v>[{"ItemId":50007,"Num":525},{"ItemId":50003,"Num":20000}]</v>
      </c>
      <c r="AZ27" s="1">
        <f>_xlfn.XLOOKUP(L27,[1]配置!$D:$D,[1]配置!$B:$B)</f>
        <v>50007</v>
      </c>
      <c r="BA27" s="1">
        <f t="shared" si="25"/>
        <v>1310</v>
      </c>
      <c r="BB27" s="1">
        <f>_xlfn.XLOOKUP(N27,[1]配置!$D:$D,[1]配置!$B:$B)</f>
        <v>50003</v>
      </c>
      <c r="BC27" s="1">
        <f t="shared" si="26"/>
        <v>60000</v>
      </c>
      <c r="BD27" s="1" t="str">
        <f>IF(P27="","",_xlfn.XLOOKUP(P27,[1]配置!$D:$D,[1]配置!$B:$B))</f>
        <v/>
      </c>
      <c r="BE27" s="1" t="str">
        <f t="shared" si="27"/>
        <v/>
      </c>
      <c r="BF27" s="1" t="str">
        <f>IF(R27="","",_xlfn.XLOOKUP(R27,[1]配置!$D:$D,[1]配置!$B:$B))</f>
        <v/>
      </c>
      <c r="BG27" s="1" t="str">
        <f t="shared" si="28"/>
        <v/>
      </c>
      <c r="BH27" s="1" t="str">
        <f>IF(T27="","",_xlfn.XLOOKUP(T27,[1]配置!$D:$D,[1]配置!$B:$B))</f>
        <v/>
      </c>
      <c r="BI27" s="1" t="str">
        <f t="shared" si="29"/>
        <v/>
      </c>
      <c r="BJ27" s="1" t="str">
        <f>IF(V27="","",_xlfn.XLOOKUP(V27,[1]配置!$D:$D,[1]配置!$B:$B))</f>
        <v/>
      </c>
      <c r="BK27" s="1" t="str">
        <f t="shared" si="30"/>
        <v/>
      </c>
      <c r="BL27" s="1" t="str">
        <f t="shared" si="31"/>
        <v>"ItemId":50007</v>
      </c>
      <c r="BM27" s="1" t="str">
        <f t="shared" si="31"/>
        <v>"Num":1310</v>
      </c>
      <c r="BN27" s="1" t="str">
        <f t="shared" si="32"/>
        <v>"ItemId":50003</v>
      </c>
      <c r="BO27" s="1" t="str">
        <f t="shared" si="33"/>
        <v>"Num":60000</v>
      </c>
      <c r="BP27" s="1" t="str">
        <f t="shared" si="34"/>
        <v/>
      </c>
      <c r="BQ27" s="1" t="str">
        <f t="shared" si="35"/>
        <v/>
      </c>
      <c r="BR27" s="1" t="str">
        <f t="shared" si="2"/>
        <v/>
      </c>
      <c r="BS27" s="1" t="str">
        <f t="shared" si="3"/>
        <v/>
      </c>
      <c r="BT27" s="1" t="str">
        <f t="shared" si="4"/>
        <v/>
      </c>
      <c r="BU27" s="1" t="str">
        <f t="shared" si="5"/>
        <v/>
      </c>
      <c r="BV27" s="1" t="str">
        <f t="shared" si="6"/>
        <v/>
      </c>
      <c r="BW27" s="1" t="str">
        <f t="shared" si="7"/>
        <v/>
      </c>
      <c r="BX27" s="1" t="str">
        <f t="shared" si="36"/>
        <v>{"ItemId":50007,"Num":1310}</v>
      </c>
      <c r="BY27" s="1" t="str">
        <f t="shared" si="37"/>
        <v>{"ItemId":50003,"Num":60000}</v>
      </c>
      <c r="BZ27" s="1" t="str">
        <f t="shared" si="38"/>
        <v/>
      </c>
      <c r="CA27" s="1" t="str">
        <f t="shared" si="39"/>
        <v/>
      </c>
      <c r="CB27" s="1" t="str">
        <f t="shared" si="40"/>
        <v/>
      </c>
      <c r="CC27" s="1" t="str">
        <f t="shared" si="41"/>
        <v/>
      </c>
      <c r="CD27" s="1" t="str">
        <f t="shared" si="42"/>
        <v>[{"ItemId":50007,"Num":1310},{"ItemId":50003,"Num":60000}]</v>
      </c>
      <c r="CG27" s="1" t="str">
        <f>IF(X27="","",_xlfn.XLOOKUP(X27,[1]配置!$D:$D,[1]配置!$B:$B))</f>
        <v/>
      </c>
      <c r="CH27" s="1" t="str">
        <f t="shared" si="43"/>
        <v/>
      </c>
      <c r="CI27" s="1" t="str">
        <f>IF(Z27="","",_xlfn.XLOOKUP(Z27,[1]配置!$D:$D,[1]配置!$B:$B))</f>
        <v/>
      </c>
      <c r="CJ27" s="1" t="str">
        <f t="shared" si="44"/>
        <v/>
      </c>
      <c r="CK27" s="1" t="str">
        <f>IF(AB27="","",_xlfn.XLOOKUP(AB27,[1]配置!$D:$D,[1]配置!$B:$B))</f>
        <v/>
      </c>
      <c r="CL27" s="1" t="str">
        <f t="shared" si="45"/>
        <v/>
      </c>
      <c r="CM27" s="1" t="str">
        <f t="shared" si="60"/>
        <v/>
      </c>
      <c r="CN27" s="1" t="str">
        <f t="shared" si="60"/>
        <v/>
      </c>
      <c r="CO27" s="1" t="str">
        <f t="shared" si="61"/>
        <v/>
      </c>
      <c r="CP27" s="1" t="str">
        <f t="shared" si="62"/>
        <v/>
      </c>
      <c r="CQ27" s="1" t="str">
        <f t="shared" si="63"/>
        <v/>
      </c>
      <c r="CR27" s="1" t="str">
        <f t="shared" si="64"/>
        <v/>
      </c>
      <c r="CS27" s="1" t="str">
        <f t="shared" si="46"/>
        <v/>
      </c>
      <c r="CT27" s="1" t="str">
        <f t="shared" si="47"/>
        <v/>
      </c>
      <c r="CU27" s="1" t="str">
        <f t="shared" si="48"/>
        <v/>
      </c>
      <c r="CV27" s="1" t="str">
        <f t="shared" si="49"/>
        <v>[]</v>
      </c>
      <c r="CY27" s="1">
        <f>IF(AD27="","",_xlfn.XLOOKUP(AD27,[1]配置!$D:$D,[1]配置!$B:$B))</f>
        <v>50004</v>
      </c>
      <c r="CZ27" s="1">
        <f t="shared" si="50"/>
        <v>21000</v>
      </c>
      <c r="DA27" s="1">
        <f>IF(AF27="","",_xlfn.XLOOKUP(AF27,[1]配置!$D:$D,[1]配置!$B:$B))</f>
        <v>50003</v>
      </c>
      <c r="DB27" s="1">
        <f t="shared" si="51"/>
        <v>5100</v>
      </c>
      <c r="DC27" s="1" t="str">
        <f t="shared" si="9"/>
        <v>"ItemId":50004</v>
      </c>
      <c r="DD27" s="1" t="str">
        <f t="shared" si="10"/>
        <v>"Num":21000</v>
      </c>
      <c r="DE27" s="1" t="str">
        <f t="shared" si="11"/>
        <v>"ItemId":50003</v>
      </c>
      <c r="DF27" s="1" t="str">
        <f t="shared" si="12"/>
        <v>"Num":5100</v>
      </c>
      <c r="DG27" s="1" t="str">
        <f t="shared" si="52"/>
        <v>{"ItemId":50004,"Num":21000}</v>
      </c>
      <c r="DH27" s="1" t="str">
        <f t="shared" si="53"/>
        <v>{"ItemId":50003,"Num":5100}</v>
      </c>
      <c r="DI27" s="1" t="str">
        <f t="shared" si="13"/>
        <v>[{"ItemId":50004,"Num":21000},{"ItemId":50003,"Num":5100}]</v>
      </c>
      <c r="DL27" s="1">
        <f>IF(AD27="","",_xlfn.XLOOKUP(AD27,[1]配置!$D:$D,[1]配置!$B:$B))</f>
        <v>50004</v>
      </c>
      <c r="DM27" s="1">
        <f t="shared" si="54"/>
        <v>21000</v>
      </c>
      <c r="DN27" s="1">
        <f>IF(AF27="","",_xlfn.XLOOKUP(AF27,[1]配置!$D:$D,[1]配置!$B:$B))</f>
        <v>50003</v>
      </c>
      <c r="DO27" s="1">
        <f t="shared" si="55"/>
        <v>5100</v>
      </c>
      <c r="DP27" s="1" t="str">
        <f t="shared" si="14"/>
        <v>"ItemId":50004</v>
      </c>
      <c r="DQ27" s="1" t="str">
        <f t="shared" si="15"/>
        <v>"Num":21000</v>
      </c>
      <c r="DR27" s="1" t="str">
        <f t="shared" si="16"/>
        <v>"ItemId":50003</v>
      </c>
      <c r="DS27" s="1" t="str">
        <f t="shared" si="17"/>
        <v>"Num":5100</v>
      </c>
      <c r="DT27" s="1" t="str">
        <f t="shared" si="56"/>
        <v>{"ItemId":50004,"Num":21000}</v>
      </c>
      <c r="DU27" s="1" t="str">
        <f t="shared" si="57"/>
        <v>{"ItemId":50003,"Num":5100}</v>
      </c>
      <c r="DV27" s="1" t="str">
        <f t="shared" si="18"/>
        <v>[{"ItemId":50004,"Num":21000},{"ItemId":50003,"Num":5100}]</v>
      </c>
    </row>
    <row r="28" spans="3:126" x14ac:dyDescent="0.15">
      <c r="C28" s="3">
        <v>502</v>
      </c>
      <c r="D28" s="23"/>
      <c r="E28" s="3" t="s">
        <v>34</v>
      </c>
      <c r="F28" s="2">
        <v>1050</v>
      </c>
      <c r="G28" s="2">
        <f>G27</f>
        <v>50</v>
      </c>
      <c r="H28" s="17" t="s">
        <v>93</v>
      </c>
      <c r="I28" s="3">
        <v>575</v>
      </c>
      <c r="J28" s="20" t="s">
        <v>94</v>
      </c>
      <c r="K28" s="3">
        <v>20200</v>
      </c>
      <c r="L28" s="17" t="s">
        <v>93</v>
      </c>
      <c r="M28" s="3">
        <v>1440</v>
      </c>
      <c r="N28" s="20" t="s">
        <v>94</v>
      </c>
      <c r="O28" s="3">
        <f t="shared" si="59"/>
        <v>60600</v>
      </c>
      <c r="P28" s="3"/>
      <c r="Q28" s="3"/>
      <c r="R28" s="3"/>
      <c r="S28" s="3"/>
      <c r="T28" s="3"/>
      <c r="U28" s="3"/>
      <c r="V28" s="3"/>
      <c r="W28" s="3"/>
      <c r="X28" s="15" t="s">
        <v>95</v>
      </c>
      <c r="Y28" s="3">
        <v>1300</v>
      </c>
      <c r="Z28" s="13" t="s">
        <v>96</v>
      </c>
      <c r="AA28" s="3">
        <v>10</v>
      </c>
      <c r="AB28" s="3"/>
      <c r="AC28" s="3"/>
      <c r="AD28" s="14" t="s">
        <v>117</v>
      </c>
      <c r="AE28" s="3">
        <v>21500</v>
      </c>
      <c r="AF28" s="14" t="s">
        <v>94</v>
      </c>
      <c r="AG28" s="3">
        <v>5150</v>
      </c>
      <c r="AH28" s="14" t="s">
        <v>117</v>
      </c>
      <c r="AI28" s="3">
        <v>19350</v>
      </c>
      <c r="AJ28" s="14" t="s">
        <v>94</v>
      </c>
      <c r="AK28" s="3">
        <v>4635</v>
      </c>
      <c r="AN28" s="1">
        <f>_xlfn.XLOOKUP(H28,[1]配置!$D:$D,[1]配置!$B:$B)</f>
        <v>50007</v>
      </c>
      <c r="AO28" s="1">
        <f t="shared" si="19"/>
        <v>575</v>
      </c>
      <c r="AP28" s="1">
        <f>_xlfn.XLOOKUP(J28,[1]配置!$D:$D,[1]配置!$B:$B)</f>
        <v>50003</v>
      </c>
      <c r="AQ28" s="1">
        <f t="shared" si="20"/>
        <v>20200</v>
      </c>
      <c r="AR28" s="1" t="str">
        <f t="shared" si="21"/>
        <v>"ItemId":50007</v>
      </c>
      <c r="AS28" s="1" t="str">
        <f t="shared" si="21"/>
        <v>"Num":575</v>
      </c>
      <c r="AT28" s="1" t="str">
        <f t="shared" si="21"/>
        <v>"ItemId":50003</v>
      </c>
      <c r="AU28" s="1" t="str">
        <f t="shared" si="21"/>
        <v>"Num":20200</v>
      </c>
      <c r="AV28" s="1" t="str">
        <f t="shared" si="22"/>
        <v>{"ItemId":50007,"Num":575}</v>
      </c>
      <c r="AW28" s="1" t="str">
        <f t="shared" si="23"/>
        <v>{"ItemId":50003,"Num":20200}</v>
      </c>
      <c r="AX28" s="1" t="str">
        <f t="shared" si="24"/>
        <v>[{"ItemId":50007,"Num":575},{"ItemId":50003,"Num":20200}]</v>
      </c>
      <c r="AZ28" s="1">
        <f>_xlfn.XLOOKUP(L28,[1]配置!$D:$D,[1]配置!$B:$B)</f>
        <v>50007</v>
      </c>
      <c r="BA28" s="1">
        <f t="shared" si="25"/>
        <v>1440</v>
      </c>
      <c r="BB28" s="1">
        <f>_xlfn.XLOOKUP(N28,[1]配置!$D:$D,[1]配置!$B:$B)</f>
        <v>50003</v>
      </c>
      <c r="BC28" s="1">
        <f t="shared" si="26"/>
        <v>60600</v>
      </c>
      <c r="BD28" s="1" t="str">
        <f>IF(P28="","",_xlfn.XLOOKUP(P28,[1]配置!$D:$D,[1]配置!$B:$B))</f>
        <v/>
      </c>
      <c r="BE28" s="1" t="str">
        <f t="shared" si="27"/>
        <v/>
      </c>
      <c r="BF28" s="1" t="str">
        <f>IF(R28="","",_xlfn.XLOOKUP(R28,[1]配置!$D:$D,[1]配置!$B:$B))</f>
        <v/>
      </c>
      <c r="BG28" s="1" t="str">
        <f t="shared" si="28"/>
        <v/>
      </c>
      <c r="BH28" s="1" t="str">
        <f>IF(T28="","",_xlfn.XLOOKUP(T28,[1]配置!$D:$D,[1]配置!$B:$B))</f>
        <v/>
      </c>
      <c r="BI28" s="1" t="str">
        <f t="shared" si="29"/>
        <v/>
      </c>
      <c r="BJ28" s="1" t="str">
        <f>IF(V28="","",_xlfn.XLOOKUP(V28,[1]配置!$D:$D,[1]配置!$B:$B))</f>
        <v/>
      </c>
      <c r="BK28" s="1" t="str">
        <f t="shared" si="30"/>
        <v/>
      </c>
      <c r="BL28" s="1" t="str">
        <f t="shared" si="31"/>
        <v>"ItemId":50007</v>
      </c>
      <c r="BM28" s="1" t="str">
        <f t="shared" si="31"/>
        <v>"Num":1440</v>
      </c>
      <c r="BN28" s="1" t="str">
        <f t="shared" si="32"/>
        <v>"ItemId":50003</v>
      </c>
      <c r="BO28" s="1" t="str">
        <f t="shared" si="33"/>
        <v>"Num":60600</v>
      </c>
      <c r="BP28" s="1" t="str">
        <f t="shared" si="34"/>
        <v/>
      </c>
      <c r="BQ28" s="1" t="str">
        <f t="shared" si="35"/>
        <v/>
      </c>
      <c r="BR28" s="1" t="str">
        <f t="shared" si="2"/>
        <v/>
      </c>
      <c r="BS28" s="1" t="str">
        <f t="shared" si="3"/>
        <v/>
      </c>
      <c r="BT28" s="1" t="str">
        <f t="shared" si="4"/>
        <v/>
      </c>
      <c r="BU28" s="1" t="str">
        <f t="shared" si="5"/>
        <v/>
      </c>
      <c r="BV28" s="1" t="str">
        <f t="shared" si="6"/>
        <v/>
      </c>
      <c r="BW28" s="1" t="str">
        <f t="shared" si="7"/>
        <v/>
      </c>
      <c r="BX28" s="1" t="str">
        <f t="shared" si="36"/>
        <v>{"ItemId":50007,"Num":1440}</v>
      </c>
      <c r="BY28" s="1" t="str">
        <f t="shared" si="37"/>
        <v>{"ItemId":50003,"Num":60600}</v>
      </c>
      <c r="BZ28" s="1" t="str">
        <f t="shared" si="38"/>
        <v/>
      </c>
      <c r="CA28" s="1" t="str">
        <f t="shared" si="39"/>
        <v/>
      </c>
      <c r="CB28" s="1" t="str">
        <f t="shared" si="40"/>
        <v/>
      </c>
      <c r="CC28" s="1" t="str">
        <f t="shared" si="41"/>
        <v/>
      </c>
      <c r="CD28" s="1" t="str">
        <f t="shared" si="42"/>
        <v>[{"ItemId":50007,"Num":1440},{"ItemId":50003,"Num":60600}]</v>
      </c>
      <c r="CG28" s="1">
        <f>IF(X28="","",_xlfn.XLOOKUP(X28,[1]配置!$D:$D,[1]配置!$B:$B))</f>
        <v>50002</v>
      </c>
      <c r="CH28" s="1">
        <f t="shared" si="43"/>
        <v>1300</v>
      </c>
      <c r="CI28" s="1">
        <f>IF(Z28="","",_xlfn.XLOOKUP(Z28,[1]配置!$D:$D,[1]配置!$B:$B))</f>
        <v>70001</v>
      </c>
      <c r="CJ28" s="1">
        <f t="shared" si="44"/>
        <v>10</v>
      </c>
      <c r="CK28" s="1" t="str">
        <f>IF(AB28="","",_xlfn.XLOOKUP(AB28,[1]配置!$D:$D,[1]配置!$B:$B))</f>
        <v/>
      </c>
      <c r="CL28" s="1" t="str">
        <f t="shared" si="45"/>
        <v/>
      </c>
      <c r="CM28" s="1" t="str">
        <f t="shared" si="60"/>
        <v>"ItemId":50002</v>
      </c>
      <c r="CN28" s="1" t="str">
        <f t="shared" si="60"/>
        <v>"Num":1300</v>
      </c>
      <c r="CO28" s="1" t="str">
        <f t="shared" si="61"/>
        <v>"ItemId":70001</v>
      </c>
      <c r="CP28" s="1" t="str">
        <f t="shared" si="62"/>
        <v>"Num":10</v>
      </c>
      <c r="CQ28" s="1" t="str">
        <f t="shared" si="63"/>
        <v/>
      </c>
      <c r="CR28" s="1" t="str">
        <f t="shared" si="64"/>
        <v/>
      </c>
      <c r="CS28" s="1" t="str">
        <f t="shared" si="46"/>
        <v>{"ItemId":50002,"Num":1300}</v>
      </c>
      <c r="CT28" s="1" t="str">
        <f t="shared" si="47"/>
        <v>{"ItemId":70001,"Num":10}</v>
      </c>
      <c r="CU28" s="1" t="str">
        <f t="shared" si="48"/>
        <v/>
      </c>
      <c r="CV28" s="1" t="str">
        <f t="shared" si="49"/>
        <v>[{"ItemId":50002,"Num":1300},{"ItemId":70001,"Num":10}]</v>
      </c>
      <c r="CY28" s="1">
        <f>IF(AD28="","",_xlfn.XLOOKUP(AD28,[1]配置!$D:$D,[1]配置!$B:$B))</f>
        <v>50004</v>
      </c>
      <c r="CZ28" s="1">
        <f t="shared" si="50"/>
        <v>21500</v>
      </c>
      <c r="DA28" s="1">
        <f>IF(AF28="","",_xlfn.XLOOKUP(AF28,[1]配置!$D:$D,[1]配置!$B:$B))</f>
        <v>50003</v>
      </c>
      <c r="DB28" s="1">
        <f t="shared" si="51"/>
        <v>5150</v>
      </c>
      <c r="DC28" s="1" t="str">
        <f t="shared" si="9"/>
        <v>"ItemId":50004</v>
      </c>
      <c r="DD28" s="1" t="str">
        <f t="shared" si="10"/>
        <v>"Num":21500</v>
      </c>
      <c r="DE28" s="1" t="str">
        <f t="shared" si="11"/>
        <v>"ItemId":50003</v>
      </c>
      <c r="DF28" s="1" t="str">
        <f t="shared" si="12"/>
        <v>"Num":5150</v>
      </c>
      <c r="DG28" s="1" t="str">
        <f t="shared" si="52"/>
        <v>{"ItemId":50004,"Num":21500}</v>
      </c>
      <c r="DH28" s="1" t="str">
        <f t="shared" si="53"/>
        <v>{"ItemId":50003,"Num":5150}</v>
      </c>
      <c r="DI28" s="1" t="str">
        <f t="shared" si="13"/>
        <v>[{"ItemId":50004,"Num":21500},{"ItemId":50003,"Num":5150}]</v>
      </c>
      <c r="DL28" s="1">
        <f>IF(AD28="","",_xlfn.XLOOKUP(AD28,[1]配置!$D:$D,[1]配置!$B:$B))</f>
        <v>50004</v>
      </c>
      <c r="DM28" s="1">
        <f t="shared" si="54"/>
        <v>21500</v>
      </c>
      <c r="DN28" s="1">
        <f>IF(AF28="","",_xlfn.XLOOKUP(AF28,[1]配置!$D:$D,[1]配置!$B:$B))</f>
        <v>50003</v>
      </c>
      <c r="DO28" s="1">
        <f t="shared" si="55"/>
        <v>5150</v>
      </c>
      <c r="DP28" s="1" t="str">
        <f t="shared" si="14"/>
        <v>"ItemId":50004</v>
      </c>
      <c r="DQ28" s="1" t="str">
        <f t="shared" si="15"/>
        <v>"Num":21500</v>
      </c>
      <c r="DR28" s="1" t="str">
        <f t="shared" si="16"/>
        <v>"ItemId":50003</v>
      </c>
      <c r="DS28" s="1" t="str">
        <f t="shared" si="17"/>
        <v>"Num":5150</v>
      </c>
      <c r="DT28" s="1" t="str">
        <f t="shared" si="56"/>
        <v>{"ItemId":50004,"Num":21500}</v>
      </c>
      <c r="DU28" s="1" t="str">
        <f t="shared" si="57"/>
        <v>{"ItemId":50003,"Num":5150}</v>
      </c>
      <c r="DV28" s="1" t="str">
        <f t="shared" si="18"/>
        <v>[{"ItemId":50004,"Num":21500},{"ItemId":50003,"Num":5150}]</v>
      </c>
    </row>
    <row r="29" spans="3:126" x14ac:dyDescent="0.15">
      <c r="C29" s="3">
        <v>503</v>
      </c>
      <c r="D29" s="23"/>
      <c r="E29" s="3" t="s">
        <v>35</v>
      </c>
      <c r="F29" s="2">
        <v>1150</v>
      </c>
      <c r="G29" s="2">
        <f t="shared" ref="G29:G45" si="65">G28</f>
        <v>50</v>
      </c>
      <c r="H29" s="17" t="s">
        <v>93</v>
      </c>
      <c r="I29" s="3">
        <v>600</v>
      </c>
      <c r="J29" s="20" t="s">
        <v>94</v>
      </c>
      <c r="K29" s="3">
        <v>20400</v>
      </c>
      <c r="L29" s="17" t="s">
        <v>93</v>
      </c>
      <c r="M29" s="3">
        <v>1500</v>
      </c>
      <c r="N29" s="20" t="s">
        <v>94</v>
      </c>
      <c r="O29" s="3">
        <f t="shared" si="59"/>
        <v>61200</v>
      </c>
      <c r="P29" s="3"/>
      <c r="Q29" s="3"/>
      <c r="R29" s="3"/>
      <c r="S29" s="3"/>
      <c r="T29" s="3"/>
      <c r="U29" s="3"/>
      <c r="V29" s="3"/>
      <c r="W29" s="3"/>
      <c r="X29" s="15" t="s">
        <v>95</v>
      </c>
      <c r="Y29" s="3">
        <v>1320</v>
      </c>
      <c r="Z29" s="13" t="s">
        <v>96</v>
      </c>
      <c r="AA29" s="3">
        <v>10</v>
      </c>
      <c r="AB29" s="3"/>
      <c r="AC29" s="3"/>
      <c r="AD29" s="14" t="s">
        <v>117</v>
      </c>
      <c r="AE29" s="3">
        <v>22000</v>
      </c>
      <c r="AF29" s="14" t="s">
        <v>94</v>
      </c>
      <c r="AG29" s="3">
        <v>5200</v>
      </c>
      <c r="AH29" s="14" t="s">
        <v>117</v>
      </c>
      <c r="AI29" s="3">
        <v>19800</v>
      </c>
      <c r="AJ29" s="14" t="s">
        <v>94</v>
      </c>
      <c r="AK29" s="3">
        <v>4680</v>
      </c>
      <c r="AN29" s="1">
        <f>_xlfn.XLOOKUP(H29,[1]配置!$D:$D,[1]配置!$B:$B)</f>
        <v>50007</v>
      </c>
      <c r="AO29" s="1">
        <f t="shared" si="19"/>
        <v>600</v>
      </c>
      <c r="AP29" s="1">
        <f>_xlfn.XLOOKUP(J29,[1]配置!$D:$D,[1]配置!$B:$B)</f>
        <v>50003</v>
      </c>
      <c r="AQ29" s="1">
        <f t="shared" si="20"/>
        <v>20400</v>
      </c>
      <c r="AR29" s="1" t="str">
        <f t="shared" si="21"/>
        <v>"ItemId":50007</v>
      </c>
      <c r="AS29" s="1" t="str">
        <f t="shared" si="21"/>
        <v>"Num":600</v>
      </c>
      <c r="AT29" s="1" t="str">
        <f t="shared" si="21"/>
        <v>"ItemId":50003</v>
      </c>
      <c r="AU29" s="1" t="str">
        <f t="shared" si="21"/>
        <v>"Num":20400</v>
      </c>
      <c r="AV29" s="1" t="str">
        <f t="shared" si="22"/>
        <v>{"ItemId":50007,"Num":600}</v>
      </c>
      <c r="AW29" s="1" t="str">
        <f t="shared" si="23"/>
        <v>{"ItemId":50003,"Num":20400}</v>
      </c>
      <c r="AX29" s="1" t="str">
        <f t="shared" si="24"/>
        <v>[{"ItemId":50007,"Num":600},{"ItemId":50003,"Num":20400}]</v>
      </c>
      <c r="AZ29" s="1">
        <f>_xlfn.XLOOKUP(L29,[1]配置!$D:$D,[1]配置!$B:$B)</f>
        <v>50007</v>
      </c>
      <c r="BA29" s="1">
        <f t="shared" si="25"/>
        <v>1500</v>
      </c>
      <c r="BB29" s="1">
        <f>_xlfn.XLOOKUP(N29,[1]配置!$D:$D,[1]配置!$B:$B)</f>
        <v>50003</v>
      </c>
      <c r="BC29" s="1">
        <f t="shared" si="26"/>
        <v>61200</v>
      </c>
      <c r="BD29" s="1" t="str">
        <f>IF(P29="","",_xlfn.XLOOKUP(P29,[1]配置!$D:$D,[1]配置!$B:$B))</f>
        <v/>
      </c>
      <c r="BE29" s="1" t="str">
        <f t="shared" si="27"/>
        <v/>
      </c>
      <c r="BF29" s="1" t="str">
        <f>IF(R29="","",_xlfn.XLOOKUP(R29,[1]配置!$D:$D,[1]配置!$B:$B))</f>
        <v/>
      </c>
      <c r="BG29" s="1" t="str">
        <f t="shared" si="28"/>
        <v/>
      </c>
      <c r="BH29" s="1" t="str">
        <f>IF(T29="","",_xlfn.XLOOKUP(T29,[1]配置!$D:$D,[1]配置!$B:$B))</f>
        <v/>
      </c>
      <c r="BI29" s="1" t="str">
        <f t="shared" si="29"/>
        <v/>
      </c>
      <c r="BJ29" s="1" t="str">
        <f>IF(V29="","",_xlfn.XLOOKUP(V29,[1]配置!$D:$D,[1]配置!$B:$B))</f>
        <v/>
      </c>
      <c r="BK29" s="1" t="str">
        <f t="shared" si="30"/>
        <v/>
      </c>
      <c r="BL29" s="1" t="str">
        <f t="shared" si="31"/>
        <v>"ItemId":50007</v>
      </c>
      <c r="BM29" s="1" t="str">
        <f t="shared" si="31"/>
        <v>"Num":1500</v>
      </c>
      <c r="BN29" s="1" t="str">
        <f t="shared" si="32"/>
        <v>"ItemId":50003</v>
      </c>
      <c r="BO29" s="1" t="str">
        <f t="shared" si="33"/>
        <v>"Num":61200</v>
      </c>
      <c r="BP29" s="1" t="str">
        <f t="shared" si="34"/>
        <v/>
      </c>
      <c r="BQ29" s="1" t="str">
        <f t="shared" si="35"/>
        <v/>
      </c>
      <c r="BR29" s="1" t="str">
        <f t="shared" si="2"/>
        <v/>
      </c>
      <c r="BS29" s="1" t="str">
        <f t="shared" si="3"/>
        <v/>
      </c>
      <c r="BT29" s="1" t="str">
        <f t="shared" si="4"/>
        <v/>
      </c>
      <c r="BU29" s="1" t="str">
        <f t="shared" si="5"/>
        <v/>
      </c>
      <c r="BV29" s="1" t="str">
        <f t="shared" si="6"/>
        <v/>
      </c>
      <c r="BW29" s="1" t="str">
        <f t="shared" si="7"/>
        <v/>
      </c>
      <c r="BX29" s="1" t="str">
        <f t="shared" si="36"/>
        <v>{"ItemId":50007,"Num":1500}</v>
      </c>
      <c r="BY29" s="1" t="str">
        <f t="shared" si="37"/>
        <v>{"ItemId":50003,"Num":61200}</v>
      </c>
      <c r="BZ29" s="1" t="str">
        <f t="shared" si="38"/>
        <v/>
      </c>
      <c r="CA29" s="1" t="str">
        <f t="shared" si="39"/>
        <v/>
      </c>
      <c r="CB29" s="1" t="str">
        <f t="shared" si="40"/>
        <v/>
      </c>
      <c r="CC29" s="1" t="str">
        <f t="shared" si="41"/>
        <v/>
      </c>
      <c r="CD29" s="1" t="str">
        <f t="shared" si="42"/>
        <v>[{"ItemId":50007,"Num":1500},{"ItemId":50003,"Num":61200}]</v>
      </c>
      <c r="CG29" s="1">
        <f>IF(X29="","",_xlfn.XLOOKUP(X29,[1]配置!$D:$D,[1]配置!$B:$B))</f>
        <v>50002</v>
      </c>
      <c r="CH29" s="1">
        <f t="shared" si="43"/>
        <v>1320</v>
      </c>
      <c r="CI29" s="1">
        <f>IF(Z29="","",_xlfn.XLOOKUP(Z29,[1]配置!$D:$D,[1]配置!$B:$B))</f>
        <v>70001</v>
      </c>
      <c r="CJ29" s="1">
        <f t="shared" si="44"/>
        <v>10</v>
      </c>
      <c r="CK29" s="1" t="str">
        <f>IF(AB29="","",_xlfn.XLOOKUP(AB29,[1]配置!$D:$D,[1]配置!$B:$B))</f>
        <v/>
      </c>
      <c r="CL29" s="1" t="str">
        <f t="shared" si="45"/>
        <v/>
      </c>
      <c r="CM29" s="1" t="str">
        <f t="shared" si="60"/>
        <v>"ItemId":50002</v>
      </c>
      <c r="CN29" s="1" t="str">
        <f t="shared" si="60"/>
        <v>"Num":1320</v>
      </c>
      <c r="CO29" s="1" t="str">
        <f t="shared" si="61"/>
        <v>"ItemId":70001</v>
      </c>
      <c r="CP29" s="1" t="str">
        <f t="shared" si="62"/>
        <v>"Num":10</v>
      </c>
      <c r="CQ29" s="1" t="str">
        <f t="shared" si="63"/>
        <v/>
      </c>
      <c r="CR29" s="1" t="str">
        <f t="shared" si="64"/>
        <v/>
      </c>
      <c r="CS29" s="1" t="str">
        <f t="shared" si="46"/>
        <v>{"ItemId":50002,"Num":1320}</v>
      </c>
      <c r="CT29" s="1" t="str">
        <f t="shared" si="47"/>
        <v>{"ItemId":70001,"Num":10}</v>
      </c>
      <c r="CU29" s="1" t="str">
        <f t="shared" si="48"/>
        <v/>
      </c>
      <c r="CV29" s="1" t="str">
        <f t="shared" si="49"/>
        <v>[{"ItemId":50002,"Num":1320},{"ItemId":70001,"Num":10}]</v>
      </c>
      <c r="CY29" s="1">
        <f>IF(AD29="","",_xlfn.XLOOKUP(AD29,[1]配置!$D:$D,[1]配置!$B:$B))</f>
        <v>50004</v>
      </c>
      <c r="CZ29" s="1">
        <f t="shared" si="50"/>
        <v>22000</v>
      </c>
      <c r="DA29" s="1">
        <f>IF(AF29="","",_xlfn.XLOOKUP(AF29,[1]配置!$D:$D,[1]配置!$B:$B))</f>
        <v>50003</v>
      </c>
      <c r="DB29" s="1">
        <f t="shared" si="51"/>
        <v>5200</v>
      </c>
      <c r="DC29" s="1" t="str">
        <f t="shared" si="9"/>
        <v>"ItemId":50004</v>
      </c>
      <c r="DD29" s="1" t="str">
        <f t="shared" si="10"/>
        <v>"Num":22000</v>
      </c>
      <c r="DE29" s="1" t="str">
        <f t="shared" si="11"/>
        <v>"ItemId":50003</v>
      </c>
      <c r="DF29" s="1" t="str">
        <f t="shared" si="12"/>
        <v>"Num":5200</v>
      </c>
      <c r="DG29" s="1" t="str">
        <f t="shared" si="52"/>
        <v>{"ItemId":50004,"Num":22000}</v>
      </c>
      <c r="DH29" s="1" t="str">
        <f t="shared" si="53"/>
        <v>{"ItemId":50003,"Num":5200}</v>
      </c>
      <c r="DI29" s="1" t="str">
        <f t="shared" si="13"/>
        <v>[{"ItemId":50004,"Num":22000},{"ItemId":50003,"Num":5200}]</v>
      </c>
      <c r="DL29" s="1">
        <f>IF(AD29="","",_xlfn.XLOOKUP(AD29,[1]配置!$D:$D,[1]配置!$B:$B))</f>
        <v>50004</v>
      </c>
      <c r="DM29" s="1">
        <f t="shared" si="54"/>
        <v>22000</v>
      </c>
      <c r="DN29" s="1">
        <f>IF(AF29="","",_xlfn.XLOOKUP(AF29,[1]配置!$D:$D,[1]配置!$B:$B))</f>
        <v>50003</v>
      </c>
      <c r="DO29" s="1">
        <f t="shared" si="55"/>
        <v>5200</v>
      </c>
      <c r="DP29" s="1" t="str">
        <f t="shared" si="14"/>
        <v>"ItemId":50004</v>
      </c>
      <c r="DQ29" s="1" t="str">
        <f t="shared" si="15"/>
        <v>"Num":22000</v>
      </c>
      <c r="DR29" s="1" t="str">
        <f t="shared" si="16"/>
        <v>"ItemId":50003</v>
      </c>
      <c r="DS29" s="1" t="str">
        <f t="shared" si="17"/>
        <v>"Num":5200</v>
      </c>
      <c r="DT29" s="1" t="str">
        <f t="shared" si="56"/>
        <v>{"ItemId":50004,"Num":22000}</v>
      </c>
      <c r="DU29" s="1" t="str">
        <f t="shared" si="57"/>
        <v>{"ItemId":50003,"Num":5200}</v>
      </c>
      <c r="DV29" s="1" t="str">
        <f t="shared" si="18"/>
        <v>[{"ItemId":50004,"Num":22000},{"ItemId":50003,"Num":5200}]</v>
      </c>
    </row>
    <row r="30" spans="3:126" x14ac:dyDescent="0.15">
      <c r="C30" s="3">
        <v>601</v>
      </c>
      <c r="D30" s="23"/>
      <c r="E30" s="3" t="s">
        <v>110</v>
      </c>
      <c r="F30" s="2">
        <v>1300</v>
      </c>
      <c r="G30" s="2">
        <v>45</v>
      </c>
      <c r="H30" s="17" t="s">
        <v>93</v>
      </c>
      <c r="I30" s="3">
        <v>625</v>
      </c>
      <c r="J30" s="20" t="s">
        <v>94</v>
      </c>
      <c r="K30" s="3">
        <v>20600</v>
      </c>
      <c r="L30" s="17" t="s">
        <v>93</v>
      </c>
      <c r="M30" s="3">
        <v>1560</v>
      </c>
      <c r="N30" s="20" t="s">
        <v>94</v>
      </c>
      <c r="O30" s="3">
        <f t="shared" si="59"/>
        <v>61800</v>
      </c>
      <c r="P30" s="3"/>
      <c r="Q30" s="3"/>
      <c r="R30" s="3"/>
      <c r="S30" s="3"/>
      <c r="T30" s="3"/>
      <c r="U30" s="3"/>
      <c r="V30" s="3"/>
      <c r="W30" s="3"/>
      <c r="X30" s="15" t="s">
        <v>95</v>
      </c>
      <c r="Y30" s="3">
        <v>1350</v>
      </c>
      <c r="Z30" s="13" t="s">
        <v>96</v>
      </c>
      <c r="AA30" s="3">
        <v>15</v>
      </c>
      <c r="AB30" s="3"/>
      <c r="AC30" s="3"/>
      <c r="AD30" s="14" t="s">
        <v>117</v>
      </c>
      <c r="AE30" s="3">
        <v>22500</v>
      </c>
      <c r="AF30" s="14" t="s">
        <v>94</v>
      </c>
      <c r="AG30" s="3">
        <v>5250</v>
      </c>
      <c r="AH30" s="14" t="s">
        <v>117</v>
      </c>
      <c r="AI30" s="3">
        <v>20250</v>
      </c>
      <c r="AJ30" s="14" t="s">
        <v>94</v>
      </c>
      <c r="AK30" s="3">
        <v>4725</v>
      </c>
      <c r="AN30" s="1">
        <f>_xlfn.XLOOKUP(H30,[1]配置!$D:$D,[1]配置!$B:$B)</f>
        <v>50007</v>
      </c>
      <c r="AO30" s="1">
        <f t="shared" si="19"/>
        <v>625</v>
      </c>
      <c r="AP30" s="1">
        <f>_xlfn.XLOOKUP(J30,[1]配置!$D:$D,[1]配置!$B:$B)</f>
        <v>50003</v>
      </c>
      <c r="AQ30" s="1">
        <f t="shared" si="20"/>
        <v>20600</v>
      </c>
      <c r="AR30" s="1" t="str">
        <f t="shared" si="21"/>
        <v>"ItemId":50007</v>
      </c>
      <c r="AS30" s="1" t="str">
        <f t="shared" si="21"/>
        <v>"Num":625</v>
      </c>
      <c r="AT30" s="1" t="str">
        <f t="shared" si="21"/>
        <v>"ItemId":50003</v>
      </c>
      <c r="AU30" s="1" t="str">
        <f t="shared" si="21"/>
        <v>"Num":20600</v>
      </c>
      <c r="AV30" s="1" t="str">
        <f t="shared" si="22"/>
        <v>{"ItemId":50007,"Num":625}</v>
      </c>
      <c r="AW30" s="1" t="str">
        <f t="shared" si="23"/>
        <v>{"ItemId":50003,"Num":20600}</v>
      </c>
      <c r="AX30" s="1" t="str">
        <f t="shared" si="24"/>
        <v>[{"ItemId":50007,"Num":625},{"ItemId":50003,"Num":20600}]</v>
      </c>
      <c r="AZ30" s="1">
        <f>_xlfn.XLOOKUP(L30,[1]配置!$D:$D,[1]配置!$B:$B)</f>
        <v>50007</v>
      </c>
      <c r="BA30" s="1">
        <f t="shared" si="25"/>
        <v>1560</v>
      </c>
      <c r="BB30" s="1">
        <f>_xlfn.XLOOKUP(N30,[1]配置!$D:$D,[1]配置!$B:$B)</f>
        <v>50003</v>
      </c>
      <c r="BC30" s="1">
        <f t="shared" si="26"/>
        <v>61800</v>
      </c>
      <c r="BD30" s="1" t="str">
        <f>IF(P30="","",_xlfn.XLOOKUP(P30,[1]配置!$D:$D,[1]配置!$B:$B))</f>
        <v/>
      </c>
      <c r="BE30" s="1" t="str">
        <f t="shared" si="27"/>
        <v/>
      </c>
      <c r="BF30" s="1" t="str">
        <f>IF(R30="","",_xlfn.XLOOKUP(R30,[1]配置!$D:$D,[1]配置!$B:$B))</f>
        <v/>
      </c>
      <c r="BG30" s="1" t="str">
        <f t="shared" si="28"/>
        <v/>
      </c>
      <c r="BH30" s="1" t="str">
        <f>IF(T30="","",_xlfn.XLOOKUP(T30,[1]配置!$D:$D,[1]配置!$B:$B))</f>
        <v/>
      </c>
      <c r="BI30" s="1" t="str">
        <f t="shared" si="29"/>
        <v/>
      </c>
      <c r="BJ30" s="1" t="str">
        <f>IF(V30="","",_xlfn.XLOOKUP(V30,[1]配置!$D:$D,[1]配置!$B:$B))</f>
        <v/>
      </c>
      <c r="BK30" s="1" t="str">
        <f t="shared" si="30"/>
        <v/>
      </c>
      <c r="BL30" s="1" t="str">
        <f t="shared" si="31"/>
        <v>"ItemId":50007</v>
      </c>
      <c r="BM30" s="1" t="str">
        <f t="shared" si="31"/>
        <v>"Num":1560</v>
      </c>
      <c r="BN30" s="1" t="str">
        <f t="shared" si="32"/>
        <v>"ItemId":50003</v>
      </c>
      <c r="BO30" s="1" t="str">
        <f t="shared" si="33"/>
        <v>"Num":61800</v>
      </c>
      <c r="BP30" s="1" t="str">
        <f t="shared" si="34"/>
        <v/>
      </c>
      <c r="BQ30" s="1" t="str">
        <f t="shared" si="35"/>
        <v/>
      </c>
      <c r="BR30" s="1" t="str">
        <f t="shared" si="2"/>
        <v/>
      </c>
      <c r="BS30" s="1" t="str">
        <f t="shared" si="3"/>
        <v/>
      </c>
      <c r="BT30" s="1" t="str">
        <f t="shared" si="4"/>
        <v/>
      </c>
      <c r="BU30" s="1" t="str">
        <f t="shared" si="5"/>
        <v/>
      </c>
      <c r="BV30" s="1" t="str">
        <f t="shared" si="6"/>
        <v/>
      </c>
      <c r="BW30" s="1" t="str">
        <f t="shared" si="7"/>
        <v/>
      </c>
      <c r="BX30" s="1" t="str">
        <f t="shared" si="36"/>
        <v>{"ItemId":50007,"Num":1560}</v>
      </c>
      <c r="BY30" s="1" t="str">
        <f t="shared" si="37"/>
        <v>{"ItemId":50003,"Num":61800}</v>
      </c>
      <c r="BZ30" s="1" t="str">
        <f t="shared" si="38"/>
        <v/>
      </c>
      <c r="CA30" s="1" t="str">
        <f t="shared" si="39"/>
        <v/>
      </c>
      <c r="CB30" s="1" t="str">
        <f t="shared" si="40"/>
        <v/>
      </c>
      <c r="CC30" s="1" t="str">
        <f t="shared" si="41"/>
        <v/>
      </c>
      <c r="CD30" s="1" t="str">
        <f t="shared" si="42"/>
        <v>[{"ItemId":50007,"Num":1560},{"ItemId":50003,"Num":61800}]</v>
      </c>
      <c r="CG30" s="1">
        <f>IF(X30="","",_xlfn.XLOOKUP(X30,[1]配置!$D:$D,[1]配置!$B:$B))</f>
        <v>50002</v>
      </c>
      <c r="CH30" s="1">
        <f t="shared" si="43"/>
        <v>1350</v>
      </c>
      <c r="CI30" s="1">
        <f>IF(Z30="","",_xlfn.XLOOKUP(Z30,[1]配置!$D:$D,[1]配置!$B:$B))</f>
        <v>70001</v>
      </c>
      <c r="CJ30" s="1">
        <f t="shared" si="44"/>
        <v>15</v>
      </c>
      <c r="CK30" s="1" t="str">
        <f>IF(AB30="","",_xlfn.XLOOKUP(AB30,[1]配置!$D:$D,[1]配置!$B:$B))</f>
        <v/>
      </c>
      <c r="CL30" s="1" t="str">
        <f t="shared" si="45"/>
        <v/>
      </c>
      <c r="CM30" s="1" t="str">
        <f t="shared" si="60"/>
        <v>"ItemId":50002</v>
      </c>
      <c r="CN30" s="1" t="str">
        <f t="shared" si="60"/>
        <v>"Num":1350</v>
      </c>
      <c r="CO30" s="1" t="str">
        <f t="shared" si="61"/>
        <v>"ItemId":70001</v>
      </c>
      <c r="CP30" s="1" t="str">
        <f t="shared" si="62"/>
        <v>"Num":15</v>
      </c>
      <c r="CQ30" s="1" t="str">
        <f t="shared" si="63"/>
        <v/>
      </c>
      <c r="CR30" s="1" t="str">
        <f t="shared" si="64"/>
        <v/>
      </c>
      <c r="CS30" s="1" t="str">
        <f t="shared" si="46"/>
        <v>{"ItemId":50002,"Num":1350}</v>
      </c>
      <c r="CT30" s="1" t="str">
        <f t="shared" si="47"/>
        <v>{"ItemId":70001,"Num":15}</v>
      </c>
      <c r="CU30" s="1" t="str">
        <f t="shared" si="48"/>
        <v/>
      </c>
      <c r="CV30" s="1" t="str">
        <f t="shared" si="49"/>
        <v>[{"ItemId":50002,"Num":1350},{"ItemId":70001,"Num":15}]</v>
      </c>
      <c r="CY30" s="1">
        <f>IF(AD30="","",_xlfn.XLOOKUP(AD30,[1]配置!$D:$D,[1]配置!$B:$B))</f>
        <v>50004</v>
      </c>
      <c r="CZ30" s="1">
        <f t="shared" si="50"/>
        <v>22500</v>
      </c>
      <c r="DA30" s="1">
        <f>IF(AF30="","",_xlfn.XLOOKUP(AF30,[1]配置!$D:$D,[1]配置!$B:$B))</f>
        <v>50003</v>
      </c>
      <c r="DB30" s="1">
        <f t="shared" si="51"/>
        <v>5250</v>
      </c>
      <c r="DC30" s="1" t="str">
        <f t="shared" si="9"/>
        <v>"ItemId":50004</v>
      </c>
      <c r="DD30" s="1" t="str">
        <f t="shared" si="10"/>
        <v>"Num":22500</v>
      </c>
      <c r="DE30" s="1" t="str">
        <f t="shared" si="11"/>
        <v>"ItemId":50003</v>
      </c>
      <c r="DF30" s="1" t="str">
        <f t="shared" si="12"/>
        <v>"Num":5250</v>
      </c>
      <c r="DG30" s="1" t="str">
        <f t="shared" si="52"/>
        <v>{"ItemId":50004,"Num":22500}</v>
      </c>
      <c r="DH30" s="1" t="str">
        <f t="shared" si="53"/>
        <v>{"ItemId":50003,"Num":5250}</v>
      </c>
      <c r="DI30" s="1" t="str">
        <f t="shared" si="13"/>
        <v>[{"ItemId":50004,"Num":22500},{"ItemId":50003,"Num":5250}]</v>
      </c>
      <c r="DL30" s="1">
        <f>IF(AD30="","",_xlfn.XLOOKUP(AD30,[1]配置!$D:$D,[1]配置!$B:$B))</f>
        <v>50004</v>
      </c>
      <c r="DM30" s="1">
        <f t="shared" si="54"/>
        <v>22500</v>
      </c>
      <c r="DN30" s="1">
        <f>IF(AF30="","",_xlfn.XLOOKUP(AF30,[1]配置!$D:$D,[1]配置!$B:$B))</f>
        <v>50003</v>
      </c>
      <c r="DO30" s="1">
        <f t="shared" si="55"/>
        <v>5250</v>
      </c>
      <c r="DP30" s="1" t="str">
        <f t="shared" si="14"/>
        <v>"ItemId":50004</v>
      </c>
      <c r="DQ30" s="1" t="str">
        <f t="shared" si="15"/>
        <v>"Num":22500</v>
      </c>
      <c r="DR30" s="1" t="str">
        <f t="shared" si="16"/>
        <v>"ItemId":50003</v>
      </c>
      <c r="DS30" s="1" t="str">
        <f t="shared" si="17"/>
        <v>"Num":5250</v>
      </c>
      <c r="DT30" s="1" t="str">
        <f t="shared" si="56"/>
        <v>{"ItemId":50004,"Num":22500}</v>
      </c>
      <c r="DU30" s="1" t="str">
        <f t="shared" si="57"/>
        <v>{"ItemId":50003,"Num":5250}</v>
      </c>
      <c r="DV30" s="1" t="str">
        <f t="shared" si="18"/>
        <v>[{"ItemId":50004,"Num":22500},{"ItemId":50003,"Num":5250}]</v>
      </c>
    </row>
    <row r="31" spans="3:126" x14ac:dyDescent="0.15">
      <c r="C31" s="3">
        <v>602</v>
      </c>
      <c r="D31" s="23"/>
      <c r="E31" s="3" t="s">
        <v>43</v>
      </c>
      <c r="F31" s="2">
        <v>1450</v>
      </c>
      <c r="G31" s="2">
        <f t="shared" si="65"/>
        <v>45</v>
      </c>
      <c r="H31" s="17" t="s">
        <v>93</v>
      </c>
      <c r="I31" s="3">
        <v>650</v>
      </c>
      <c r="J31" s="20" t="s">
        <v>94</v>
      </c>
      <c r="K31" s="3">
        <v>20800</v>
      </c>
      <c r="L31" s="17" t="s">
        <v>93</v>
      </c>
      <c r="M31" s="3">
        <v>1630</v>
      </c>
      <c r="N31" s="20" t="s">
        <v>94</v>
      </c>
      <c r="O31" s="3">
        <f t="shared" si="59"/>
        <v>62400</v>
      </c>
      <c r="P31" s="3"/>
      <c r="Q31" s="3"/>
      <c r="R31" s="3"/>
      <c r="S31" s="3"/>
      <c r="T31" s="3"/>
      <c r="U31" s="3"/>
      <c r="V31" s="3"/>
      <c r="W31" s="3"/>
      <c r="X31" s="15" t="s">
        <v>95</v>
      </c>
      <c r="Y31" s="3">
        <v>1370</v>
      </c>
      <c r="Z31" s="13" t="s">
        <v>96</v>
      </c>
      <c r="AA31" s="3">
        <v>15</v>
      </c>
      <c r="AB31" s="3"/>
      <c r="AC31" s="3"/>
      <c r="AD31" s="14" t="s">
        <v>117</v>
      </c>
      <c r="AE31" s="3">
        <v>23000</v>
      </c>
      <c r="AF31" s="14" t="s">
        <v>94</v>
      </c>
      <c r="AG31" s="3">
        <v>5300</v>
      </c>
      <c r="AH31" s="14" t="s">
        <v>117</v>
      </c>
      <c r="AI31" s="3">
        <v>20700</v>
      </c>
      <c r="AJ31" s="14" t="s">
        <v>94</v>
      </c>
      <c r="AK31" s="3">
        <v>4770</v>
      </c>
      <c r="AN31" s="1">
        <f>_xlfn.XLOOKUP(H31,[1]配置!$D:$D,[1]配置!$B:$B)</f>
        <v>50007</v>
      </c>
      <c r="AO31" s="1">
        <f t="shared" si="19"/>
        <v>650</v>
      </c>
      <c r="AP31" s="1">
        <f>_xlfn.XLOOKUP(J31,[1]配置!$D:$D,[1]配置!$B:$B)</f>
        <v>50003</v>
      </c>
      <c r="AQ31" s="1">
        <f t="shared" si="20"/>
        <v>20800</v>
      </c>
      <c r="AR31" s="1" t="str">
        <f t="shared" si="21"/>
        <v>"ItemId":50007</v>
      </c>
      <c r="AS31" s="1" t="str">
        <f t="shared" si="21"/>
        <v>"Num":650</v>
      </c>
      <c r="AT31" s="1" t="str">
        <f t="shared" si="21"/>
        <v>"ItemId":50003</v>
      </c>
      <c r="AU31" s="1" t="str">
        <f t="shared" si="21"/>
        <v>"Num":20800</v>
      </c>
      <c r="AV31" s="1" t="str">
        <f t="shared" si="22"/>
        <v>{"ItemId":50007,"Num":650}</v>
      </c>
      <c r="AW31" s="1" t="str">
        <f t="shared" si="23"/>
        <v>{"ItemId":50003,"Num":20800}</v>
      </c>
      <c r="AX31" s="1" t="str">
        <f t="shared" si="24"/>
        <v>[{"ItemId":50007,"Num":650},{"ItemId":50003,"Num":20800}]</v>
      </c>
      <c r="AZ31" s="1">
        <f>_xlfn.XLOOKUP(L31,[1]配置!$D:$D,[1]配置!$B:$B)</f>
        <v>50007</v>
      </c>
      <c r="BA31" s="1">
        <f t="shared" si="25"/>
        <v>1630</v>
      </c>
      <c r="BB31" s="1">
        <f>_xlfn.XLOOKUP(N31,[1]配置!$D:$D,[1]配置!$B:$B)</f>
        <v>50003</v>
      </c>
      <c r="BC31" s="1">
        <f t="shared" si="26"/>
        <v>62400</v>
      </c>
      <c r="BD31" s="1" t="str">
        <f>IF(P31="","",_xlfn.XLOOKUP(P31,[1]配置!$D:$D,[1]配置!$B:$B))</f>
        <v/>
      </c>
      <c r="BE31" s="1" t="str">
        <f t="shared" si="27"/>
        <v/>
      </c>
      <c r="BF31" s="1" t="str">
        <f>IF(R31="","",_xlfn.XLOOKUP(R31,[1]配置!$D:$D,[1]配置!$B:$B))</f>
        <v/>
      </c>
      <c r="BG31" s="1" t="str">
        <f t="shared" si="28"/>
        <v/>
      </c>
      <c r="BH31" s="1" t="str">
        <f>IF(T31="","",_xlfn.XLOOKUP(T31,[1]配置!$D:$D,[1]配置!$B:$B))</f>
        <v/>
      </c>
      <c r="BI31" s="1" t="str">
        <f t="shared" si="29"/>
        <v/>
      </c>
      <c r="BJ31" s="1" t="str">
        <f>IF(V31="","",_xlfn.XLOOKUP(V31,[1]配置!$D:$D,[1]配置!$B:$B))</f>
        <v/>
      </c>
      <c r="BK31" s="1" t="str">
        <f t="shared" si="30"/>
        <v/>
      </c>
      <c r="BL31" s="1" t="str">
        <f t="shared" si="31"/>
        <v>"ItemId":50007</v>
      </c>
      <c r="BM31" s="1" t="str">
        <f t="shared" si="31"/>
        <v>"Num":1630</v>
      </c>
      <c r="BN31" s="1" t="str">
        <f t="shared" si="32"/>
        <v>"ItemId":50003</v>
      </c>
      <c r="BO31" s="1" t="str">
        <f t="shared" si="33"/>
        <v>"Num":62400</v>
      </c>
      <c r="BP31" s="1" t="str">
        <f t="shared" si="34"/>
        <v/>
      </c>
      <c r="BQ31" s="1" t="str">
        <f t="shared" si="35"/>
        <v/>
      </c>
      <c r="BR31" s="1" t="str">
        <f t="shared" si="2"/>
        <v/>
      </c>
      <c r="BS31" s="1" t="str">
        <f t="shared" si="3"/>
        <v/>
      </c>
      <c r="BT31" s="1" t="str">
        <f t="shared" si="4"/>
        <v/>
      </c>
      <c r="BU31" s="1" t="str">
        <f t="shared" si="5"/>
        <v/>
      </c>
      <c r="BV31" s="1" t="str">
        <f t="shared" si="6"/>
        <v/>
      </c>
      <c r="BW31" s="1" t="str">
        <f t="shared" si="7"/>
        <v/>
      </c>
      <c r="BX31" s="1" t="str">
        <f t="shared" si="36"/>
        <v>{"ItemId":50007,"Num":1630}</v>
      </c>
      <c r="BY31" s="1" t="str">
        <f t="shared" si="37"/>
        <v>{"ItemId":50003,"Num":62400}</v>
      </c>
      <c r="BZ31" s="1" t="str">
        <f t="shared" si="38"/>
        <v/>
      </c>
      <c r="CA31" s="1" t="str">
        <f t="shared" si="39"/>
        <v/>
      </c>
      <c r="CB31" s="1" t="str">
        <f t="shared" si="40"/>
        <v/>
      </c>
      <c r="CC31" s="1" t="str">
        <f t="shared" si="41"/>
        <v/>
      </c>
      <c r="CD31" s="1" t="str">
        <f t="shared" si="42"/>
        <v>[{"ItemId":50007,"Num":1630},{"ItemId":50003,"Num":62400}]</v>
      </c>
      <c r="CG31" s="1">
        <f>IF(X31="","",_xlfn.XLOOKUP(X31,[1]配置!$D:$D,[1]配置!$B:$B))</f>
        <v>50002</v>
      </c>
      <c r="CH31" s="1">
        <f t="shared" si="43"/>
        <v>1370</v>
      </c>
      <c r="CI31" s="1">
        <f>IF(Z31="","",_xlfn.XLOOKUP(Z31,[1]配置!$D:$D,[1]配置!$B:$B))</f>
        <v>70001</v>
      </c>
      <c r="CJ31" s="1">
        <f t="shared" si="44"/>
        <v>15</v>
      </c>
      <c r="CK31" s="1" t="str">
        <f>IF(AB31="","",_xlfn.XLOOKUP(AB31,[1]配置!$D:$D,[1]配置!$B:$B))</f>
        <v/>
      </c>
      <c r="CL31" s="1" t="str">
        <f t="shared" si="45"/>
        <v/>
      </c>
      <c r="CM31" s="1" t="str">
        <f t="shared" si="60"/>
        <v>"ItemId":50002</v>
      </c>
      <c r="CN31" s="1" t="str">
        <f t="shared" si="60"/>
        <v>"Num":1370</v>
      </c>
      <c r="CO31" s="1" t="str">
        <f t="shared" si="61"/>
        <v>"ItemId":70001</v>
      </c>
      <c r="CP31" s="1" t="str">
        <f t="shared" si="62"/>
        <v>"Num":15</v>
      </c>
      <c r="CQ31" s="1" t="str">
        <f t="shared" si="63"/>
        <v/>
      </c>
      <c r="CR31" s="1" t="str">
        <f t="shared" si="64"/>
        <v/>
      </c>
      <c r="CS31" s="1" t="str">
        <f t="shared" si="46"/>
        <v>{"ItemId":50002,"Num":1370}</v>
      </c>
      <c r="CT31" s="1" t="str">
        <f t="shared" si="47"/>
        <v>{"ItemId":70001,"Num":15}</v>
      </c>
      <c r="CU31" s="1" t="str">
        <f t="shared" si="48"/>
        <v/>
      </c>
      <c r="CV31" s="1" t="str">
        <f t="shared" si="49"/>
        <v>[{"ItemId":50002,"Num":1370},{"ItemId":70001,"Num":15}]</v>
      </c>
      <c r="CY31" s="1">
        <f>IF(AD31="","",_xlfn.XLOOKUP(AD31,[1]配置!$D:$D,[1]配置!$B:$B))</f>
        <v>50004</v>
      </c>
      <c r="CZ31" s="1">
        <f t="shared" si="50"/>
        <v>23000</v>
      </c>
      <c r="DA31" s="1">
        <f>IF(AF31="","",_xlfn.XLOOKUP(AF31,[1]配置!$D:$D,[1]配置!$B:$B))</f>
        <v>50003</v>
      </c>
      <c r="DB31" s="1">
        <f t="shared" si="51"/>
        <v>5300</v>
      </c>
      <c r="DC31" s="1" t="str">
        <f t="shared" si="9"/>
        <v>"ItemId":50004</v>
      </c>
      <c r="DD31" s="1" t="str">
        <f t="shared" si="10"/>
        <v>"Num":23000</v>
      </c>
      <c r="DE31" s="1" t="str">
        <f t="shared" si="11"/>
        <v>"ItemId":50003</v>
      </c>
      <c r="DF31" s="1" t="str">
        <f t="shared" si="12"/>
        <v>"Num":5300</v>
      </c>
      <c r="DG31" s="1" t="str">
        <f t="shared" si="52"/>
        <v>{"ItemId":50004,"Num":23000}</v>
      </c>
      <c r="DH31" s="1" t="str">
        <f t="shared" si="53"/>
        <v>{"ItemId":50003,"Num":5300}</v>
      </c>
      <c r="DI31" s="1" t="str">
        <f t="shared" si="13"/>
        <v>[{"ItemId":50004,"Num":23000},{"ItemId":50003,"Num":5300}]</v>
      </c>
      <c r="DL31" s="1">
        <f>IF(AD31="","",_xlfn.XLOOKUP(AD31,[1]配置!$D:$D,[1]配置!$B:$B))</f>
        <v>50004</v>
      </c>
      <c r="DM31" s="1">
        <f t="shared" si="54"/>
        <v>23000</v>
      </c>
      <c r="DN31" s="1">
        <f>IF(AF31="","",_xlfn.XLOOKUP(AF31,[1]配置!$D:$D,[1]配置!$B:$B))</f>
        <v>50003</v>
      </c>
      <c r="DO31" s="1">
        <f t="shared" si="55"/>
        <v>5300</v>
      </c>
      <c r="DP31" s="1" t="str">
        <f t="shared" si="14"/>
        <v>"ItemId":50004</v>
      </c>
      <c r="DQ31" s="1" t="str">
        <f t="shared" si="15"/>
        <v>"Num":23000</v>
      </c>
      <c r="DR31" s="1" t="str">
        <f t="shared" si="16"/>
        <v>"ItemId":50003</v>
      </c>
      <c r="DS31" s="1" t="str">
        <f t="shared" si="17"/>
        <v>"Num":5300</v>
      </c>
      <c r="DT31" s="1" t="str">
        <f t="shared" si="56"/>
        <v>{"ItemId":50004,"Num":23000}</v>
      </c>
      <c r="DU31" s="1" t="str">
        <f t="shared" si="57"/>
        <v>{"ItemId":50003,"Num":5300}</v>
      </c>
      <c r="DV31" s="1" t="str">
        <f t="shared" si="18"/>
        <v>[{"ItemId":50004,"Num":23000},{"ItemId":50003,"Num":5300}]</v>
      </c>
    </row>
    <row r="32" spans="3:126" x14ac:dyDescent="0.15">
      <c r="C32" s="3">
        <v>603</v>
      </c>
      <c r="D32" s="23"/>
      <c r="E32" s="3" t="s">
        <v>44</v>
      </c>
      <c r="F32" s="2">
        <v>1600</v>
      </c>
      <c r="G32" s="2">
        <f t="shared" si="65"/>
        <v>45</v>
      </c>
      <c r="H32" s="17" t="s">
        <v>93</v>
      </c>
      <c r="I32" s="3">
        <v>675</v>
      </c>
      <c r="J32" s="20" t="s">
        <v>94</v>
      </c>
      <c r="K32" s="3">
        <v>21000</v>
      </c>
      <c r="L32" s="17" t="s">
        <v>93</v>
      </c>
      <c r="M32" s="3">
        <v>1690</v>
      </c>
      <c r="N32" s="20" t="s">
        <v>94</v>
      </c>
      <c r="O32" s="3">
        <f t="shared" si="59"/>
        <v>63000</v>
      </c>
      <c r="P32" s="3"/>
      <c r="Q32" s="3"/>
      <c r="R32" s="3"/>
      <c r="S32" s="3"/>
      <c r="T32" s="3"/>
      <c r="U32" s="3"/>
      <c r="V32" s="3"/>
      <c r="W32" s="3"/>
      <c r="X32" s="15" t="s">
        <v>95</v>
      </c>
      <c r="Y32" s="3">
        <v>1400</v>
      </c>
      <c r="Z32" s="13" t="s">
        <v>96</v>
      </c>
      <c r="AA32" s="3">
        <v>15</v>
      </c>
      <c r="AB32" s="3"/>
      <c r="AC32" s="3"/>
      <c r="AD32" s="14" t="s">
        <v>117</v>
      </c>
      <c r="AE32" s="3">
        <v>23500</v>
      </c>
      <c r="AF32" s="14" t="s">
        <v>94</v>
      </c>
      <c r="AG32" s="3">
        <v>5350</v>
      </c>
      <c r="AH32" s="14" t="s">
        <v>117</v>
      </c>
      <c r="AI32" s="3">
        <v>21150</v>
      </c>
      <c r="AJ32" s="14" t="s">
        <v>94</v>
      </c>
      <c r="AK32" s="3">
        <v>4815</v>
      </c>
      <c r="AN32" s="1">
        <f>_xlfn.XLOOKUP(H32,[1]配置!$D:$D,[1]配置!$B:$B)</f>
        <v>50007</v>
      </c>
      <c r="AO32" s="1">
        <f t="shared" si="19"/>
        <v>675</v>
      </c>
      <c r="AP32" s="1">
        <f>_xlfn.XLOOKUP(J32,[1]配置!$D:$D,[1]配置!$B:$B)</f>
        <v>50003</v>
      </c>
      <c r="AQ32" s="1">
        <f t="shared" si="20"/>
        <v>21000</v>
      </c>
      <c r="AR32" s="1" t="str">
        <f t="shared" si="21"/>
        <v>"ItemId":50007</v>
      </c>
      <c r="AS32" s="1" t="str">
        <f t="shared" si="21"/>
        <v>"Num":675</v>
      </c>
      <c r="AT32" s="1" t="str">
        <f t="shared" si="21"/>
        <v>"ItemId":50003</v>
      </c>
      <c r="AU32" s="1" t="str">
        <f t="shared" si="21"/>
        <v>"Num":21000</v>
      </c>
      <c r="AV32" s="1" t="str">
        <f t="shared" si="22"/>
        <v>{"ItemId":50007,"Num":675}</v>
      </c>
      <c r="AW32" s="1" t="str">
        <f t="shared" si="23"/>
        <v>{"ItemId":50003,"Num":21000}</v>
      </c>
      <c r="AX32" s="1" t="str">
        <f t="shared" si="24"/>
        <v>[{"ItemId":50007,"Num":675},{"ItemId":50003,"Num":21000}]</v>
      </c>
      <c r="AZ32" s="1">
        <f>_xlfn.XLOOKUP(L32,[1]配置!$D:$D,[1]配置!$B:$B)</f>
        <v>50007</v>
      </c>
      <c r="BA32" s="1">
        <f t="shared" si="25"/>
        <v>1690</v>
      </c>
      <c r="BB32" s="1">
        <f>_xlfn.XLOOKUP(N32,[1]配置!$D:$D,[1]配置!$B:$B)</f>
        <v>50003</v>
      </c>
      <c r="BC32" s="1">
        <f t="shared" si="26"/>
        <v>63000</v>
      </c>
      <c r="BD32" s="1" t="str">
        <f>IF(P32="","",_xlfn.XLOOKUP(P32,[1]配置!$D:$D,[1]配置!$B:$B))</f>
        <v/>
      </c>
      <c r="BE32" s="1" t="str">
        <f t="shared" si="27"/>
        <v/>
      </c>
      <c r="BF32" s="1" t="str">
        <f>IF(R32="","",_xlfn.XLOOKUP(R32,[1]配置!$D:$D,[1]配置!$B:$B))</f>
        <v/>
      </c>
      <c r="BG32" s="1" t="str">
        <f t="shared" si="28"/>
        <v/>
      </c>
      <c r="BH32" s="1" t="str">
        <f>IF(T32="","",_xlfn.XLOOKUP(T32,[1]配置!$D:$D,[1]配置!$B:$B))</f>
        <v/>
      </c>
      <c r="BI32" s="1" t="str">
        <f t="shared" si="29"/>
        <v/>
      </c>
      <c r="BJ32" s="1" t="str">
        <f>IF(V32="","",_xlfn.XLOOKUP(V32,[1]配置!$D:$D,[1]配置!$B:$B))</f>
        <v/>
      </c>
      <c r="BK32" s="1" t="str">
        <f t="shared" si="30"/>
        <v/>
      </c>
      <c r="BL32" s="1" t="str">
        <f t="shared" si="31"/>
        <v>"ItemId":50007</v>
      </c>
      <c r="BM32" s="1" t="str">
        <f t="shared" si="31"/>
        <v>"Num":1690</v>
      </c>
      <c r="BN32" s="1" t="str">
        <f t="shared" si="32"/>
        <v>"ItemId":50003</v>
      </c>
      <c r="BO32" s="1" t="str">
        <f t="shared" si="33"/>
        <v>"Num":63000</v>
      </c>
      <c r="BP32" s="1" t="str">
        <f t="shared" si="34"/>
        <v/>
      </c>
      <c r="BQ32" s="1" t="str">
        <f t="shared" si="35"/>
        <v/>
      </c>
      <c r="BR32" s="1" t="str">
        <f t="shared" si="2"/>
        <v/>
      </c>
      <c r="BS32" s="1" t="str">
        <f t="shared" si="3"/>
        <v/>
      </c>
      <c r="BT32" s="1" t="str">
        <f t="shared" si="4"/>
        <v/>
      </c>
      <c r="BU32" s="1" t="str">
        <f t="shared" si="5"/>
        <v/>
      </c>
      <c r="BV32" s="1" t="str">
        <f t="shared" si="6"/>
        <v/>
      </c>
      <c r="BW32" s="1" t="str">
        <f t="shared" si="7"/>
        <v/>
      </c>
      <c r="BX32" s="1" t="str">
        <f t="shared" si="36"/>
        <v>{"ItemId":50007,"Num":1690}</v>
      </c>
      <c r="BY32" s="1" t="str">
        <f t="shared" si="37"/>
        <v>{"ItemId":50003,"Num":63000}</v>
      </c>
      <c r="BZ32" s="1" t="str">
        <f t="shared" si="38"/>
        <v/>
      </c>
      <c r="CA32" s="1" t="str">
        <f t="shared" si="39"/>
        <v/>
      </c>
      <c r="CB32" s="1" t="str">
        <f t="shared" si="40"/>
        <v/>
      </c>
      <c r="CC32" s="1" t="str">
        <f t="shared" si="41"/>
        <v/>
      </c>
      <c r="CD32" s="1" t="str">
        <f t="shared" si="42"/>
        <v>[{"ItemId":50007,"Num":1690},{"ItemId":50003,"Num":63000}]</v>
      </c>
      <c r="CG32" s="1">
        <f>IF(X32="","",_xlfn.XLOOKUP(X32,[1]配置!$D:$D,[1]配置!$B:$B))</f>
        <v>50002</v>
      </c>
      <c r="CH32" s="1">
        <f t="shared" si="43"/>
        <v>1400</v>
      </c>
      <c r="CI32" s="1">
        <f>IF(Z32="","",_xlfn.XLOOKUP(Z32,[1]配置!$D:$D,[1]配置!$B:$B))</f>
        <v>70001</v>
      </c>
      <c r="CJ32" s="1">
        <f t="shared" si="44"/>
        <v>15</v>
      </c>
      <c r="CK32" s="1" t="str">
        <f>IF(AB32="","",_xlfn.XLOOKUP(AB32,[1]配置!$D:$D,[1]配置!$B:$B))</f>
        <v/>
      </c>
      <c r="CL32" s="1" t="str">
        <f t="shared" si="45"/>
        <v/>
      </c>
      <c r="CM32" s="1" t="str">
        <f t="shared" si="60"/>
        <v>"ItemId":50002</v>
      </c>
      <c r="CN32" s="1" t="str">
        <f t="shared" si="60"/>
        <v>"Num":1400</v>
      </c>
      <c r="CO32" s="1" t="str">
        <f t="shared" si="61"/>
        <v>"ItemId":70001</v>
      </c>
      <c r="CP32" s="1" t="str">
        <f t="shared" si="62"/>
        <v>"Num":15</v>
      </c>
      <c r="CQ32" s="1" t="str">
        <f t="shared" si="63"/>
        <v/>
      </c>
      <c r="CR32" s="1" t="str">
        <f t="shared" si="64"/>
        <v/>
      </c>
      <c r="CS32" s="1" t="str">
        <f t="shared" si="46"/>
        <v>{"ItemId":50002,"Num":1400}</v>
      </c>
      <c r="CT32" s="1" t="str">
        <f t="shared" si="47"/>
        <v>{"ItemId":70001,"Num":15}</v>
      </c>
      <c r="CU32" s="1" t="str">
        <f t="shared" si="48"/>
        <v/>
      </c>
      <c r="CV32" s="1" t="str">
        <f t="shared" si="49"/>
        <v>[{"ItemId":50002,"Num":1400},{"ItemId":70001,"Num":15}]</v>
      </c>
      <c r="CY32" s="1">
        <f>IF(AD32="","",_xlfn.XLOOKUP(AD32,[1]配置!$D:$D,[1]配置!$B:$B))</f>
        <v>50004</v>
      </c>
      <c r="CZ32" s="1">
        <f t="shared" si="50"/>
        <v>23500</v>
      </c>
      <c r="DA32" s="1">
        <f>IF(AF32="","",_xlfn.XLOOKUP(AF32,[1]配置!$D:$D,[1]配置!$B:$B))</f>
        <v>50003</v>
      </c>
      <c r="DB32" s="1">
        <f t="shared" si="51"/>
        <v>5350</v>
      </c>
      <c r="DC32" s="1" t="str">
        <f t="shared" si="9"/>
        <v>"ItemId":50004</v>
      </c>
      <c r="DD32" s="1" t="str">
        <f t="shared" si="10"/>
        <v>"Num":23500</v>
      </c>
      <c r="DE32" s="1" t="str">
        <f t="shared" si="11"/>
        <v>"ItemId":50003</v>
      </c>
      <c r="DF32" s="1" t="str">
        <f t="shared" si="12"/>
        <v>"Num":5350</v>
      </c>
      <c r="DG32" s="1" t="str">
        <f t="shared" si="52"/>
        <v>{"ItemId":50004,"Num":23500}</v>
      </c>
      <c r="DH32" s="1" t="str">
        <f t="shared" si="53"/>
        <v>{"ItemId":50003,"Num":5350}</v>
      </c>
      <c r="DI32" s="1" t="str">
        <f t="shared" si="13"/>
        <v>[{"ItemId":50004,"Num":23500},{"ItemId":50003,"Num":5350}]</v>
      </c>
      <c r="DL32" s="1">
        <f>IF(AD32="","",_xlfn.XLOOKUP(AD32,[1]配置!$D:$D,[1]配置!$B:$B))</f>
        <v>50004</v>
      </c>
      <c r="DM32" s="1">
        <f t="shared" si="54"/>
        <v>23500</v>
      </c>
      <c r="DN32" s="1">
        <f>IF(AF32="","",_xlfn.XLOOKUP(AF32,[1]配置!$D:$D,[1]配置!$B:$B))</f>
        <v>50003</v>
      </c>
      <c r="DO32" s="1">
        <f t="shared" si="55"/>
        <v>5350</v>
      </c>
      <c r="DP32" s="1" t="str">
        <f t="shared" si="14"/>
        <v>"ItemId":50004</v>
      </c>
      <c r="DQ32" s="1" t="str">
        <f t="shared" si="15"/>
        <v>"Num":23500</v>
      </c>
      <c r="DR32" s="1" t="str">
        <f t="shared" si="16"/>
        <v>"ItemId":50003</v>
      </c>
      <c r="DS32" s="1" t="str">
        <f t="shared" si="17"/>
        <v>"Num":5350</v>
      </c>
      <c r="DT32" s="1" t="str">
        <f t="shared" si="56"/>
        <v>{"ItemId":50004,"Num":23500}</v>
      </c>
      <c r="DU32" s="1" t="str">
        <f t="shared" si="57"/>
        <v>{"ItemId":50003,"Num":5350}</v>
      </c>
      <c r="DV32" s="1" t="str">
        <f t="shared" si="18"/>
        <v>[{"ItemId":50004,"Num":23500},{"ItemId":50003,"Num":5350}]</v>
      </c>
    </row>
    <row r="33" spans="3:126" x14ac:dyDescent="0.15">
      <c r="C33" s="3">
        <v>701</v>
      </c>
      <c r="D33" s="23"/>
      <c r="E33" s="3" t="s">
        <v>111</v>
      </c>
      <c r="F33" s="2">
        <v>1750</v>
      </c>
      <c r="G33" s="2">
        <v>40</v>
      </c>
      <c r="H33" s="17" t="s">
        <v>93</v>
      </c>
      <c r="I33" s="3">
        <v>700</v>
      </c>
      <c r="J33" s="20" t="s">
        <v>94</v>
      </c>
      <c r="K33" s="3">
        <v>21200</v>
      </c>
      <c r="L33" s="17" t="s">
        <v>93</v>
      </c>
      <c r="M33" s="3">
        <v>1750</v>
      </c>
      <c r="N33" s="20" t="s">
        <v>94</v>
      </c>
      <c r="O33" s="3">
        <f t="shared" si="59"/>
        <v>63600</v>
      </c>
      <c r="P33" s="3"/>
      <c r="Q33" s="3"/>
      <c r="R33" s="3"/>
      <c r="S33" s="3"/>
      <c r="T33" s="3"/>
      <c r="U33" s="3"/>
      <c r="V33" s="3"/>
      <c r="W33" s="3"/>
      <c r="X33" s="15" t="s">
        <v>95</v>
      </c>
      <c r="Y33" s="3">
        <v>1420</v>
      </c>
      <c r="Z33" s="13" t="s">
        <v>96</v>
      </c>
      <c r="AA33" s="3">
        <v>20</v>
      </c>
      <c r="AB33" s="3"/>
      <c r="AC33" s="3"/>
      <c r="AD33" s="14" t="s">
        <v>117</v>
      </c>
      <c r="AE33" s="3">
        <v>24000</v>
      </c>
      <c r="AF33" s="14" t="s">
        <v>94</v>
      </c>
      <c r="AG33" s="3">
        <v>5400</v>
      </c>
      <c r="AH33" s="14" t="s">
        <v>117</v>
      </c>
      <c r="AI33" s="3">
        <v>21600</v>
      </c>
      <c r="AJ33" s="14" t="s">
        <v>94</v>
      </c>
      <c r="AK33" s="3">
        <v>4860</v>
      </c>
      <c r="AN33" s="1">
        <f>_xlfn.XLOOKUP(H33,[1]配置!$D:$D,[1]配置!$B:$B)</f>
        <v>50007</v>
      </c>
      <c r="AO33" s="1">
        <f t="shared" si="19"/>
        <v>700</v>
      </c>
      <c r="AP33" s="1">
        <f>_xlfn.XLOOKUP(J33,[1]配置!$D:$D,[1]配置!$B:$B)</f>
        <v>50003</v>
      </c>
      <c r="AQ33" s="1">
        <f t="shared" si="20"/>
        <v>21200</v>
      </c>
      <c r="AR33" s="1" t="str">
        <f t="shared" si="21"/>
        <v>"ItemId":50007</v>
      </c>
      <c r="AS33" s="1" t="str">
        <f t="shared" si="21"/>
        <v>"Num":700</v>
      </c>
      <c r="AT33" s="1" t="str">
        <f t="shared" si="21"/>
        <v>"ItemId":50003</v>
      </c>
      <c r="AU33" s="1" t="str">
        <f t="shared" si="21"/>
        <v>"Num":21200</v>
      </c>
      <c r="AV33" s="1" t="str">
        <f t="shared" si="22"/>
        <v>{"ItemId":50007,"Num":700}</v>
      </c>
      <c r="AW33" s="1" t="str">
        <f t="shared" si="23"/>
        <v>{"ItemId":50003,"Num":21200}</v>
      </c>
      <c r="AX33" s="1" t="str">
        <f t="shared" si="24"/>
        <v>[{"ItemId":50007,"Num":700},{"ItemId":50003,"Num":21200}]</v>
      </c>
      <c r="AZ33" s="1">
        <f>_xlfn.XLOOKUP(L33,[1]配置!$D:$D,[1]配置!$B:$B)</f>
        <v>50007</v>
      </c>
      <c r="BA33" s="1">
        <f t="shared" si="25"/>
        <v>1750</v>
      </c>
      <c r="BB33" s="1">
        <f>_xlfn.XLOOKUP(N33,[1]配置!$D:$D,[1]配置!$B:$B)</f>
        <v>50003</v>
      </c>
      <c r="BC33" s="1">
        <f t="shared" si="26"/>
        <v>63600</v>
      </c>
      <c r="BD33" s="1" t="str">
        <f>IF(P33="","",_xlfn.XLOOKUP(P33,[1]配置!$D:$D,[1]配置!$B:$B))</f>
        <v/>
      </c>
      <c r="BE33" s="1" t="str">
        <f t="shared" si="27"/>
        <v/>
      </c>
      <c r="BF33" s="1" t="str">
        <f>IF(R33="","",_xlfn.XLOOKUP(R33,[1]配置!$D:$D,[1]配置!$B:$B))</f>
        <v/>
      </c>
      <c r="BG33" s="1" t="str">
        <f t="shared" si="28"/>
        <v/>
      </c>
      <c r="BH33" s="1" t="str">
        <f>IF(T33="","",_xlfn.XLOOKUP(T33,[1]配置!$D:$D,[1]配置!$B:$B))</f>
        <v/>
      </c>
      <c r="BI33" s="1" t="str">
        <f t="shared" si="29"/>
        <v/>
      </c>
      <c r="BJ33" s="1" t="str">
        <f>IF(V33="","",_xlfn.XLOOKUP(V33,[1]配置!$D:$D,[1]配置!$B:$B))</f>
        <v/>
      </c>
      <c r="BK33" s="1" t="str">
        <f t="shared" si="30"/>
        <v/>
      </c>
      <c r="BL33" s="1" t="str">
        <f t="shared" si="31"/>
        <v>"ItemId":50007</v>
      </c>
      <c r="BM33" s="1" t="str">
        <f t="shared" si="31"/>
        <v>"Num":1750</v>
      </c>
      <c r="BN33" s="1" t="str">
        <f t="shared" si="32"/>
        <v>"ItemId":50003</v>
      </c>
      <c r="BO33" s="1" t="str">
        <f t="shared" si="33"/>
        <v>"Num":63600</v>
      </c>
      <c r="BP33" s="1" t="str">
        <f t="shared" si="34"/>
        <v/>
      </c>
      <c r="BQ33" s="1" t="str">
        <f t="shared" si="35"/>
        <v/>
      </c>
      <c r="BR33" s="1" t="str">
        <f t="shared" si="2"/>
        <v/>
      </c>
      <c r="BS33" s="1" t="str">
        <f t="shared" si="3"/>
        <v/>
      </c>
      <c r="BT33" s="1" t="str">
        <f t="shared" si="4"/>
        <v/>
      </c>
      <c r="BU33" s="1" t="str">
        <f t="shared" si="5"/>
        <v/>
      </c>
      <c r="BV33" s="1" t="str">
        <f t="shared" si="6"/>
        <v/>
      </c>
      <c r="BW33" s="1" t="str">
        <f t="shared" si="7"/>
        <v/>
      </c>
      <c r="BX33" s="1" t="str">
        <f t="shared" si="36"/>
        <v>{"ItemId":50007,"Num":1750}</v>
      </c>
      <c r="BY33" s="1" t="str">
        <f t="shared" si="37"/>
        <v>{"ItemId":50003,"Num":63600}</v>
      </c>
      <c r="BZ33" s="1" t="str">
        <f t="shared" si="38"/>
        <v/>
      </c>
      <c r="CA33" s="1" t="str">
        <f t="shared" si="39"/>
        <v/>
      </c>
      <c r="CB33" s="1" t="str">
        <f t="shared" si="40"/>
        <v/>
      </c>
      <c r="CC33" s="1" t="str">
        <f t="shared" si="41"/>
        <v/>
      </c>
      <c r="CD33" s="1" t="str">
        <f t="shared" si="42"/>
        <v>[{"ItemId":50007,"Num":1750},{"ItemId":50003,"Num":63600}]</v>
      </c>
      <c r="CG33" s="1">
        <f>IF(X33="","",_xlfn.XLOOKUP(X33,[1]配置!$D:$D,[1]配置!$B:$B))</f>
        <v>50002</v>
      </c>
      <c r="CH33" s="1">
        <f t="shared" si="43"/>
        <v>1420</v>
      </c>
      <c r="CI33" s="1">
        <f>IF(Z33="","",_xlfn.XLOOKUP(Z33,[1]配置!$D:$D,[1]配置!$B:$B))</f>
        <v>70001</v>
      </c>
      <c r="CJ33" s="1">
        <f t="shared" si="44"/>
        <v>20</v>
      </c>
      <c r="CK33" s="1" t="str">
        <f>IF(AB33="","",_xlfn.XLOOKUP(AB33,[1]配置!$D:$D,[1]配置!$B:$B))</f>
        <v/>
      </c>
      <c r="CL33" s="1" t="str">
        <f t="shared" si="45"/>
        <v/>
      </c>
      <c r="CM33" s="1" t="str">
        <f t="shared" si="60"/>
        <v>"ItemId":50002</v>
      </c>
      <c r="CN33" s="1" t="str">
        <f t="shared" si="60"/>
        <v>"Num":1420</v>
      </c>
      <c r="CO33" s="1" t="str">
        <f t="shared" si="61"/>
        <v>"ItemId":70001</v>
      </c>
      <c r="CP33" s="1" t="str">
        <f t="shared" si="62"/>
        <v>"Num":20</v>
      </c>
      <c r="CQ33" s="1" t="str">
        <f t="shared" si="63"/>
        <v/>
      </c>
      <c r="CR33" s="1" t="str">
        <f t="shared" si="64"/>
        <v/>
      </c>
      <c r="CS33" s="1" t="str">
        <f t="shared" si="46"/>
        <v>{"ItemId":50002,"Num":1420}</v>
      </c>
      <c r="CT33" s="1" t="str">
        <f t="shared" si="47"/>
        <v>{"ItemId":70001,"Num":20}</v>
      </c>
      <c r="CU33" s="1" t="str">
        <f t="shared" si="48"/>
        <v/>
      </c>
      <c r="CV33" s="1" t="str">
        <f t="shared" si="49"/>
        <v>[{"ItemId":50002,"Num":1420},{"ItemId":70001,"Num":20}]</v>
      </c>
      <c r="CY33" s="1">
        <f>IF(AD33="","",_xlfn.XLOOKUP(AD33,[1]配置!$D:$D,[1]配置!$B:$B))</f>
        <v>50004</v>
      </c>
      <c r="CZ33" s="1">
        <f t="shared" si="50"/>
        <v>24000</v>
      </c>
      <c r="DA33" s="1">
        <f>IF(AF33="","",_xlfn.XLOOKUP(AF33,[1]配置!$D:$D,[1]配置!$B:$B))</f>
        <v>50003</v>
      </c>
      <c r="DB33" s="1">
        <f t="shared" si="51"/>
        <v>5400</v>
      </c>
      <c r="DC33" s="1" t="str">
        <f t="shared" si="9"/>
        <v>"ItemId":50004</v>
      </c>
      <c r="DD33" s="1" t="str">
        <f t="shared" si="10"/>
        <v>"Num":24000</v>
      </c>
      <c r="DE33" s="1" t="str">
        <f t="shared" si="11"/>
        <v>"ItemId":50003</v>
      </c>
      <c r="DF33" s="1" t="str">
        <f t="shared" si="12"/>
        <v>"Num":5400</v>
      </c>
      <c r="DG33" s="1" t="str">
        <f t="shared" si="52"/>
        <v>{"ItemId":50004,"Num":24000}</v>
      </c>
      <c r="DH33" s="1" t="str">
        <f t="shared" si="53"/>
        <v>{"ItemId":50003,"Num":5400}</v>
      </c>
      <c r="DI33" s="1" t="str">
        <f t="shared" si="13"/>
        <v>[{"ItemId":50004,"Num":24000},{"ItemId":50003,"Num":5400}]</v>
      </c>
      <c r="DL33" s="1">
        <f>IF(AD33="","",_xlfn.XLOOKUP(AD33,[1]配置!$D:$D,[1]配置!$B:$B))</f>
        <v>50004</v>
      </c>
      <c r="DM33" s="1">
        <f t="shared" si="54"/>
        <v>24000</v>
      </c>
      <c r="DN33" s="1">
        <f>IF(AF33="","",_xlfn.XLOOKUP(AF33,[1]配置!$D:$D,[1]配置!$B:$B))</f>
        <v>50003</v>
      </c>
      <c r="DO33" s="1">
        <f t="shared" si="55"/>
        <v>5400</v>
      </c>
      <c r="DP33" s="1" t="str">
        <f t="shared" si="14"/>
        <v>"ItemId":50004</v>
      </c>
      <c r="DQ33" s="1" t="str">
        <f t="shared" si="15"/>
        <v>"Num":24000</v>
      </c>
      <c r="DR33" s="1" t="str">
        <f t="shared" si="16"/>
        <v>"ItemId":50003</v>
      </c>
      <c r="DS33" s="1" t="str">
        <f t="shared" si="17"/>
        <v>"Num":5400</v>
      </c>
      <c r="DT33" s="1" t="str">
        <f t="shared" si="56"/>
        <v>{"ItemId":50004,"Num":24000}</v>
      </c>
      <c r="DU33" s="1" t="str">
        <f t="shared" si="57"/>
        <v>{"ItemId":50003,"Num":5400}</v>
      </c>
      <c r="DV33" s="1" t="str">
        <f t="shared" si="18"/>
        <v>[{"ItemId":50004,"Num":24000},{"ItemId":50003,"Num":5400}]</v>
      </c>
    </row>
    <row r="34" spans="3:126" x14ac:dyDescent="0.15">
      <c r="C34" s="3">
        <v>702</v>
      </c>
      <c r="D34" s="23"/>
      <c r="E34" s="3" t="s">
        <v>37</v>
      </c>
      <c r="F34" s="2">
        <v>1900</v>
      </c>
      <c r="G34" s="2">
        <f t="shared" si="65"/>
        <v>40</v>
      </c>
      <c r="H34" s="17" t="s">
        <v>93</v>
      </c>
      <c r="I34" s="3">
        <v>725</v>
      </c>
      <c r="J34" s="20" t="s">
        <v>94</v>
      </c>
      <c r="K34" s="3">
        <v>21400</v>
      </c>
      <c r="L34" s="17" t="s">
        <v>93</v>
      </c>
      <c r="M34" s="3">
        <v>1810</v>
      </c>
      <c r="N34" s="20" t="s">
        <v>94</v>
      </c>
      <c r="O34" s="3">
        <f t="shared" si="59"/>
        <v>64200</v>
      </c>
      <c r="P34" s="3"/>
      <c r="Q34" s="3"/>
      <c r="R34" s="3"/>
      <c r="S34" s="3"/>
      <c r="T34" s="3"/>
      <c r="U34" s="3"/>
      <c r="V34" s="3"/>
      <c r="W34" s="3"/>
      <c r="X34" s="15" t="s">
        <v>95</v>
      </c>
      <c r="Y34" s="3">
        <v>1450</v>
      </c>
      <c r="Z34" s="13" t="s">
        <v>96</v>
      </c>
      <c r="AA34" s="3">
        <v>20</v>
      </c>
      <c r="AB34" s="3"/>
      <c r="AC34" s="3"/>
      <c r="AD34" s="14" t="s">
        <v>117</v>
      </c>
      <c r="AE34" s="3">
        <v>24500</v>
      </c>
      <c r="AF34" s="14" t="s">
        <v>94</v>
      </c>
      <c r="AG34" s="3">
        <v>5450</v>
      </c>
      <c r="AH34" s="14" t="s">
        <v>117</v>
      </c>
      <c r="AI34" s="3">
        <v>22050</v>
      </c>
      <c r="AJ34" s="14" t="s">
        <v>94</v>
      </c>
      <c r="AK34" s="3">
        <v>4905</v>
      </c>
      <c r="AN34" s="1">
        <f>_xlfn.XLOOKUP(H34,[1]配置!$D:$D,[1]配置!$B:$B)</f>
        <v>50007</v>
      </c>
      <c r="AO34" s="1">
        <f t="shared" si="19"/>
        <v>725</v>
      </c>
      <c r="AP34" s="1">
        <f>_xlfn.XLOOKUP(J34,[1]配置!$D:$D,[1]配置!$B:$B)</f>
        <v>50003</v>
      </c>
      <c r="AQ34" s="1">
        <f t="shared" si="20"/>
        <v>21400</v>
      </c>
      <c r="AR34" s="1" t="str">
        <f t="shared" si="21"/>
        <v>"ItemId":50007</v>
      </c>
      <c r="AS34" s="1" t="str">
        <f t="shared" si="21"/>
        <v>"Num":725</v>
      </c>
      <c r="AT34" s="1" t="str">
        <f t="shared" si="21"/>
        <v>"ItemId":50003</v>
      </c>
      <c r="AU34" s="1" t="str">
        <f t="shared" si="21"/>
        <v>"Num":21400</v>
      </c>
      <c r="AV34" s="1" t="str">
        <f t="shared" si="22"/>
        <v>{"ItemId":50007,"Num":725}</v>
      </c>
      <c r="AW34" s="1" t="str">
        <f t="shared" si="23"/>
        <v>{"ItemId":50003,"Num":21400}</v>
      </c>
      <c r="AX34" s="1" t="str">
        <f t="shared" si="24"/>
        <v>[{"ItemId":50007,"Num":725},{"ItemId":50003,"Num":21400}]</v>
      </c>
      <c r="AZ34" s="1">
        <f>_xlfn.XLOOKUP(L34,[1]配置!$D:$D,[1]配置!$B:$B)</f>
        <v>50007</v>
      </c>
      <c r="BA34" s="1">
        <f t="shared" si="25"/>
        <v>1810</v>
      </c>
      <c r="BB34" s="1">
        <f>_xlfn.XLOOKUP(N34,[1]配置!$D:$D,[1]配置!$B:$B)</f>
        <v>50003</v>
      </c>
      <c r="BC34" s="1">
        <f t="shared" si="26"/>
        <v>64200</v>
      </c>
      <c r="BD34" s="1" t="str">
        <f>IF(P34="","",_xlfn.XLOOKUP(P34,[1]配置!$D:$D,[1]配置!$B:$B))</f>
        <v/>
      </c>
      <c r="BE34" s="1" t="str">
        <f t="shared" si="27"/>
        <v/>
      </c>
      <c r="BF34" s="1" t="str">
        <f>IF(R34="","",_xlfn.XLOOKUP(R34,[1]配置!$D:$D,[1]配置!$B:$B))</f>
        <v/>
      </c>
      <c r="BG34" s="1" t="str">
        <f t="shared" si="28"/>
        <v/>
      </c>
      <c r="BH34" s="1" t="str">
        <f>IF(T34="","",_xlfn.XLOOKUP(T34,[1]配置!$D:$D,[1]配置!$B:$B))</f>
        <v/>
      </c>
      <c r="BI34" s="1" t="str">
        <f t="shared" si="29"/>
        <v/>
      </c>
      <c r="BJ34" s="1" t="str">
        <f>IF(V34="","",_xlfn.XLOOKUP(V34,[1]配置!$D:$D,[1]配置!$B:$B))</f>
        <v/>
      </c>
      <c r="BK34" s="1" t="str">
        <f t="shared" si="30"/>
        <v/>
      </c>
      <c r="BL34" s="1" t="str">
        <f t="shared" si="31"/>
        <v>"ItemId":50007</v>
      </c>
      <c r="BM34" s="1" t="str">
        <f t="shared" si="31"/>
        <v>"Num":1810</v>
      </c>
      <c r="BN34" s="1" t="str">
        <f t="shared" si="32"/>
        <v>"ItemId":50003</v>
      </c>
      <c r="BO34" s="1" t="str">
        <f t="shared" si="33"/>
        <v>"Num":64200</v>
      </c>
      <c r="BP34" s="1" t="str">
        <f t="shared" si="34"/>
        <v/>
      </c>
      <c r="BQ34" s="1" t="str">
        <f t="shared" si="35"/>
        <v/>
      </c>
      <c r="BR34" s="1" t="str">
        <f t="shared" si="2"/>
        <v/>
      </c>
      <c r="BS34" s="1" t="str">
        <f t="shared" si="3"/>
        <v/>
      </c>
      <c r="BT34" s="1" t="str">
        <f t="shared" si="4"/>
        <v/>
      </c>
      <c r="BU34" s="1" t="str">
        <f t="shared" si="5"/>
        <v/>
      </c>
      <c r="BV34" s="1" t="str">
        <f t="shared" si="6"/>
        <v/>
      </c>
      <c r="BW34" s="1" t="str">
        <f t="shared" si="7"/>
        <v/>
      </c>
      <c r="BX34" s="1" t="str">
        <f t="shared" si="36"/>
        <v>{"ItemId":50007,"Num":1810}</v>
      </c>
      <c r="BY34" s="1" t="str">
        <f t="shared" si="37"/>
        <v>{"ItemId":50003,"Num":64200}</v>
      </c>
      <c r="BZ34" s="1" t="str">
        <f t="shared" si="38"/>
        <v/>
      </c>
      <c r="CA34" s="1" t="str">
        <f t="shared" si="39"/>
        <v/>
      </c>
      <c r="CB34" s="1" t="str">
        <f t="shared" si="40"/>
        <v/>
      </c>
      <c r="CC34" s="1" t="str">
        <f t="shared" si="41"/>
        <v/>
      </c>
      <c r="CD34" s="1" t="str">
        <f t="shared" si="42"/>
        <v>[{"ItemId":50007,"Num":1810},{"ItemId":50003,"Num":64200}]</v>
      </c>
      <c r="CG34" s="1">
        <f>IF(X34="","",_xlfn.XLOOKUP(X34,[1]配置!$D:$D,[1]配置!$B:$B))</f>
        <v>50002</v>
      </c>
      <c r="CH34" s="1">
        <f t="shared" si="43"/>
        <v>1450</v>
      </c>
      <c r="CI34" s="1">
        <f>IF(Z34="","",_xlfn.XLOOKUP(Z34,[1]配置!$D:$D,[1]配置!$B:$B))</f>
        <v>70001</v>
      </c>
      <c r="CJ34" s="1">
        <f t="shared" si="44"/>
        <v>20</v>
      </c>
      <c r="CK34" s="1" t="str">
        <f>IF(AB34="","",_xlfn.XLOOKUP(AB34,[1]配置!$D:$D,[1]配置!$B:$B))</f>
        <v/>
      </c>
      <c r="CL34" s="1" t="str">
        <f t="shared" si="45"/>
        <v/>
      </c>
      <c r="CM34" s="1" t="str">
        <f t="shared" si="60"/>
        <v>"ItemId":50002</v>
      </c>
      <c r="CN34" s="1" t="str">
        <f t="shared" si="60"/>
        <v>"Num":1450</v>
      </c>
      <c r="CO34" s="1" t="str">
        <f t="shared" si="61"/>
        <v>"ItemId":70001</v>
      </c>
      <c r="CP34" s="1" t="str">
        <f t="shared" si="62"/>
        <v>"Num":20</v>
      </c>
      <c r="CQ34" s="1" t="str">
        <f t="shared" si="63"/>
        <v/>
      </c>
      <c r="CR34" s="1" t="str">
        <f t="shared" si="64"/>
        <v/>
      </c>
      <c r="CS34" s="1" t="str">
        <f t="shared" si="46"/>
        <v>{"ItemId":50002,"Num":1450}</v>
      </c>
      <c r="CT34" s="1" t="str">
        <f t="shared" si="47"/>
        <v>{"ItemId":70001,"Num":20}</v>
      </c>
      <c r="CU34" s="1" t="str">
        <f t="shared" si="48"/>
        <v/>
      </c>
      <c r="CV34" s="1" t="str">
        <f t="shared" si="49"/>
        <v>[{"ItemId":50002,"Num":1450},{"ItemId":70001,"Num":20}]</v>
      </c>
      <c r="CY34" s="1">
        <f>IF(AD34="","",_xlfn.XLOOKUP(AD34,[1]配置!$D:$D,[1]配置!$B:$B))</f>
        <v>50004</v>
      </c>
      <c r="CZ34" s="1">
        <f t="shared" si="50"/>
        <v>24500</v>
      </c>
      <c r="DA34" s="1">
        <f>IF(AF34="","",_xlfn.XLOOKUP(AF34,[1]配置!$D:$D,[1]配置!$B:$B))</f>
        <v>50003</v>
      </c>
      <c r="DB34" s="1">
        <f t="shared" si="51"/>
        <v>5450</v>
      </c>
      <c r="DC34" s="1" t="str">
        <f t="shared" si="9"/>
        <v>"ItemId":50004</v>
      </c>
      <c r="DD34" s="1" t="str">
        <f t="shared" si="10"/>
        <v>"Num":24500</v>
      </c>
      <c r="DE34" s="1" t="str">
        <f t="shared" si="11"/>
        <v>"ItemId":50003</v>
      </c>
      <c r="DF34" s="1" t="str">
        <f t="shared" si="12"/>
        <v>"Num":5450</v>
      </c>
      <c r="DG34" s="1" t="str">
        <f t="shared" si="52"/>
        <v>{"ItemId":50004,"Num":24500}</v>
      </c>
      <c r="DH34" s="1" t="str">
        <f t="shared" si="53"/>
        <v>{"ItemId":50003,"Num":5450}</v>
      </c>
      <c r="DI34" s="1" t="str">
        <f t="shared" si="13"/>
        <v>[{"ItemId":50004,"Num":24500},{"ItemId":50003,"Num":5450}]</v>
      </c>
      <c r="DL34" s="1">
        <f>IF(AD34="","",_xlfn.XLOOKUP(AD34,[1]配置!$D:$D,[1]配置!$B:$B))</f>
        <v>50004</v>
      </c>
      <c r="DM34" s="1">
        <f t="shared" si="54"/>
        <v>24500</v>
      </c>
      <c r="DN34" s="1">
        <f>IF(AF34="","",_xlfn.XLOOKUP(AF34,[1]配置!$D:$D,[1]配置!$B:$B))</f>
        <v>50003</v>
      </c>
      <c r="DO34" s="1">
        <f t="shared" si="55"/>
        <v>5450</v>
      </c>
      <c r="DP34" s="1" t="str">
        <f t="shared" si="14"/>
        <v>"ItemId":50004</v>
      </c>
      <c r="DQ34" s="1" t="str">
        <f t="shared" si="15"/>
        <v>"Num":24500</v>
      </c>
      <c r="DR34" s="1" t="str">
        <f t="shared" si="16"/>
        <v>"ItemId":50003</v>
      </c>
      <c r="DS34" s="1" t="str">
        <f t="shared" si="17"/>
        <v>"Num":5450</v>
      </c>
      <c r="DT34" s="1" t="str">
        <f t="shared" si="56"/>
        <v>{"ItemId":50004,"Num":24500}</v>
      </c>
      <c r="DU34" s="1" t="str">
        <f t="shared" si="57"/>
        <v>{"ItemId":50003,"Num":5450}</v>
      </c>
      <c r="DV34" s="1" t="str">
        <f t="shared" si="18"/>
        <v>[{"ItemId":50004,"Num":24500},{"ItemId":50003,"Num":5450}]</v>
      </c>
    </row>
    <row r="35" spans="3:126" x14ac:dyDescent="0.15">
      <c r="C35" s="3">
        <v>703</v>
      </c>
      <c r="D35" s="23"/>
      <c r="E35" s="3" t="s">
        <v>38</v>
      </c>
      <c r="F35" s="2">
        <v>2050</v>
      </c>
      <c r="G35" s="2">
        <f t="shared" si="65"/>
        <v>40</v>
      </c>
      <c r="H35" s="17" t="s">
        <v>93</v>
      </c>
      <c r="I35" s="3">
        <v>750</v>
      </c>
      <c r="J35" s="20" t="s">
        <v>94</v>
      </c>
      <c r="K35" s="3">
        <v>21600</v>
      </c>
      <c r="L35" s="17" t="s">
        <v>93</v>
      </c>
      <c r="M35" s="3">
        <v>1880</v>
      </c>
      <c r="N35" s="20" t="s">
        <v>94</v>
      </c>
      <c r="O35" s="3">
        <f t="shared" si="59"/>
        <v>64800</v>
      </c>
      <c r="P35" s="3"/>
      <c r="Q35" s="3"/>
      <c r="R35" s="3"/>
      <c r="S35" s="3"/>
      <c r="T35" s="3"/>
      <c r="U35" s="3"/>
      <c r="V35" s="3"/>
      <c r="W35" s="3"/>
      <c r="X35" s="15" t="s">
        <v>95</v>
      </c>
      <c r="Y35" s="3">
        <v>1470</v>
      </c>
      <c r="Z35" s="13" t="s">
        <v>96</v>
      </c>
      <c r="AA35" s="3">
        <v>20</v>
      </c>
      <c r="AB35" s="3"/>
      <c r="AC35" s="3"/>
      <c r="AD35" s="14" t="s">
        <v>117</v>
      </c>
      <c r="AE35" s="3">
        <v>25000</v>
      </c>
      <c r="AF35" s="14" t="s">
        <v>94</v>
      </c>
      <c r="AG35" s="3">
        <v>5500</v>
      </c>
      <c r="AH35" s="14" t="s">
        <v>117</v>
      </c>
      <c r="AI35" s="3">
        <v>22500</v>
      </c>
      <c r="AJ35" s="14" t="s">
        <v>94</v>
      </c>
      <c r="AK35" s="3">
        <v>4950</v>
      </c>
      <c r="AN35" s="1">
        <f>_xlfn.XLOOKUP(H35,[1]配置!$D:$D,[1]配置!$B:$B)</f>
        <v>50007</v>
      </c>
      <c r="AO35" s="1">
        <f t="shared" si="19"/>
        <v>750</v>
      </c>
      <c r="AP35" s="1">
        <f>_xlfn.XLOOKUP(J35,[1]配置!$D:$D,[1]配置!$B:$B)</f>
        <v>50003</v>
      </c>
      <c r="AQ35" s="1">
        <f t="shared" si="20"/>
        <v>21600</v>
      </c>
      <c r="AR35" s="1" t="str">
        <f t="shared" si="21"/>
        <v>"ItemId":50007</v>
      </c>
      <c r="AS35" s="1" t="str">
        <f t="shared" si="21"/>
        <v>"Num":750</v>
      </c>
      <c r="AT35" s="1" t="str">
        <f t="shared" si="21"/>
        <v>"ItemId":50003</v>
      </c>
      <c r="AU35" s="1" t="str">
        <f t="shared" si="21"/>
        <v>"Num":21600</v>
      </c>
      <c r="AV35" s="1" t="str">
        <f t="shared" si="22"/>
        <v>{"ItemId":50007,"Num":750}</v>
      </c>
      <c r="AW35" s="1" t="str">
        <f t="shared" si="23"/>
        <v>{"ItemId":50003,"Num":21600}</v>
      </c>
      <c r="AX35" s="1" t="str">
        <f t="shared" si="24"/>
        <v>[{"ItemId":50007,"Num":750},{"ItemId":50003,"Num":21600}]</v>
      </c>
      <c r="AZ35" s="1">
        <f>_xlfn.XLOOKUP(L35,[1]配置!$D:$D,[1]配置!$B:$B)</f>
        <v>50007</v>
      </c>
      <c r="BA35" s="1">
        <f t="shared" si="25"/>
        <v>1880</v>
      </c>
      <c r="BB35" s="1">
        <f>_xlfn.XLOOKUP(N35,[1]配置!$D:$D,[1]配置!$B:$B)</f>
        <v>50003</v>
      </c>
      <c r="BC35" s="1">
        <f t="shared" si="26"/>
        <v>64800</v>
      </c>
      <c r="BD35" s="1" t="str">
        <f>IF(P35="","",_xlfn.XLOOKUP(P35,[1]配置!$D:$D,[1]配置!$B:$B))</f>
        <v/>
      </c>
      <c r="BE35" s="1" t="str">
        <f t="shared" si="27"/>
        <v/>
      </c>
      <c r="BF35" s="1" t="str">
        <f>IF(R35="","",_xlfn.XLOOKUP(R35,[1]配置!$D:$D,[1]配置!$B:$B))</f>
        <v/>
      </c>
      <c r="BG35" s="1" t="str">
        <f t="shared" si="28"/>
        <v/>
      </c>
      <c r="BH35" s="1" t="str">
        <f>IF(T35="","",_xlfn.XLOOKUP(T35,[1]配置!$D:$D,[1]配置!$B:$B))</f>
        <v/>
      </c>
      <c r="BI35" s="1" t="str">
        <f t="shared" si="29"/>
        <v/>
      </c>
      <c r="BJ35" s="1" t="str">
        <f>IF(V35="","",_xlfn.XLOOKUP(V35,[1]配置!$D:$D,[1]配置!$B:$B))</f>
        <v/>
      </c>
      <c r="BK35" s="1" t="str">
        <f t="shared" si="30"/>
        <v/>
      </c>
      <c r="BL35" s="1" t="str">
        <f t="shared" si="31"/>
        <v>"ItemId":50007</v>
      </c>
      <c r="BM35" s="1" t="str">
        <f t="shared" si="31"/>
        <v>"Num":1880</v>
      </c>
      <c r="BN35" s="1" t="str">
        <f t="shared" si="32"/>
        <v>"ItemId":50003</v>
      </c>
      <c r="BO35" s="1" t="str">
        <f t="shared" si="33"/>
        <v>"Num":64800</v>
      </c>
      <c r="BP35" s="1" t="str">
        <f t="shared" si="34"/>
        <v/>
      </c>
      <c r="BQ35" s="1" t="str">
        <f t="shared" si="35"/>
        <v/>
      </c>
      <c r="BR35" s="1" t="str">
        <f t="shared" si="2"/>
        <v/>
      </c>
      <c r="BS35" s="1" t="str">
        <f t="shared" si="3"/>
        <v/>
      </c>
      <c r="BT35" s="1" t="str">
        <f t="shared" si="4"/>
        <v/>
      </c>
      <c r="BU35" s="1" t="str">
        <f t="shared" si="5"/>
        <v/>
      </c>
      <c r="BV35" s="1" t="str">
        <f t="shared" si="6"/>
        <v/>
      </c>
      <c r="BW35" s="1" t="str">
        <f t="shared" si="7"/>
        <v/>
      </c>
      <c r="BX35" s="1" t="str">
        <f t="shared" si="36"/>
        <v>{"ItemId":50007,"Num":1880}</v>
      </c>
      <c r="BY35" s="1" t="str">
        <f t="shared" si="37"/>
        <v>{"ItemId":50003,"Num":64800}</v>
      </c>
      <c r="BZ35" s="1" t="str">
        <f t="shared" si="38"/>
        <v/>
      </c>
      <c r="CA35" s="1" t="str">
        <f t="shared" si="39"/>
        <v/>
      </c>
      <c r="CB35" s="1" t="str">
        <f t="shared" si="40"/>
        <v/>
      </c>
      <c r="CC35" s="1" t="str">
        <f t="shared" si="41"/>
        <v/>
      </c>
      <c r="CD35" s="1" t="str">
        <f t="shared" si="42"/>
        <v>[{"ItemId":50007,"Num":1880},{"ItemId":50003,"Num":64800}]</v>
      </c>
      <c r="CG35" s="1">
        <f>IF(X35="","",_xlfn.XLOOKUP(X35,[1]配置!$D:$D,[1]配置!$B:$B))</f>
        <v>50002</v>
      </c>
      <c r="CH35" s="1">
        <f t="shared" si="43"/>
        <v>1470</v>
      </c>
      <c r="CI35" s="1">
        <f>IF(Z35="","",_xlfn.XLOOKUP(Z35,[1]配置!$D:$D,[1]配置!$B:$B))</f>
        <v>70001</v>
      </c>
      <c r="CJ35" s="1">
        <f t="shared" si="44"/>
        <v>20</v>
      </c>
      <c r="CK35" s="1" t="str">
        <f>IF(AB35="","",_xlfn.XLOOKUP(AB35,[1]配置!$D:$D,[1]配置!$B:$B))</f>
        <v/>
      </c>
      <c r="CL35" s="1" t="str">
        <f t="shared" si="45"/>
        <v/>
      </c>
      <c r="CM35" s="1" t="str">
        <f t="shared" si="60"/>
        <v>"ItemId":50002</v>
      </c>
      <c r="CN35" s="1" t="str">
        <f t="shared" si="60"/>
        <v>"Num":1470</v>
      </c>
      <c r="CO35" s="1" t="str">
        <f t="shared" si="61"/>
        <v>"ItemId":70001</v>
      </c>
      <c r="CP35" s="1" t="str">
        <f t="shared" si="62"/>
        <v>"Num":20</v>
      </c>
      <c r="CQ35" s="1" t="str">
        <f t="shared" si="63"/>
        <v/>
      </c>
      <c r="CR35" s="1" t="str">
        <f t="shared" si="64"/>
        <v/>
      </c>
      <c r="CS35" s="1" t="str">
        <f t="shared" si="46"/>
        <v>{"ItemId":50002,"Num":1470}</v>
      </c>
      <c r="CT35" s="1" t="str">
        <f t="shared" si="47"/>
        <v>{"ItemId":70001,"Num":20}</v>
      </c>
      <c r="CU35" s="1" t="str">
        <f t="shared" si="48"/>
        <v/>
      </c>
      <c r="CV35" s="1" t="str">
        <f t="shared" si="49"/>
        <v>[{"ItemId":50002,"Num":1470},{"ItemId":70001,"Num":20}]</v>
      </c>
      <c r="CY35" s="1">
        <f>IF(AD35="","",_xlfn.XLOOKUP(AD35,[1]配置!$D:$D,[1]配置!$B:$B))</f>
        <v>50004</v>
      </c>
      <c r="CZ35" s="1">
        <f t="shared" si="50"/>
        <v>25000</v>
      </c>
      <c r="DA35" s="1">
        <f>IF(AF35="","",_xlfn.XLOOKUP(AF35,[1]配置!$D:$D,[1]配置!$B:$B))</f>
        <v>50003</v>
      </c>
      <c r="DB35" s="1">
        <f t="shared" si="51"/>
        <v>5500</v>
      </c>
      <c r="DC35" s="1" t="str">
        <f t="shared" si="9"/>
        <v>"ItemId":50004</v>
      </c>
      <c r="DD35" s="1" t="str">
        <f t="shared" si="10"/>
        <v>"Num":25000</v>
      </c>
      <c r="DE35" s="1" t="str">
        <f t="shared" si="11"/>
        <v>"ItemId":50003</v>
      </c>
      <c r="DF35" s="1" t="str">
        <f t="shared" si="12"/>
        <v>"Num":5500</v>
      </c>
      <c r="DG35" s="1" t="str">
        <f t="shared" si="52"/>
        <v>{"ItemId":50004,"Num":25000}</v>
      </c>
      <c r="DH35" s="1" t="str">
        <f t="shared" si="53"/>
        <v>{"ItemId":50003,"Num":5500}</v>
      </c>
      <c r="DI35" s="1" t="str">
        <f t="shared" si="13"/>
        <v>[{"ItemId":50004,"Num":25000},{"ItemId":50003,"Num":5500}]</v>
      </c>
      <c r="DL35" s="1">
        <f>IF(AD35="","",_xlfn.XLOOKUP(AD35,[1]配置!$D:$D,[1]配置!$B:$B))</f>
        <v>50004</v>
      </c>
      <c r="DM35" s="1">
        <f t="shared" si="54"/>
        <v>25000</v>
      </c>
      <c r="DN35" s="1">
        <f>IF(AF35="","",_xlfn.XLOOKUP(AF35,[1]配置!$D:$D,[1]配置!$B:$B))</f>
        <v>50003</v>
      </c>
      <c r="DO35" s="1">
        <f t="shared" si="55"/>
        <v>5500</v>
      </c>
      <c r="DP35" s="1" t="str">
        <f t="shared" si="14"/>
        <v>"ItemId":50004</v>
      </c>
      <c r="DQ35" s="1" t="str">
        <f t="shared" si="15"/>
        <v>"Num":25000</v>
      </c>
      <c r="DR35" s="1" t="str">
        <f t="shared" si="16"/>
        <v>"ItemId":50003</v>
      </c>
      <c r="DS35" s="1" t="str">
        <f t="shared" si="17"/>
        <v>"Num":5500</v>
      </c>
      <c r="DT35" s="1" t="str">
        <f t="shared" si="56"/>
        <v>{"ItemId":50004,"Num":25000}</v>
      </c>
      <c r="DU35" s="1" t="str">
        <f t="shared" si="57"/>
        <v>{"ItemId":50003,"Num":5500}</v>
      </c>
      <c r="DV35" s="1" t="str">
        <f t="shared" si="18"/>
        <v>[{"ItemId":50004,"Num":25000},{"ItemId":50003,"Num":5500}]</v>
      </c>
    </row>
    <row r="36" spans="3:126" x14ac:dyDescent="0.15">
      <c r="C36" s="3">
        <v>801</v>
      </c>
      <c r="D36" s="23"/>
      <c r="E36" s="3" t="s">
        <v>112</v>
      </c>
      <c r="F36" s="2">
        <v>2200</v>
      </c>
      <c r="G36" s="2">
        <f t="shared" si="65"/>
        <v>40</v>
      </c>
      <c r="H36" s="17" t="s">
        <v>93</v>
      </c>
      <c r="I36" s="3">
        <v>775</v>
      </c>
      <c r="J36" s="20" t="s">
        <v>94</v>
      </c>
      <c r="K36" s="3">
        <v>21800</v>
      </c>
      <c r="L36" s="17" t="s">
        <v>93</v>
      </c>
      <c r="M36" s="3">
        <v>1940</v>
      </c>
      <c r="N36" s="20" t="s">
        <v>94</v>
      </c>
      <c r="O36" s="3">
        <f t="shared" si="59"/>
        <v>65400</v>
      </c>
      <c r="P36" s="21" t="s">
        <v>98</v>
      </c>
      <c r="Q36" s="3">
        <v>2</v>
      </c>
      <c r="R36" s="3"/>
      <c r="S36" s="3"/>
      <c r="T36" s="3"/>
      <c r="U36" s="3"/>
      <c r="V36" s="3"/>
      <c r="W36" s="3"/>
      <c r="X36" s="15" t="s">
        <v>95</v>
      </c>
      <c r="Y36" s="3">
        <v>1500</v>
      </c>
      <c r="Z36" s="13" t="s">
        <v>96</v>
      </c>
      <c r="AA36" s="3">
        <v>25</v>
      </c>
      <c r="AB36" s="3"/>
      <c r="AC36" s="3"/>
      <c r="AD36" s="14" t="s">
        <v>117</v>
      </c>
      <c r="AE36" s="3">
        <v>25500</v>
      </c>
      <c r="AF36" s="14" t="s">
        <v>94</v>
      </c>
      <c r="AG36" s="3">
        <v>5550</v>
      </c>
      <c r="AH36" s="14" t="s">
        <v>117</v>
      </c>
      <c r="AI36" s="3">
        <v>22950</v>
      </c>
      <c r="AJ36" s="14" t="s">
        <v>94</v>
      </c>
      <c r="AK36" s="3">
        <v>4995</v>
      </c>
      <c r="AN36" s="1">
        <f>_xlfn.XLOOKUP(H36,[1]配置!$D:$D,[1]配置!$B:$B)</f>
        <v>50007</v>
      </c>
      <c r="AO36" s="1">
        <f t="shared" si="19"/>
        <v>775</v>
      </c>
      <c r="AP36" s="1">
        <f>_xlfn.XLOOKUP(J36,[1]配置!$D:$D,[1]配置!$B:$B)</f>
        <v>50003</v>
      </c>
      <c r="AQ36" s="1">
        <f t="shared" si="20"/>
        <v>21800</v>
      </c>
      <c r="AR36" s="1" t="str">
        <f t="shared" si="21"/>
        <v>"ItemId":50007</v>
      </c>
      <c r="AS36" s="1" t="str">
        <f t="shared" si="21"/>
        <v>"Num":775</v>
      </c>
      <c r="AT36" s="1" t="str">
        <f t="shared" si="21"/>
        <v>"ItemId":50003</v>
      </c>
      <c r="AU36" s="1" t="str">
        <f t="shared" si="21"/>
        <v>"Num":21800</v>
      </c>
      <c r="AV36" s="1" t="str">
        <f t="shared" si="22"/>
        <v>{"ItemId":50007,"Num":775}</v>
      </c>
      <c r="AW36" s="1" t="str">
        <f t="shared" si="23"/>
        <v>{"ItemId":50003,"Num":21800}</v>
      </c>
      <c r="AX36" s="1" t="str">
        <f t="shared" si="24"/>
        <v>[{"ItemId":50007,"Num":775},{"ItemId":50003,"Num":21800}]</v>
      </c>
      <c r="AZ36" s="1">
        <f>_xlfn.XLOOKUP(L36,[1]配置!$D:$D,[1]配置!$B:$B)</f>
        <v>50007</v>
      </c>
      <c r="BA36" s="1">
        <f t="shared" si="25"/>
        <v>1940</v>
      </c>
      <c r="BB36" s="1">
        <f>_xlfn.XLOOKUP(N36,[1]配置!$D:$D,[1]配置!$B:$B)</f>
        <v>50003</v>
      </c>
      <c r="BC36" s="1">
        <f t="shared" si="26"/>
        <v>65400</v>
      </c>
      <c r="BD36" s="1">
        <f>IF(P36="","",_xlfn.XLOOKUP(P36,[1]配置!$D:$D,[1]配置!$B:$B))</f>
        <v>60012</v>
      </c>
      <c r="BE36" s="1">
        <f t="shared" si="27"/>
        <v>2</v>
      </c>
      <c r="BF36" s="1" t="str">
        <f>IF(R36="","",_xlfn.XLOOKUP(R36,[1]配置!$D:$D,[1]配置!$B:$B))</f>
        <v/>
      </c>
      <c r="BG36" s="1" t="str">
        <f t="shared" si="28"/>
        <v/>
      </c>
      <c r="BH36" s="1" t="str">
        <f>IF(T36="","",_xlfn.XLOOKUP(T36,[1]配置!$D:$D,[1]配置!$B:$B))</f>
        <v/>
      </c>
      <c r="BI36" s="1" t="str">
        <f t="shared" si="29"/>
        <v/>
      </c>
      <c r="BJ36" s="1" t="str">
        <f>IF(V36="","",_xlfn.XLOOKUP(V36,[1]配置!$D:$D,[1]配置!$B:$B))</f>
        <v/>
      </c>
      <c r="BK36" s="1" t="str">
        <f t="shared" si="30"/>
        <v/>
      </c>
      <c r="BL36" s="1" t="str">
        <f t="shared" si="31"/>
        <v>"ItemId":50007</v>
      </c>
      <c r="BM36" s="1" t="str">
        <f t="shared" si="31"/>
        <v>"Num":1940</v>
      </c>
      <c r="BN36" s="1" t="str">
        <f t="shared" si="32"/>
        <v>"ItemId":50003</v>
      </c>
      <c r="BO36" s="1" t="str">
        <f t="shared" si="33"/>
        <v>"Num":65400</v>
      </c>
      <c r="BP36" s="1" t="str">
        <f t="shared" si="34"/>
        <v>"ItemId":60012</v>
      </c>
      <c r="BQ36" s="1" t="str">
        <f t="shared" si="35"/>
        <v>"Num":2</v>
      </c>
      <c r="BR36" s="1" t="str">
        <f t="shared" si="2"/>
        <v/>
      </c>
      <c r="BS36" s="1" t="str">
        <f t="shared" si="3"/>
        <v/>
      </c>
      <c r="BT36" s="1" t="str">
        <f t="shared" si="4"/>
        <v/>
      </c>
      <c r="BU36" s="1" t="str">
        <f t="shared" si="5"/>
        <v/>
      </c>
      <c r="BV36" s="1" t="str">
        <f t="shared" si="6"/>
        <v/>
      </c>
      <c r="BW36" s="1" t="str">
        <f t="shared" si="7"/>
        <v/>
      </c>
      <c r="BX36" s="1" t="str">
        <f t="shared" si="36"/>
        <v>{"ItemId":50007,"Num":1940}</v>
      </c>
      <c r="BY36" s="1" t="str">
        <f t="shared" si="37"/>
        <v>{"ItemId":50003,"Num":65400}</v>
      </c>
      <c r="BZ36" s="1" t="str">
        <f t="shared" si="38"/>
        <v>{"ItemId":60012,"Num":2}</v>
      </c>
      <c r="CA36" s="1" t="str">
        <f t="shared" si="39"/>
        <v/>
      </c>
      <c r="CB36" s="1" t="str">
        <f t="shared" si="40"/>
        <v/>
      </c>
      <c r="CC36" s="1" t="str">
        <f t="shared" si="41"/>
        <v/>
      </c>
      <c r="CD36" s="1" t="str">
        <f t="shared" si="42"/>
        <v>[{"ItemId":50007,"Num":1940},{"ItemId":50003,"Num":65400},{"ItemId":60012,"Num":2}]</v>
      </c>
      <c r="CG36" s="1">
        <f>IF(X36="","",_xlfn.XLOOKUP(X36,[1]配置!$D:$D,[1]配置!$B:$B))</f>
        <v>50002</v>
      </c>
      <c r="CH36" s="1">
        <f t="shared" si="43"/>
        <v>1500</v>
      </c>
      <c r="CI36" s="1">
        <f>IF(Z36="","",_xlfn.XLOOKUP(Z36,[1]配置!$D:$D,[1]配置!$B:$B))</f>
        <v>70001</v>
      </c>
      <c r="CJ36" s="1">
        <f t="shared" si="44"/>
        <v>25</v>
      </c>
      <c r="CK36" s="1" t="str">
        <f>IF(AB36="","",_xlfn.XLOOKUP(AB36,[1]配置!$D:$D,[1]配置!$B:$B))</f>
        <v/>
      </c>
      <c r="CL36" s="1" t="str">
        <f t="shared" si="45"/>
        <v/>
      </c>
      <c r="CM36" s="1" t="str">
        <f t="shared" si="60"/>
        <v>"ItemId":50002</v>
      </c>
      <c r="CN36" s="1" t="str">
        <f t="shared" si="60"/>
        <v>"Num":1500</v>
      </c>
      <c r="CO36" s="1" t="str">
        <f t="shared" si="61"/>
        <v>"ItemId":70001</v>
      </c>
      <c r="CP36" s="1" t="str">
        <f t="shared" si="62"/>
        <v>"Num":25</v>
      </c>
      <c r="CQ36" s="1" t="str">
        <f t="shared" si="63"/>
        <v/>
      </c>
      <c r="CR36" s="1" t="str">
        <f t="shared" si="64"/>
        <v/>
      </c>
      <c r="CS36" s="1" t="str">
        <f t="shared" si="46"/>
        <v>{"ItemId":50002,"Num":1500}</v>
      </c>
      <c r="CT36" s="1" t="str">
        <f t="shared" si="47"/>
        <v>{"ItemId":70001,"Num":25}</v>
      </c>
      <c r="CU36" s="1" t="str">
        <f t="shared" si="48"/>
        <v/>
      </c>
      <c r="CV36" s="1" t="str">
        <f t="shared" si="49"/>
        <v>[{"ItemId":50002,"Num":1500},{"ItemId":70001,"Num":25}]</v>
      </c>
      <c r="CY36" s="1">
        <f>IF(AD36="","",_xlfn.XLOOKUP(AD36,[1]配置!$D:$D,[1]配置!$B:$B))</f>
        <v>50004</v>
      </c>
      <c r="CZ36" s="1">
        <f t="shared" si="50"/>
        <v>25500</v>
      </c>
      <c r="DA36" s="1">
        <f>IF(AF36="","",_xlfn.XLOOKUP(AF36,[1]配置!$D:$D,[1]配置!$B:$B))</f>
        <v>50003</v>
      </c>
      <c r="DB36" s="1">
        <f t="shared" si="51"/>
        <v>5550</v>
      </c>
      <c r="DC36" s="1" t="str">
        <f t="shared" si="9"/>
        <v>"ItemId":50004</v>
      </c>
      <c r="DD36" s="1" t="str">
        <f t="shared" si="10"/>
        <v>"Num":25500</v>
      </c>
      <c r="DE36" s="1" t="str">
        <f t="shared" si="11"/>
        <v>"ItemId":50003</v>
      </c>
      <c r="DF36" s="1" t="str">
        <f t="shared" si="12"/>
        <v>"Num":5550</v>
      </c>
      <c r="DG36" s="1" t="str">
        <f t="shared" si="52"/>
        <v>{"ItemId":50004,"Num":25500}</v>
      </c>
      <c r="DH36" s="1" t="str">
        <f t="shared" si="53"/>
        <v>{"ItemId":50003,"Num":5550}</v>
      </c>
      <c r="DI36" s="1" t="str">
        <f t="shared" si="13"/>
        <v>[{"ItemId":50004,"Num":25500},{"ItemId":50003,"Num":5550}]</v>
      </c>
      <c r="DL36" s="1">
        <f>IF(AD36="","",_xlfn.XLOOKUP(AD36,[1]配置!$D:$D,[1]配置!$B:$B))</f>
        <v>50004</v>
      </c>
      <c r="DM36" s="1">
        <f t="shared" si="54"/>
        <v>25500</v>
      </c>
      <c r="DN36" s="1">
        <f>IF(AF36="","",_xlfn.XLOOKUP(AF36,[1]配置!$D:$D,[1]配置!$B:$B))</f>
        <v>50003</v>
      </c>
      <c r="DO36" s="1">
        <f t="shared" si="55"/>
        <v>5550</v>
      </c>
      <c r="DP36" s="1" t="str">
        <f t="shared" si="14"/>
        <v>"ItemId":50004</v>
      </c>
      <c r="DQ36" s="1" t="str">
        <f t="shared" si="15"/>
        <v>"Num":25500</v>
      </c>
      <c r="DR36" s="1" t="str">
        <f t="shared" si="16"/>
        <v>"ItemId":50003</v>
      </c>
      <c r="DS36" s="1" t="str">
        <f t="shared" si="17"/>
        <v>"Num":5550</v>
      </c>
      <c r="DT36" s="1" t="str">
        <f t="shared" si="56"/>
        <v>{"ItemId":50004,"Num":25500}</v>
      </c>
      <c r="DU36" s="1" t="str">
        <f t="shared" si="57"/>
        <v>{"ItemId":50003,"Num":5550}</v>
      </c>
      <c r="DV36" s="1" t="str">
        <f t="shared" si="18"/>
        <v>[{"ItemId":50004,"Num":25500},{"ItemId":50003,"Num":5550}]</v>
      </c>
    </row>
    <row r="37" spans="3:126" x14ac:dyDescent="0.15">
      <c r="C37" s="3">
        <v>802</v>
      </c>
      <c r="D37" s="23"/>
      <c r="E37" s="3" t="s">
        <v>40</v>
      </c>
      <c r="F37" s="2">
        <v>2350</v>
      </c>
      <c r="G37" s="2">
        <f t="shared" si="65"/>
        <v>40</v>
      </c>
      <c r="H37" s="17" t="s">
        <v>93</v>
      </c>
      <c r="I37" s="3">
        <v>800</v>
      </c>
      <c r="J37" s="20" t="s">
        <v>94</v>
      </c>
      <c r="K37" s="3">
        <v>22000</v>
      </c>
      <c r="L37" s="17" t="s">
        <v>93</v>
      </c>
      <c r="M37" s="3">
        <v>2000</v>
      </c>
      <c r="N37" s="20" t="s">
        <v>94</v>
      </c>
      <c r="O37" s="3">
        <f t="shared" si="59"/>
        <v>66000</v>
      </c>
      <c r="P37" s="21" t="s">
        <v>98</v>
      </c>
      <c r="Q37" s="3">
        <v>2</v>
      </c>
      <c r="R37" s="3"/>
      <c r="S37" s="3"/>
      <c r="T37" s="3"/>
      <c r="U37" s="3"/>
      <c r="V37" s="3"/>
      <c r="W37" s="3"/>
      <c r="X37" s="15" t="s">
        <v>95</v>
      </c>
      <c r="Y37" s="3">
        <v>1520</v>
      </c>
      <c r="Z37" s="13" t="s">
        <v>96</v>
      </c>
      <c r="AA37" s="3">
        <v>25</v>
      </c>
      <c r="AB37" s="3"/>
      <c r="AC37" s="3"/>
      <c r="AD37" s="14" t="s">
        <v>117</v>
      </c>
      <c r="AE37" s="3">
        <v>26000</v>
      </c>
      <c r="AF37" s="14" t="s">
        <v>94</v>
      </c>
      <c r="AG37" s="3">
        <v>5600</v>
      </c>
      <c r="AH37" s="14" t="s">
        <v>117</v>
      </c>
      <c r="AI37" s="3">
        <v>23400</v>
      </c>
      <c r="AJ37" s="14" t="s">
        <v>94</v>
      </c>
      <c r="AK37" s="3">
        <v>5040</v>
      </c>
      <c r="AN37" s="1">
        <f>_xlfn.XLOOKUP(H37,[1]配置!$D:$D,[1]配置!$B:$B)</f>
        <v>50007</v>
      </c>
      <c r="AO37" s="1">
        <f t="shared" si="19"/>
        <v>800</v>
      </c>
      <c r="AP37" s="1">
        <f>_xlfn.XLOOKUP(J37,[1]配置!$D:$D,[1]配置!$B:$B)</f>
        <v>50003</v>
      </c>
      <c r="AQ37" s="1">
        <f t="shared" si="20"/>
        <v>22000</v>
      </c>
      <c r="AR37" s="1" t="str">
        <f t="shared" si="21"/>
        <v>"ItemId":50007</v>
      </c>
      <c r="AS37" s="1" t="str">
        <f t="shared" si="21"/>
        <v>"Num":800</v>
      </c>
      <c r="AT37" s="1" t="str">
        <f t="shared" si="21"/>
        <v>"ItemId":50003</v>
      </c>
      <c r="AU37" s="1" t="str">
        <f t="shared" si="21"/>
        <v>"Num":22000</v>
      </c>
      <c r="AV37" s="1" t="str">
        <f t="shared" si="22"/>
        <v>{"ItemId":50007,"Num":800}</v>
      </c>
      <c r="AW37" s="1" t="str">
        <f t="shared" si="23"/>
        <v>{"ItemId":50003,"Num":22000}</v>
      </c>
      <c r="AX37" s="1" t="str">
        <f t="shared" si="24"/>
        <v>[{"ItemId":50007,"Num":800},{"ItemId":50003,"Num":22000}]</v>
      </c>
      <c r="AZ37" s="1">
        <f>_xlfn.XLOOKUP(L37,[1]配置!$D:$D,[1]配置!$B:$B)</f>
        <v>50007</v>
      </c>
      <c r="BA37" s="1">
        <f t="shared" si="25"/>
        <v>2000</v>
      </c>
      <c r="BB37" s="1">
        <f>_xlfn.XLOOKUP(N37,[1]配置!$D:$D,[1]配置!$B:$B)</f>
        <v>50003</v>
      </c>
      <c r="BC37" s="1">
        <f t="shared" si="26"/>
        <v>66000</v>
      </c>
      <c r="BD37" s="1">
        <f>IF(P37="","",_xlfn.XLOOKUP(P37,[1]配置!$D:$D,[1]配置!$B:$B))</f>
        <v>60012</v>
      </c>
      <c r="BE37" s="1">
        <f t="shared" si="27"/>
        <v>2</v>
      </c>
      <c r="BF37" s="1" t="str">
        <f>IF(R37="","",_xlfn.XLOOKUP(R37,[1]配置!$D:$D,[1]配置!$B:$B))</f>
        <v/>
      </c>
      <c r="BG37" s="1" t="str">
        <f t="shared" si="28"/>
        <v/>
      </c>
      <c r="BH37" s="1" t="str">
        <f>IF(T37="","",_xlfn.XLOOKUP(T37,[1]配置!$D:$D,[1]配置!$B:$B))</f>
        <v/>
      </c>
      <c r="BI37" s="1" t="str">
        <f t="shared" si="29"/>
        <v/>
      </c>
      <c r="BJ37" s="1" t="str">
        <f>IF(V37="","",_xlfn.XLOOKUP(V37,[1]配置!$D:$D,[1]配置!$B:$B))</f>
        <v/>
      </c>
      <c r="BK37" s="1" t="str">
        <f t="shared" si="30"/>
        <v/>
      </c>
      <c r="BL37" s="1" t="str">
        <f t="shared" si="31"/>
        <v>"ItemId":50007</v>
      </c>
      <c r="BM37" s="1" t="str">
        <f t="shared" si="31"/>
        <v>"Num":2000</v>
      </c>
      <c r="BN37" s="1" t="str">
        <f t="shared" si="32"/>
        <v>"ItemId":50003</v>
      </c>
      <c r="BO37" s="1" t="str">
        <f t="shared" si="33"/>
        <v>"Num":66000</v>
      </c>
      <c r="BP37" s="1" t="str">
        <f t="shared" si="34"/>
        <v>"ItemId":60012</v>
      </c>
      <c r="BQ37" s="1" t="str">
        <f t="shared" si="35"/>
        <v>"Num":2</v>
      </c>
      <c r="BR37" s="1" t="str">
        <f t="shared" si="2"/>
        <v/>
      </c>
      <c r="BS37" s="1" t="str">
        <f t="shared" si="3"/>
        <v/>
      </c>
      <c r="BT37" s="1" t="str">
        <f t="shared" si="4"/>
        <v/>
      </c>
      <c r="BU37" s="1" t="str">
        <f t="shared" si="5"/>
        <v/>
      </c>
      <c r="BV37" s="1" t="str">
        <f t="shared" si="6"/>
        <v/>
      </c>
      <c r="BW37" s="1" t="str">
        <f t="shared" si="7"/>
        <v/>
      </c>
      <c r="BX37" s="1" t="str">
        <f t="shared" si="36"/>
        <v>{"ItemId":50007,"Num":2000}</v>
      </c>
      <c r="BY37" s="1" t="str">
        <f t="shared" si="37"/>
        <v>{"ItemId":50003,"Num":66000}</v>
      </c>
      <c r="BZ37" s="1" t="str">
        <f t="shared" si="38"/>
        <v>{"ItemId":60012,"Num":2}</v>
      </c>
      <c r="CA37" s="1" t="str">
        <f t="shared" si="39"/>
        <v/>
      </c>
      <c r="CB37" s="1" t="str">
        <f t="shared" si="40"/>
        <v/>
      </c>
      <c r="CC37" s="1" t="str">
        <f t="shared" si="41"/>
        <v/>
      </c>
      <c r="CD37" s="1" t="str">
        <f t="shared" si="42"/>
        <v>[{"ItemId":50007,"Num":2000},{"ItemId":50003,"Num":66000},{"ItemId":60012,"Num":2}]</v>
      </c>
      <c r="CG37" s="1">
        <f>IF(X37="","",_xlfn.XLOOKUP(X37,[1]配置!$D:$D,[1]配置!$B:$B))</f>
        <v>50002</v>
      </c>
      <c r="CH37" s="1">
        <f t="shared" si="43"/>
        <v>1520</v>
      </c>
      <c r="CI37" s="1">
        <f>IF(Z37="","",_xlfn.XLOOKUP(Z37,[1]配置!$D:$D,[1]配置!$B:$B))</f>
        <v>70001</v>
      </c>
      <c r="CJ37" s="1">
        <f t="shared" si="44"/>
        <v>25</v>
      </c>
      <c r="CK37" s="1" t="str">
        <f>IF(AB37="","",_xlfn.XLOOKUP(AB37,[1]配置!$D:$D,[1]配置!$B:$B))</f>
        <v/>
      </c>
      <c r="CL37" s="1" t="str">
        <f t="shared" si="45"/>
        <v/>
      </c>
      <c r="CM37" s="1" t="str">
        <f t="shared" si="60"/>
        <v>"ItemId":50002</v>
      </c>
      <c r="CN37" s="1" t="str">
        <f t="shared" si="60"/>
        <v>"Num":1520</v>
      </c>
      <c r="CO37" s="1" t="str">
        <f t="shared" si="61"/>
        <v>"ItemId":70001</v>
      </c>
      <c r="CP37" s="1" t="str">
        <f t="shared" si="62"/>
        <v>"Num":25</v>
      </c>
      <c r="CQ37" s="1" t="str">
        <f t="shared" si="63"/>
        <v/>
      </c>
      <c r="CR37" s="1" t="str">
        <f t="shared" si="64"/>
        <v/>
      </c>
      <c r="CS37" s="1" t="str">
        <f t="shared" si="46"/>
        <v>{"ItemId":50002,"Num":1520}</v>
      </c>
      <c r="CT37" s="1" t="str">
        <f t="shared" si="47"/>
        <v>{"ItemId":70001,"Num":25}</v>
      </c>
      <c r="CU37" s="1" t="str">
        <f t="shared" si="48"/>
        <v/>
      </c>
      <c r="CV37" s="1" t="str">
        <f t="shared" si="49"/>
        <v>[{"ItemId":50002,"Num":1520},{"ItemId":70001,"Num":25}]</v>
      </c>
      <c r="CY37" s="1">
        <f>IF(AD37="","",_xlfn.XLOOKUP(AD37,[1]配置!$D:$D,[1]配置!$B:$B))</f>
        <v>50004</v>
      </c>
      <c r="CZ37" s="1">
        <f t="shared" si="50"/>
        <v>26000</v>
      </c>
      <c r="DA37" s="1">
        <f>IF(AF37="","",_xlfn.XLOOKUP(AF37,[1]配置!$D:$D,[1]配置!$B:$B))</f>
        <v>50003</v>
      </c>
      <c r="DB37" s="1">
        <f t="shared" si="51"/>
        <v>5600</v>
      </c>
      <c r="DC37" s="1" t="str">
        <f t="shared" si="9"/>
        <v>"ItemId":50004</v>
      </c>
      <c r="DD37" s="1" t="str">
        <f t="shared" si="10"/>
        <v>"Num":26000</v>
      </c>
      <c r="DE37" s="1" t="str">
        <f t="shared" si="11"/>
        <v>"ItemId":50003</v>
      </c>
      <c r="DF37" s="1" t="str">
        <f t="shared" si="12"/>
        <v>"Num":5600</v>
      </c>
      <c r="DG37" s="1" t="str">
        <f t="shared" si="52"/>
        <v>{"ItemId":50004,"Num":26000}</v>
      </c>
      <c r="DH37" s="1" t="str">
        <f t="shared" si="53"/>
        <v>{"ItemId":50003,"Num":5600}</v>
      </c>
      <c r="DI37" s="1" t="str">
        <f t="shared" si="13"/>
        <v>[{"ItemId":50004,"Num":26000},{"ItemId":50003,"Num":5600}]</v>
      </c>
      <c r="DL37" s="1">
        <f>IF(AD37="","",_xlfn.XLOOKUP(AD37,[1]配置!$D:$D,[1]配置!$B:$B))</f>
        <v>50004</v>
      </c>
      <c r="DM37" s="1">
        <f t="shared" si="54"/>
        <v>26000</v>
      </c>
      <c r="DN37" s="1">
        <f>IF(AF37="","",_xlfn.XLOOKUP(AF37,[1]配置!$D:$D,[1]配置!$B:$B))</f>
        <v>50003</v>
      </c>
      <c r="DO37" s="1">
        <f t="shared" si="55"/>
        <v>5600</v>
      </c>
      <c r="DP37" s="1" t="str">
        <f t="shared" si="14"/>
        <v>"ItemId":50004</v>
      </c>
      <c r="DQ37" s="1" t="str">
        <f t="shared" si="15"/>
        <v>"Num":26000</v>
      </c>
      <c r="DR37" s="1" t="str">
        <f t="shared" si="16"/>
        <v>"ItemId":50003</v>
      </c>
      <c r="DS37" s="1" t="str">
        <f t="shared" si="17"/>
        <v>"Num":5600</v>
      </c>
      <c r="DT37" s="1" t="str">
        <f t="shared" si="56"/>
        <v>{"ItemId":50004,"Num":26000}</v>
      </c>
      <c r="DU37" s="1" t="str">
        <f t="shared" si="57"/>
        <v>{"ItemId":50003,"Num":5600}</v>
      </c>
      <c r="DV37" s="1" t="str">
        <f t="shared" si="18"/>
        <v>[{"ItemId":50004,"Num":26000},{"ItemId":50003,"Num":5600}]</v>
      </c>
    </row>
    <row r="38" spans="3:126" x14ac:dyDescent="0.15">
      <c r="C38" s="3">
        <v>803</v>
      </c>
      <c r="D38" s="23"/>
      <c r="E38" s="3" t="s">
        <v>41</v>
      </c>
      <c r="F38" s="2">
        <v>2500</v>
      </c>
      <c r="G38" s="2">
        <f t="shared" si="65"/>
        <v>40</v>
      </c>
      <c r="H38" s="17" t="s">
        <v>93</v>
      </c>
      <c r="I38" s="3">
        <v>825</v>
      </c>
      <c r="J38" s="20" t="s">
        <v>94</v>
      </c>
      <c r="K38" s="3">
        <v>22200</v>
      </c>
      <c r="L38" s="17" t="s">
        <v>93</v>
      </c>
      <c r="M38" s="3">
        <v>2060</v>
      </c>
      <c r="N38" s="20" t="s">
        <v>94</v>
      </c>
      <c r="O38" s="3">
        <f t="shared" si="59"/>
        <v>66600</v>
      </c>
      <c r="P38" s="21" t="s">
        <v>98</v>
      </c>
      <c r="Q38" s="3">
        <v>2</v>
      </c>
      <c r="R38" s="3"/>
      <c r="S38" s="3"/>
      <c r="T38" s="3"/>
      <c r="U38" s="3"/>
      <c r="V38" s="3"/>
      <c r="W38" s="3"/>
      <c r="X38" s="15" t="s">
        <v>95</v>
      </c>
      <c r="Y38" s="3">
        <v>1550</v>
      </c>
      <c r="Z38" s="13" t="s">
        <v>96</v>
      </c>
      <c r="AA38" s="3">
        <v>25</v>
      </c>
      <c r="AB38" s="3"/>
      <c r="AC38" s="3"/>
      <c r="AD38" s="14" t="s">
        <v>117</v>
      </c>
      <c r="AE38" s="3">
        <v>26500</v>
      </c>
      <c r="AF38" s="14" t="s">
        <v>94</v>
      </c>
      <c r="AG38" s="3">
        <v>5650</v>
      </c>
      <c r="AH38" s="14" t="s">
        <v>117</v>
      </c>
      <c r="AI38" s="3">
        <v>23850</v>
      </c>
      <c r="AJ38" s="14" t="s">
        <v>94</v>
      </c>
      <c r="AK38" s="3">
        <v>5085</v>
      </c>
      <c r="AN38" s="1">
        <f>_xlfn.XLOOKUP(H38,[1]配置!$D:$D,[1]配置!$B:$B)</f>
        <v>50007</v>
      </c>
      <c r="AO38" s="1">
        <f t="shared" si="19"/>
        <v>825</v>
      </c>
      <c r="AP38" s="1">
        <f>_xlfn.XLOOKUP(J38,[1]配置!$D:$D,[1]配置!$B:$B)</f>
        <v>50003</v>
      </c>
      <c r="AQ38" s="1">
        <f t="shared" si="20"/>
        <v>22200</v>
      </c>
      <c r="AR38" s="1" t="str">
        <f t="shared" si="21"/>
        <v>"ItemId":50007</v>
      </c>
      <c r="AS38" s="1" t="str">
        <f t="shared" si="21"/>
        <v>"Num":825</v>
      </c>
      <c r="AT38" s="1" t="str">
        <f t="shared" si="21"/>
        <v>"ItemId":50003</v>
      </c>
      <c r="AU38" s="1" t="str">
        <f t="shared" si="21"/>
        <v>"Num":22200</v>
      </c>
      <c r="AV38" s="1" t="str">
        <f t="shared" si="22"/>
        <v>{"ItemId":50007,"Num":825}</v>
      </c>
      <c r="AW38" s="1" t="str">
        <f t="shared" si="23"/>
        <v>{"ItemId":50003,"Num":22200}</v>
      </c>
      <c r="AX38" s="1" t="str">
        <f t="shared" si="24"/>
        <v>[{"ItemId":50007,"Num":825},{"ItemId":50003,"Num":22200}]</v>
      </c>
      <c r="AZ38" s="1">
        <f>_xlfn.XLOOKUP(L38,[1]配置!$D:$D,[1]配置!$B:$B)</f>
        <v>50007</v>
      </c>
      <c r="BA38" s="1">
        <f t="shared" si="25"/>
        <v>2060</v>
      </c>
      <c r="BB38" s="1">
        <f>_xlfn.XLOOKUP(N38,[1]配置!$D:$D,[1]配置!$B:$B)</f>
        <v>50003</v>
      </c>
      <c r="BC38" s="1">
        <f t="shared" si="26"/>
        <v>66600</v>
      </c>
      <c r="BD38" s="1">
        <f>IF(P38="","",_xlfn.XLOOKUP(P38,[1]配置!$D:$D,[1]配置!$B:$B))</f>
        <v>60012</v>
      </c>
      <c r="BE38" s="1">
        <f t="shared" si="27"/>
        <v>2</v>
      </c>
      <c r="BF38" s="1" t="str">
        <f>IF(R38="","",_xlfn.XLOOKUP(R38,[1]配置!$D:$D,[1]配置!$B:$B))</f>
        <v/>
      </c>
      <c r="BG38" s="1" t="str">
        <f t="shared" si="28"/>
        <v/>
      </c>
      <c r="BH38" s="1" t="str">
        <f>IF(T38="","",_xlfn.XLOOKUP(T38,[1]配置!$D:$D,[1]配置!$B:$B))</f>
        <v/>
      </c>
      <c r="BI38" s="1" t="str">
        <f t="shared" si="29"/>
        <v/>
      </c>
      <c r="BJ38" s="1" t="str">
        <f>IF(V38="","",_xlfn.XLOOKUP(V38,[1]配置!$D:$D,[1]配置!$B:$B))</f>
        <v/>
      </c>
      <c r="BK38" s="1" t="str">
        <f t="shared" si="30"/>
        <v/>
      </c>
      <c r="BL38" s="1" t="str">
        <f t="shared" si="31"/>
        <v>"ItemId":50007</v>
      </c>
      <c r="BM38" s="1" t="str">
        <f t="shared" si="31"/>
        <v>"Num":2060</v>
      </c>
      <c r="BN38" s="1" t="str">
        <f t="shared" si="32"/>
        <v>"ItemId":50003</v>
      </c>
      <c r="BO38" s="1" t="str">
        <f t="shared" si="33"/>
        <v>"Num":66600</v>
      </c>
      <c r="BP38" s="1" t="str">
        <f t="shared" si="34"/>
        <v>"ItemId":60012</v>
      </c>
      <c r="BQ38" s="1" t="str">
        <f t="shared" si="35"/>
        <v>"Num":2</v>
      </c>
      <c r="BR38" s="1" t="str">
        <f t="shared" si="2"/>
        <v/>
      </c>
      <c r="BS38" s="1" t="str">
        <f t="shared" si="3"/>
        <v/>
      </c>
      <c r="BT38" s="1" t="str">
        <f t="shared" si="4"/>
        <v/>
      </c>
      <c r="BU38" s="1" t="str">
        <f t="shared" si="5"/>
        <v/>
      </c>
      <c r="BV38" s="1" t="str">
        <f t="shared" si="6"/>
        <v/>
      </c>
      <c r="BW38" s="1" t="str">
        <f t="shared" si="7"/>
        <v/>
      </c>
      <c r="BX38" s="1" t="str">
        <f t="shared" si="36"/>
        <v>{"ItemId":50007,"Num":2060}</v>
      </c>
      <c r="BY38" s="1" t="str">
        <f t="shared" si="37"/>
        <v>{"ItemId":50003,"Num":66600}</v>
      </c>
      <c r="BZ38" s="1" t="str">
        <f t="shared" si="38"/>
        <v>{"ItemId":60012,"Num":2}</v>
      </c>
      <c r="CA38" s="1" t="str">
        <f t="shared" si="39"/>
        <v/>
      </c>
      <c r="CB38" s="1" t="str">
        <f t="shared" si="40"/>
        <v/>
      </c>
      <c r="CC38" s="1" t="str">
        <f t="shared" si="41"/>
        <v/>
      </c>
      <c r="CD38" s="1" t="str">
        <f t="shared" si="42"/>
        <v>[{"ItemId":50007,"Num":2060},{"ItemId":50003,"Num":66600},{"ItemId":60012,"Num":2}]</v>
      </c>
      <c r="CG38" s="1">
        <f>IF(X38="","",_xlfn.XLOOKUP(X38,[1]配置!$D:$D,[1]配置!$B:$B))</f>
        <v>50002</v>
      </c>
      <c r="CH38" s="1">
        <f t="shared" si="43"/>
        <v>1550</v>
      </c>
      <c r="CI38" s="1">
        <f>IF(Z38="","",_xlfn.XLOOKUP(Z38,[1]配置!$D:$D,[1]配置!$B:$B))</f>
        <v>70001</v>
      </c>
      <c r="CJ38" s="1">
        <f t="shared" si="44"/>
        <v>25</v>
      </c>
      <c r="CK38" s="1" t="str">
        <f>IF(AB38="","",_xlfn.XLOOKUP(AB38,[1]配置!$D:$D,[1]配置!$B:$B))</f>
        <v/>
      </c>
      <c r="CL38" s="1" t="str">
        <f t="shared" si="45"/>
        <v/>
      </c>
      <c r="CM38" s="1" t="str">
        <f t="shared" si="60"/>
        <v>"ItemId":50002</v>
      </c>
      <c r="CN38" s="1" t="str">
        <f t="shared" si="60"/>
        <v>"Num":1550</v>
      </c>
      <c r="CO38" s="1" t="str">
        <f t="shared" si="61"/>
        <v>"ItemId":70001</v>
      </c>
      <c r="CP38" s="1" t="str">
        <f t="shared" si="62"/>
        <v>"Num":25</v>
      </c>
      <c r="CQ38" s="1" t="str">
        <f t="shared" si="63"/>
        <v/>
      </c>
      <c r="CR38" s="1" t="str">
        <f t="shared" si="64"/>
        <v/>
      </c>
      <c r="CS38" s="1" t="str">
        <f t="shared" si="46"/>
        <v>{"ItemId":50002,"Num":1550}</v>
      </c>
      <c r="CT38" s="1" t="str">
        <f t="shared" si="47"/>
        <v>{"ItemId":70001,"Num":25}</v>
      </c>
      <c r="CU38" s="1" t="str">
        <f t="shared" si="48"/>
        <v/>
      </c>
      <c r="CV38" s="1" t="str">
        <f t="shared" si="49"/>
        <v>[{"ItemId":50002,"Num":1550},{"ItemId":70001,"Num":25}]</v>
      </c>
      <c r="CY38" s="1">
        <f>IF(AD38="","",_xlfn.XLOOKUP(AD38,[1]配置!$D:$D,[1]配置!$B:$B))</f>
        <v>50004</v>
      </c>
      <c r="CZ38" s="1">
        <f t="shared" si="50"/>
        <v>26500</v>
      </c>
      <c r="DA38" s="1">
        <f>IF(AF38="","",_xlfn.XLOOKUP(AF38,[1]配置!$D:$D,[1]配置!$B:$B))</f>
        <v>50003</v>
      </c>
      <c r="DB38" s="1">
        <f t="shared" si="51"/>
        <v>5650</v>
      </c>
      <c r="DC38" s="1" t="str">
        <f t="shared" si="9"/>
        <v>"ItemId":50004</v>
      </c>
      <c r="DD38" s="1" t="str">
        <f t="shared" si="10"/>
        <v>"Num":26500</v>
      </c>
      <c r="DE38" s="1" t="str">
        <f t="shared" si="11"/>
        <v>"ItemId":50003</v>
      </c>
      <c r="DF38" s="1" t="str">
        <f t="shared" si="12"/>
        <v>"Num":5650</v>
      </c>
      <c r="DG38" s="1" t="str">
        <f t="shared" si="52"/>
        <v>{"ItemId":50004,"Num":26500}</v>
      </c>
      <c r="DH38" s="1" t="str">
        <f t="shared" si="53"/>
        <v>{"ItemId":50003,"Num":5650}</v>
      </c>
      <c r="DI38" s="1" t="str">
        <f t="shared" si="13"/>
        <v>[{"ItemId":50004,"Num":26500},{"ItemId":50003,"Num":5650}]</v>
      </c>
      <c r="DL38" s="1">
        <f>IF(AD38="","",_xlfn.XLOOKUP(AD38,[1]配置!$D:$D,[1]配置!$B:$B))</f>
        <v>50004</v>
      </c>
      <c r="DM38" s="1">
        <f t="shared" si="54"/>
        <v>26500</v>
      </c>
      <c r="DN38" s="1">
        <f>IF(AF38="","",_xlfn.XLOOKUP(AF38,[1]配置!$D:$D,[1]配置!$B:$B))</f>
        <v>50003</v>
      </c>
      <c r="DO38" s="1">
        <f t="shared" si="55"/>
        <v>5650</v>
      </c>
      <c r="DP38" s="1" t="str">
        <f t="shared" si="14"/>
        <v>"ItemId":50004</v>
      </c>
      <c r="DQ38" s="1" t="str">
        <f t="shared" si="15"/>
        <v>"Num":26500</v>
      </c>
      <c r="DR38" s="1" t="str">
        <f t="shared" si="16"/>
        <v>"ItemId":50003</v>
      </c>
      <c r="DS38" s="1" t="str">
        <f t="shared" si="17"/>
        <v>"Num":5650</v>
      </c>
      <c r="DT38" s="1" t="str">
        <f t="shared" si="56"/>
        <v>{"ItemId":50004,"Num":26500}</v>
      </c>
      <c r="DU38" s="1" t="str">
        <f t="shared" si="57"/>
        <v>{"ItemId":50003,"Num":5650}</v>
      </c>
      <c r="DV38" s="1" t="str">
        <f t="shared" si="18"/>
        <v>[{"ItemId":50004,"Num":26500},{"ItemId":50003,"Num":5650}]</v>
      </c>
    </row>
    <row r="39" spans="3:126" x14ac:dyDescent="0.15">
      <c r="C39" s="3">
        <v>901</v>
      </c>
      <c r="D39" s="23"/>
      <c r="E39" s="3" t="s">
        <v>113</v>
      </c>
      <c r="F39" s="2">
        <v>2650</v>
      </c>
      <c r="G39" s="2">
        <v>30</v>
      </c>
      <c r="H39" s="17" t="s">
        <v>93</v>
      </c>
      <c r="I39" s="3">
        <v>850</v>
      </c>
      <c r="J39" s="20" t="s">
        <v>94</v>
      </c>
      <c r="K39" s="3">
        <v>22400</v>
      </c>
      <c r="L39" s="17" t="s">
        <v>93</v>
      </c>
      <c r="M39" s="3">
        <v>2130</v>
      </c>
      <c r="N39" s="20" t="s">
        <v>94</v>
      </c>
      <c r="O39" s="3">
        <f t="shared" si="59"/>
        <v>67200</v>
      </c>
      <c r="P39" s="21" t="s">
        <v>98</v>
      </c>
      <c r="Q39" s="3">
        <v>3</v>
      </c>
      <c r="R39" s="3"/>
      <c r="S39" s="3"/>
      <c r="T39" s="3"/>
      <c r="U39" s="3"/>
      <c r="V39" s="3"/>
      <c r="W39" s="3"/>
      <c r="X39" s="15" t="s">
        <v>95</v>
      </c>
      <c r="Y39" s="3">
        <v>1570</v>
      </c>
      <c r="Z39" s="15" t="s">
        <v>99</v>
      </c>
      <c r="AA39" s="3">
        <v>15</v>
      </c>
      <c r="AB39" s="3"/>
      <c r="AC39" s="3"/>
      <c r="AD39" s="14" t="s">
        <v>117</v>
      </c>
      <c r="AE39" s="3">
        <v>27000</v>
      </c>
      <c r="AF39" s="14" t="s">
        <v>94</v>
      </c>
      <c r="AG39" s="3">
        <v>5700</v>
      </c>
      <c r="AH39" s="14" t="s">
        <v>117</v>
      </c>
      <c r="AI39" s="3">
        <v>24300</v>
      </c>
      <c r="AJ39" s="14" t="s">
        <v>94</v>
      </c>
      <c r="AK39" s="3">
        <v>5130</v>
      </c>
      <c r="AN39" s="1">
        <f>_xlfn.XLOOKUP(H39,[1]配置!$D:$D,[1]配置!$B:$B)</f>
        <v>50007</v>
      </c>
      <c r="AO39" s="1">
        <f t="shared" si="19"/>
        <v>850</v>
      </c>
      <c r="AP39" s="1">
        <f>_xlfn.XLOOKUP(J39,[1]配置!$D:$D,[1]配置!$B:$B)</f>
        <v>50003</v>
      </c>
      <c r="AQ39" s="1">
        <f t="shared" si="20"/>
        <v>22400</v>
      </c>
      <c r="AR39" s="1" t="str">
        <f t="shared" si="21"/>
        <v>"ItemId":50007</v>
      </c>
      <c r="AS39" s="1" t="str">
        <f t="shared" si="21"/>
        <v>"Num":850</v>
      </c>
      <c r="AT39" s="1" t="str">
        <f t="shared" si="21"/>
        <v>"ItemId":50003</v>
      </c>
      <c r="AU39" s="1" t="str">
        <f t="shared" si="21"/>
        <v>"Num":22400</v>
      </c>
      <c r="AV39" s="1" t="str">
        <f t="shared" si="22"/>
        <v>{"ItemId":50007,"Num":850}</v>
      </c>
      <c r="AW39" s="1" t="str">
        <f t="shared" si="23"/>
        <v>{"ItemId":50003,"Num":22400}</v>
      </c>
      <c r="AX39" s="1" t="str">
        <f t="shared" si="24"/>
        <v>[{"ItemId":50007,"Num":850},{"ItemId":50003,"Num":22400}]</v>
      </c>
      <c r="AZ39" s="1">
        <f>_xlfn.XLOOKUP(L39,[1]配置!$D:$D,[1]配置!$B:$B)</f>
        <v>50007</v>
      </c>
      <c r="BA39" s="1">
        <f t="shared" si="25"/>
        <v>2130</v>
      </c>
      <c r="BB39" s="1">
        <f>_xlfn.XLOOKUP(N39,[1]配置!$D:$D,[1]配置!$B:$B)</f>
        <v>50003</v>
      </c>
      <c r="BC39" s="1">
        <f t="shared" si="26"/>
        <v>67200</v>
      </c>
      <c r="BD39" s="1">
        <f>IF(P39="","",_xlfn.XLOOKUP(P39,[1]配置!$D:$D,[1]配置!$B:$B))</f>
        <v>60012</v>
      </c>
      <c r="BE39" s="1">
        <f t="shared" si="27"/>
        <v>3</v>
      </c>
      <c r="BF39" s="1" t="str">
        <f>IF(R39="","",_xlfn.XLOOKUP(R39,[1]配置!$D:$D,[1]配置!$B:$B))</f>
        <v/>
      </c>
      <c r="BG39" s="1" t="str">
        <f t="shared" si="28"/>
        <v/>
      </c>
      <c r="BH39" s="1" t="str">
        <f>IF(T39="","",_xlfn.XLOOKUP(T39,[1]配置!$D:$D,[1]配置!$B:$B))</f>
        <v/>
      </c>
      <c r="BI39" s="1" t="str">
        <f t="shared" si="29"/>
        <v/>
      </c>
      <c r="BJ39" s="1" t="str">
        <f>IF(V39="","",_xlfn.XLOOKUP(V39,[1]配置!$D:$D,[1]配置!$B:$B))</f>
        <v/>
      </c>
      <c r="BK39" s="1" t="str">
        <f t="shared" si="30"/>
        <v/>
      </c>
      <c r="BL39" s="1" t="str">
        <f t="shared" si="31"/>
        <v>"ItemId":50007</v>
      </c>
      <c r="BM39" s="1" t="str">
        <f t="shared" si="31"/>
        <v>"Num":2130</v>
      </c>
      <c r="BN39" s="1" t="str">
        <f t="shared" si="32"/>
        <v>"ItemId":50003</v>
      </c>
      <c r="BO39" s="1" t="str">
        <f t="shared" si="33"/>
        <v>"Num":67200</v>
      </c>
      <c r="BP39" s="1" t="str">
        <f t="shared" si="34"/>
        <v>"ItemId":60012</v>
      </c>
      <c r="BQ39" s="1" t="str">
        <f t="shared" si="35"/>
        <v>"Num":3</v>
      </c>
      <c r="BR39" s="1" t="str">
        <f t="shared" si="2"/>
        <v/>
      </c>
      <c r="BS39" s="1" t="str">
        <f t="shared" si="3"/>
        <v/>
      </c>
      <c r="BT39" s="1" t="str">
        <f t="shared" si="4"/>
        <v/>
      </c>
      <c r="BU39" s="1" t="str">
        <f t="shared" si="5"/>
        <v/>
      </c>
      <c r="BV39" s="1" t="str">
        <f t="shared" si="6"/>
        <v/>
      </c>
      <c r="BW39" s="1" t="str">
        <f t="shared" si="7"/>
        <v/>
      </c>
      <c r="BX39" s="1" t="str">
        <f t="shared" si="36"/>
        <v>{"ItemId":50007,"Num":2130}</v>
      </c>
      <c r="BY39" s="1" t="str">
        <f t="shared" si="37"/>
        <v>{"ItemId":50003,"Num":67200}</v>
      </c>
      <c r="BZ39" s="1" t="str">
        <f t="shared" si="38"/>
        <v>{"ItemId":60012,"Num":3}</v>
      </c>
      <c r="CA39" s="1" t="str">
        <f t="shared" si="39"/>
        <v/>
      </c>
      <c r="CB39" s="1" t="str">
        <f t="shared" si="40"/>
        <v/>
      </c>
      <c r="CC39" s="1" t="str">
        <f t="shared" si="41"/>
        <v/>
      </c>
      <c r="CD39" s="1" t="str">
        <f t="shared" si="42"/>
        <v>[{"ItemId":50007,"Num":2130},{"ItemId":50003,"Num":67200},{"ItemId":60012,"Num":3}]</v>
      </c>
      <c r="CG39" s="1">
        <f>IF(X39="","",_xlfn.XLOOKUP(X39,[1]配置!$D:$D,[1]配置!$B:$B))</f>
        <v>50002</v>
      </c>
      <c r="CH39" s="1">
        <f t="shared" si="43"/>
        <v>1570</v>
      </c>
      <c r="CI39" s="1">
        <f>IF(Z39="","",_xlfn.XLOOKUP(Z39,[1]配置!$D:$D,[1]配置!$B:$B))</f>
        <v>70002</v>
      </c>
      <c r="CJ39" s="1">
        <f t="shared" si="44"/>
        <v>15</v>
      </c>
      <c r="CK39" s="1" t="str">
        <f>IF(AB39="","",_xlfn.XLOOKUP(AB39,[1]配置!$D:$D,[1]配置!$B:$B))</f>
        <v/>
      </c>
      <c r="CL39" s="1" t="str">
        <f t="shared" si="45"/>
        <v/>
      </c>
      <c r="CM39" s="1" t="str">
        <f t="shared" si="60"/>
        <v>"ItemId":50002</v>
      </c>
      <c r="CN39" s="1" t="str">
        <f t="shared" si="60"/>
        <v>"Num":1570</v>
      </c>
      <c r="CO39" s="1" t="str">
        <f t="shared" si="61"/>
        <v>"ItemId":70002</v>
      </c>
      <c r="CP39" s="1" t="str">
        <f t="shared" si="62"/>
        <v>"Num":15</v>
      </c>
      <c r="CQ39" s="1" t="str">
        <f t="shared" si="63"/>
        <v/>
      </c>
      <c r="CR39" s="1" t="str">
        <f t="shared" si="64"/>
        <v/>
      </c>
      <c r="CS39" s="1" t="str">
        <f t="shared" si="46"/>
        <v>{"ItemId":50002,"Num":1570}</v>
      </c>
      <c r="CT39" s="1" t="str">
        <f t="shared" si="47"/>
        <v>{"ItemId":70002,"Num":15}</v>
      </c>
      <c r="CU39" s="1" t="str">
        <f t="shared" si="48"/>
        <v/>
      </c>
      <c r="CV39" s="1" t="str">
        <f t="shared" si="49"/>
        <v>[{"ItemId":50002,"Num":1570},{"ItemId":70002,"Num":15}]</v>
      </c>
      <c r="CY39" s="1">
        <f>IF(AD39="","",_xlfn.XLOOKUP(AD39,[1]配置!$D:$D,[1]配置!$B:$B))</f>
        <v>50004</v>
      </c>
      <c r="CZ39" s="1">
        <f t="shared" si="50"/>
        <v>27000</v>
      </c>
      <c r="DA39" s="1">
        <f>IF(AF39="","",_xlfn.XLOOKUP(AF39,[1]配置!$D:$D,[1]配置!$B:$B))</f>
        <v>50003</v>
      </c>
      <c r="DB39" s="1">
        <f t="shared" si="51"/>
        <v>5700</v>
      </c>
      <c r="DC39" s="1" t="str">
        <f t="shared" si="9"/>
        <v>"ItemId":50004</v>
      </c>
      <c r="DD39" s="1" t="str">
        <f t="shared" si="10"/>
        <v>"Num":27000</v>
      </c>
      <c r="DE39" s="1" t="str">
        <f t="shared" si="11"/>
        <v>"ItemId":50003</v>
      </c>
      <c r="DF39" s="1" t="str">
        <f t="shared" si="12"/>
        <v>"Num":5700</v>
      </c>
      <c r="DG39" s="1" t="str">
        <f t="shared" si="52"/>
        <v>{"ItemId":50004,"Num":27000}</v>
      </c>
      <c r="DH39" s="1" t="str">
        <f t="shared" si="53"/>
        <v>{"ItemId":50003,"Num":5700}</v>
      </c>
      <c r="DI39" s="1" t="str">
        <f t="shared" si="13"/>
        <v>[{"ItemId":50004,"Num":27000},{"ItemId":50003,"Num":5700}]</v>
      </c>
      <c r="DL39" s="1">
        <f>IF(AD39="","",_xlfn.XLOOKUP(AD39,[1]配置!$D:$D,[1]配置!$B:$B))</f>
        <v>50004</v>
      </c>
      <c r="DM39" s="1">
        <f t="shared" si="54"/>
        <v>27000</v>
      </c>
      <c r="DN39" s="1">
        <f>IF(AF39="","",_xlfn.XLOOKUP(AF39,[1]配置!$D:$D,[1]配置!$B:$B))</f>
        <v>50003</v>
      </c>
      <c r="DO39" s="1">
        <f t="shared" si="55"/>
        <v>5700</v>
      </c>
      <c r="DP39" s="1" t="str">
        <f t="shared" si="14"/>
        <v>"ItemId":50004</v>
      </c>
      <c r="DQ39" s="1" t="str">
        <f t="shared" si="15"/>
        <v>"Num":27000</v>
      </c>
      <c r="DR39" s="1" t="str">
        <f t="shared" si="16"/>
        <v>"ItemId":50003</v>
      </c>
      <c r="DS39" s="1" t="str">
        <f t="shared" si="17"/>
        <v>"Num":5700</v>
      </c>
      <c r="DT39" s="1" t="str">
        <f t="shared" si="56"/>
        <v>{"ItemId":50004,"Num":27000}</v>
      </c>
      <c r="DU39" s="1" t="str">
        <f t="shared" si="57"/>
        <v>{"ItemId":50003,"Num":5700}</v>
      </c>
      <c r="DV39" s="1" t="str">
        <f t="shared" si="18"/>
        <v>[{"ItemId":50004,"Num":27000},{"ItemId":50003,"Num":5700}]</v>
      </c>
    </row>
    <row r="40" spans="3:126" x14ac:dyDescent="0.15">
      <c r="C40" s="3">
        <v>902</v>
      </c>
      <c r="D40" s="23"/>
      <c r="E40" s="3" t="s">
        <v>46</v>
      </c>
      <c r="F40" s="2">
        <v>2800</v>
      </c>
      <c r="G40" s="2">
        <f t="shared" si="65"/>
        <v>30</v>
      </c>
      <c r="H40" s="17" t="s">
        <v>93</v>
      </c>
      <c r="I40" s="3">
        <v>875</v>
      </c>
      <c r="J40" s="20" t="s">
        <v>94</v>
      </c>
      <c r="K40" s="3">
        <v>22600</v>
      </c>
      <c r="L40" s="17" t="s">
        <v>93</v>
      </c>
      <c r="M40" s="3">
        <v>2190</v>
      </c>
      <c r="N40" s="20" t="s">
        <v>94</v>
      </c>
      <c r="O40" s="3">
        <f t="shared" si="59"/>
        <v>67800</v>
      </c>
      <c r="P40" s="21" t="s">
        <v>98</v>
      </c>
      <c r="Q40" s="3">
        <v>4</v>
      </c>
      <c r="R40" s="3"/>
      <c r="S40" s="3"/>
      <c r="T40" s="3"/>
      <c r="U40" s="3"/>
      <c r="V40" s="3"/>
      <c r="W40" s="3"/>
      <c r="X40" s="15" t="s">
        <v>95</v>
      </c>
      <c r="Y40" s="3">
        <v>1600</v>
      </c>
      <c r="Z40" s="15" t="s">
        <v>99</v>
      </c>
      <c r="AA40" s="3">
        <v>20</v>
      </c>
      <c r="AB40" s="3"/>
      <c r="AC40" s="3"/>
      <c r="AD40" s="14" t="s">
        <v>117</v>
      </c>
      <c r="AE40" s="3">
        <v>27500</v>
      </c>
      <c r="AF40" s="14" t="s">
        <v>94</v>
      </c>
      <c r="AG40" s="3">
        <v>5750</v>
      </c>
      <c r="AH40" s="14" t="s">
        <v>117</v>
      </c>
      <c r="AI40" s="3">
        <v>24750</v>
      </c>
      <c r="AJ40" s="14" t="s">
        <v>94</v>
      </c>
      <c r="AK40" s="3">
        <v>5175</v>
      </c>
      <c r="AN40" s="1">
        <f>_xlfn.XLOOKUP(H40,[1]配置!$D:$D,[1]配置!$B:$B)</f>
        <v>50007</v>
      </c>
      <c r="AO40" s="1">
        <f t="shared" si="19"/>
        <v>875</v>
      </c>
      <c r="AP40" s="1">
        <f>_xlfn.XLOOKUP(J40,[1]配置!$D:$D,[1]配置!$B:$B)</f>
        <v>50003</v>
      </c>
      <c r="AQ40" s="1">
        <f t="shared" si="20"/>
        <v>22600</v>
      </c>
      <c r="AR40" s="1" t="str">
        <f t="shared" si="21"/>
        <v>"ItemId":50007</v>
      </c>
      <c r="AS40" s="1" t="str">
        <f t="shared" si="21"/>
        <v>"Num":875</v>
      </c>
      <c r="AT40" s="1" t="str">
        <f t="shared" si="21"/>
        <v>"ItemId":50003</v>
      </c>
      <c r="AU40" s="1" t="str">
        <f t="shared" si="21"/>
        <v>"Num":22600</v>
      </c>
      <c r="AV40" s="1" t="str">
        <f t="shared" si="22"/>
        <v>{"ItemId":50007,"Num":875}</v>
      </c>
      <c r="AW40" s="1" t="str">
        <f t="shared" si="23"/>
        <v>{"ItemId":50003,"Num":22600}</v>
      </c>
      <c r="AX40" s="1" t="str">
        <f t="shared" si="24"/>
        <v>[{"ItemId":50007,"Num":875},{"ItemId":50003,"Num":22600}]</v>
      </c>
      <c r="AZ40" s="1">
        <f>_xlfn.XLOOKUP(L40,[1]配置!$D:$D,[1]配置!$B:$B)</f>
        <v>50007</v>
      </c>
      <c r="BA40" s="1">
        <f t="shared" si="25"/>
        <v>2190</v>
      </c>
      <c r="BB40" s="1">
        <f>_xlfn.XLOOKUP(N40,[1]配置!$D:$D,[1]配置!$B:$B)</f>
        <v>50003</v>
      </c>
      <c r="BC40" s="1">
        <f t="shared" si="26"/>
        <v>67800</v>
      </c>
      <c r="BD40" s="1">
        <f>IF(P40="","",_xlfn.XLOOKUP(P40,[1]配置!$D:$D,[1]配置!$B:$B))</f>
        <v>60012</v>
      </c>
      <c r="BE40" s="1">
        <f t="shared" si="27"/>
        <v>4</v>
      </c>
      <c r="BF40" s="1" t="str">
        <f>IF(R40="","",_xlfn.XLOOKUP(R40,[1]配置!$D:$D,[1]配置!$B:$B))</f>
        <v/>
      </c>
      <c r="BG40" s="1" t="str">
        <f t="shared" si="28"/>
        <v/>
      </c>
      <c r="BH40" s="1" t="str">
        <f>IF(T40="","",_xlfn.XLOOKUP(T40,[1]配置!$D:$D,[1]配置!$B:$B))</f>
        <v/>
      </c>
      <c r="BI40" s="1" t="str">
        <f t="shared" si="29"/>
        <v/>
      </c>
      <c r="BJ40" s="1" t="str">
        <f>IF(V40="","",_xlfn.XLOOKUP(V40,[1]配置!$D:$D,[1]配置!$B:$B))</f>
        <v/>
      </c>
      <c r="BK40" s="1" t="str">
        <f t="shared" si="30"/>
        <v/>
      </c>
      <c r="BL40" s="1" t="str">
        <f t="shared" si="31"/>
        <v>"ItemId":50007</v>
      </c>
      <c r="BM40" s="1" t="str">
        <f t="shared" si="31"/>
        <v>"Num":2190</v>
      </c>
      <c r="BN40" s="1" t="str">
        <f t="shared" si="32"/>
        <v>"ItemId":50003</v>
      </c>
      <c r="BO40" s="1" t="str">
        <f t="shared" si="33"/>
        <v>"Num":67800</v>
      </c>
      <c r="BP40" s="1" t="str">
        <f t="shared" si="34"/>
        <v>"ItemId":60012</v>
      </c>
      <c r="BQ40" s="1" t="str">
        <f t="shared" si="35"/>
        <v>"Num":4</v>
      </c>
      <c r="BR40" s="1" t="str">
        <f t="shared" si="2"/>
        <v/>
      </c>
      <c r="BS40" s="1" t="str">
        <f t="shared" si="3"/>
        <v/>
      </c>
      <c r="BT40" s="1" t="str">
        <f t="shared" si="4"/>
        <v/>
      </c>
      <c r="BU40" s="1" t="str">
        <f t="shared" si="5"/>
        <v/>
      </c>
      <c r="BV40" s="1" t="str">
        <f t="shared" si="6"/>
        <v/>
      </c>
      <c r="BW40" s="1" t="str">
        <f t="shared" si="7"/>
        <v/>
      </c>
      <c r="BX40" s="1" t="str">
        <f t="shared" si="36"/>
        <v>{"ItemId":50007,"Num":2190}</v>
      </c>
      <c r="BY40" s="1" t="str">
        <f t="shared" si="37"/>
        <v>{"ItemId":50003,"Num":67800}</v>
      </c>
      <c r="BZ40" s="1" t="str">
        <f t="shared" si="38"/>
        <v>{"ItemId":60012,"Num":4}</v>
      </c>
      <c r="CA40" s="1" t="str">
        <f t="shared" si="39"/>
        <v/>
      </c>
      <c r="CB40" s="1" t="str">
        <f t="shared" si="40"/>
        <v/>
      </c>
      <c r="CC40" s="1" t="str">
        <f t="shared" si="41"/>
        <v/>
      </c>
      <c r="CD40" s="1" t="str">
        <f t="shared" si="42"/>
        <v>[{"ItemId":50007,"Num":2190},{"ItemId":50003,"Num":67800},{"ItemId":60012,"Num":4}]</v>
      </c>
      <c r="CG40" s="1">
        <f>IF(X40="","",_xlfn.XLOOKUP(X40,[1]配置!$D:$D,[1]配置!$B:$B))</f>
        <v>50002</v>
      </c>
      <c r="CH40" s="1">
        <f t="shared" si="43"/>
        <v>1600</v>
      </c>
      <c r="CI40" s="1">
        <f>IF(Z40="","",_xlfn.XLOOKUP(Z40,[1]配置!$D:$D,[1]配置!$B:$B))</f>
        <v>70002</v>
      </c>
      <c r="CJ40" s="1">
        <f t="shared" si="44"/>
        <v>20</v>
      </c>
      <c r="CK40" s="1" t="str">
        <f>IF(AB40="","",_xlfn.XLOOKUP(AB40,[1]配置!$D:$D,[1]配置!$B:$B))</f>
        <v/>
      </c>
      <c r="CL40" s="1" t="str">
        <f t="shared" si="45"/>
        <v/>
      </c>
      <c r="CM40" s="1" t="str">
        <f t="shared" si="60"/>
        <v>"ItemId":50002</v>
      </c>
      <c r="CN40" s="1" t="str">
        <f t="shared" si="60"/>
        <v>"Num":1600</v>
      </c>
      <c r="CO40" s="1" t="str">
        <f t="shared" si="61"/>
        <v>"ItemId":70002</v>
      </c>
      <c r="CP40" s="1" t="str">
        <f t="shared" si="62"/>
        <v>"Num":20</v>
      </c>
      <c r="CQ40" s="1" t="str">
        <f t="shared" si="63"/>
        <v/>
      </c>
      <c r="CR40" s="1" t="str">
        <f t="shared" si="64"/>
        <v/>
      </c>
      <c r="CS40" s="1" t="str">
        <f t="shared" si="46"/>
        <v>{"ItemId":50002,"Num":1600}</v>
      </c>
      <c r="CT40" s="1" t="str">
        <f t="shared" si="47"/>
        <v>{"ItemId":70002,"Num":20}</v>
      </c>
      <c r="CU40" s="1" t="str">
        <f t="shared" si="48"/>
        <v/>
      </c>
      <c r="CV40" s="1" t="str">
        <f t="shared" si="49"/>
        <v>[{"ItemId":50002,"Num":1600},{"ItemId":70002,"Num":20}]</v>
      </c>
      <c r="CY40" s="1">
        <f>IF(AD40="","",_xlfn.XLOOKUP(AD40,[1]配置!$D:$D,[1]配置!$B:$B))</f>
        <v>50004</v>
      </c>
      <c r="CZ40" s="1">
        <f t="shared" si="50"/>
        <v>27500</v>
      </c>
      <c r="DA40" s="1">
        <f>IF(AF40="","",_xlfn.XLOOKUP(AF40,[1]配置!$D:$D,[1]配置!$B:$B))</f>
        <v>50003</v>
      </c>
      <c r="DB40" s="1">
        <f t="shared" si="51"/>
        <v>5750</v>
      </c>
      <c r="DC40" s="1" t="str">
        <f t="shared" si="9"/>
        <v>"ItemId":50004</v>
      </c>
      <c r="DD40" s="1" t="str">
        <f t="shared" si="10"/>
        <v>"Num":27500</v>
      </c>
      <c r="DE40" s="1" t="str">
        <f t="shared" si="11"/>
        <v>"ItemId":50003</v>
      </c>
      <c r="DF40" s="1" t="str">
        <f t="shared" si="12"/>
        <v>"Num":5750</v>
      </c>
      <c r="DG40" s="1" t="str">
        <f t="shared" si="52"/>
        <v>{"ItemId":50004,"Num":27500}</v>
      </c>
      <c r="DH40" s="1" t="str">
        <f t="shared" si="53"/>
        <v>{"ItemId":50003,"Num":5750}</v>
      </c>
      <c r="DI40" s="1" t="str">
        <f t="shared" si="13"/>
        <v>[{"ItemId":50004,"Num":27500},{"ItemId":50003,"Num":5750}]</v>
      </c>
      <c r="DL40" s="1">
        <f>IF(AD40="","",_xlfn.XLOOKUP(AD40,[1]配置!$D:$D,[1]配置!$B:$B))</f>
        <v>50004</v>
      </c>
      <c r="DM40" s="1">
        <f t="shared" si="54"/>
        <v>27500</v>
      </c>
      <c r="DN40" s="1">
        <f>IF(AF40="","",_xlfn.XLOOKUP(AF40,[1]配置!$D:$D,[1]配置!$B:$B))</f>
        <v>50003</v>
      </c>
      <c r="DO40" s="1">
        <f t="shared" si="55"/>
        <v>5750</v>
      </c>
      <c r="DP40" s="1" t="str">
        <f t="shared" si="14"/>
        <v>"ItemId":50004</v>
      </c>
      <c r="DQ40" s="1" t="str">
        <f t="shared" si="15"/>
        <v>"Num":27500</v>
      </c>
      <c r="DR40" s="1" t="str">
        <f t="shared" si="16"/>
        <v>"ItemId":50003</v>
      </c>
      <c r="DS40" s="1" t="str">
        <f t="shared" si="17"/>
        <v>"Num":5750</v>
      </c>
      <c r="DT40" s="1" t="str">
        <f t="shared" si="56"/>
        <v>{"ItemId":50004,"Num":27500}</v>
      </c>
      <c r="DU40" s="1" t="str">
        <f t="shared" si="57"/>
        <v>{"ItemId":50003,"Num":5750}</v>
      </c>
      <c r="DV40" s="1" t="str">
        <f t="shared" si="18"/>
        <v>[{"ItemId":50004,"Num":27500},{"ItemId":50003,"Num":5750}]</v>
      </c>
    </row>
    <row r="41" spans="3:126" x14ac:dyDescent="0.15">
      <c r="C41" s="3">
        <v>903</v>
      </c>
      <c r="D41" s="23"/>
      <c r="E41" s="3" t="s">
        <v>47</v>
      </c>
      <c r="F41" s="2">
        <v>3000</v>
      </c>
      <c r="G41" s="2">
        <f t="shared" si="65"/>
        <v>30</v>
      </c>
      <c r="H41" s="17" t="s">
        <v>93</v>
      </c>
      <c r="I41" s="3">
        <v>900</v>
      </c>
      <c r="J41" s="20" t="s">
        <v>94</v>
      </c>
      <c r="K41" s="3">
        <v>22800</v>
      </c>
      <c r="L41" s="17" t="s">
        <v>93</v>
      </c>
      <c r="M41" s="3">
        <v>2250</v>
      </c>
      <c r="N41" s="20" t="s">
        <v>94</v>
      </c>
      <c r="O41" s="3">
        <f t="shared" si="59"/>
        <v>68400</v>
      </c>
      <c r="P41" s="21" t="s">
        <v>98</v>
      </c>
      <c r="Q41" s="3">
        <v>4</v>
      </c>
      <c r="R41" s="3"/>
      <c r="S41" s="3"/>
      <c r="T41" s="3"/>
      <c r="U41" s="3"/>
      <c r="V41" s="3"/>
      <c r="W41" s="3"/>
      <c r="X41" s="15" t="s">
        <v>95</v>
      </c>
      <c r="Y41" s="3">
        <v>1620</v>
      </c>
      <c r="Z41" s="15" t="s">
        <v>99</v>
      </c>
      <c r="AA41" s="3">
        <v>25</v>
      </c>
      <c r="AB41" s="3"/>
      <c r="AC41" s="3"/>
      <c r="AD41" s="14" t="s">
        <v>117</v>
      </c>
      <c r="AE41" s="3">
        <v>28000</v>
      </c>
      <c r="AF41" s="14" t="s">
        <v>94</v>
      </c>
      <c r="AG41" s="3">
        <v>5800</v>
      </c>
      <c r="AH41" s="14" t="s">
        <v>117</v>
      </c>
      <c r="AI41" s="3">
        <v>25200</v>
      </c>
      <c r="AJ41" s="14" t="s">
        <v>94</v>
      </c>
      <c r="AK41" s="3">
        <v>5220</v>
      </c>
      <c r="AN41" s="1">
        <f>_xlfn.XLOOKUP(H41,[1]配置!$D:$D,[1]配置!$B:$B)</f>
        <v>50007</v>
      </c>
      <c r="AO41" s="1">
        <f t="shared" si="19"/>
        <v>900</v>
      </c>
      <c r="AP41" s="1">
        <f>_xlfn.XLOOKUP(J41,[1]配置!$D:$D,[1]配置!$B:$B)</f>
        <v>50003</v>
      </c>
      <c r="AQ41" s="1">
        <f t="shared" si="20"/>
        <v>22800</v>
      </c>
      <c r="AR41" s="1" t="str">
        <f t="shared" si="21"/>
        <v>"ItemId":50007</v>
      </c>
      <c r="AS41" s="1" t="str">
        <f t="shared" si="21"/>
        <v>"Num":900</v>
      </c>
      <c r="AT41" s="1" t="str">
        <f t="shared" si="21"/>
        <v>"ItemId":50003</v>
      </c>
      <c r="AU41" s="1" t="str">
        <f t="shared" si="21"/>
        <v>"Num":22800</v>
      </c>
      <c r="AV41" s="1" t="str">
        <f t="shared" si="22"/>
        <v>{"ItemId":50007,"Num":900}</v>
      </c>
      <c r="AW41" s="1" t="str">
        <f t="shared" si="23"/>
        <v>{"ItemId":50003,"Num":22800}</v>
      </c>
      <c r="AX41" s="1" t="str">
        <f t="shared" si="24"/>
        <v>[{"ItemId":50007,"Num":900},{"ItemId":50003,"Num":22800}]</v>
      </c>
      <c r="AZ41" s="1">
        <f>_xlfn.XLOOKUP(L41,[1]配置!$D:$D,[1]配置!$B:$B)</f>
        <v>50007</v>
      </c>
      <c r="BA41" s="1">
        <f t="shared" si="25"/>
        <v>2250</v>
      </c>
      <c r="BB41" s="1">
        <f>_xlfn.XLOOKUP(N41,[1]配置!$D:$D,[1]配置!$B:$B)</f>
        <v>50003</v>
      </c>
      <c r="BC41" s="1">
        <f t="shared" si="26"/>
        <v>68400</v>
      </c>
      <c r="BD41" s="1">
        <f>IF(P41="","",_xlfn.XLOOKUP(P41,[1]配置!$D:$D,[1]配置!$B:$B))</f>
        <v>60012</v>
      </c>
      <c r="BE41" s="1">
        <f t="shared" si="27"/>
        <v>4</v>
      </c>
      <c r="BF41" s="1" t="str">
        <f>IF(R41="","",_xlfn.XLOOKUP(R41,[1]配置!$D:$D,[1]配置!$B:$B))</f>
        <v/>
      </c>
      <c r="BG41" s="1" t="str">
        <f t="shared" si="28"/>
        <v/>
      </c>
      <c r="BH41" s="1" t="str">
        <f>IF(T41="","",_xlfn.XLOOKUP(T41,[1]配置!$D:$D,[1]配置!$B:$B))</f>
        <v/>
      </c>
      <c r="BI41" s="1" t="str">
        <f t="shared" si="29"/>
        <v/>
      </c>
      <c r="BJ41" s="1" t="str">
        <f>IF(V41="","",_xlfn.XLOOKUP(V41,[1]配置!$D:$D,[1]配置!$B:$B))</f>
        <v/>
      </c>
      <c r="BK41" s="1" t="str">
        <f t="shared" si="30"/>
        <v/>
      </c>
      <c r="BL41" s="1" t="str">
        <f t="shared" si="31"/>
        <v>"ItemId":50007</v>
      </c>
      <c r="BM41" s="1" t="str">
        <f t="shared" si="31"/>
        <v>"Num":2250</v>
      </c>
      <c r="BN41" s="1" t="str">
        <f t="shared" si="32"/>
        <v>"ItemId":50003</v>
      </c>
      <c r="BO41" s="1" t="str">
        <f t="shared" si="33"/>
        <v>"Num":68400</v>
      </c>
      <c r="BP41" s="1" t="str">
        <f t="shared" si="34"/>
        <v>"ItemId":60012</v>
      </c>
      <c r="BQ41" s="1" t="str">
        <f t="shared" si="35"/>
        <v>"Num":4</v>
      </c>
      <c r="BR41" s="1" t="str">
        <f t="shared" si="2"/>
        <v/>
      </c>
      <c r="BS41" s="1" t="str">
        <f t="shared" si="3"/>
        <v/>
      </c>
      <c r="BT41" s="1" t="str">
        <f t="shared" si="4"/>
        <v/>
      </c>
      <c r="BU41" s="1" t="str">
        <f t="shared" si="5"/>
        <v/>
      </c>
      <c r="BV41" s="1" t="str">
        <f t="shared" si="6"/>
        <v/>
      </c>
      <c r="BW41" s="1" t="str">
        <f t="shared" si="7"/>
        <v/>
      </c>
      <c r="BX41" s="1" t="str">
        <f t="shared" si="36"/>
        <v>{"ItemId":50007,"Num":2250}</v>
      </c>
      <c r="BY41" s="1" t="str">
        <f t="shared" si="37"/>
        <v>{"ItemId":50003,"Num":68400}</v>
      </c>
      <c r="BZ41" s="1" t="str">
        <f t="shared" si="38"/>
        <v>{"ItemId":60012,"Num":4}</v>
      </c>
      <c r="CA41" s="1" t="str">
        <f t="shared" si="39"/>
        <v/>
      </c>
      <c r="CB41" s="1" t="str">
        <f t="shared" si="40"/>
        <v/>
      </c>
      <c r="CC41" s="1" t="str">
        <f t="shared" si="41"/>
        <v/>
      </c>
      <c r="CD41" s="1" t="str">
        <f t="shared" si="42"/>
        <v>[{"ItemId":50007,"Num":2250},{"ItemId":50003,"Num":68400},{"ItemId":60012,"Num":4}]</v>
      </c>
      <c r="CG41" s="1">
        <f>IF(X41="","",_xlfn.XLOOKUP(X41,[1]配置!$D:$D,[1]配置!$B:$B))</f>
        <v>50002</v>
      </c>
      <c r="CH41" s="1">
        <f t="shared" si="43"/>
        <v>1620</v>
      </c>
      <c r="CI41" s="1">
        <f>IF(Z41="","",_xlfn.XLOOKUP(Z41,[1]配置!$D:$D,[1]配置!$B:$B))</f>
        <v>70002</v>
      </c>
      <c r="CJ41" s="1">
        <f t="shared" si="44"/>
        <v>25</v>
      </c>
      <c r="CK41" s="1" t="str">
        <f>IF(AB41="","",_xlfn.XLOOKUP(AB41,[1]配置!$D:$D,[1]配置!$B:$B))</f>
        <v/>
      </c>
      <c r="CL41" s="1" t="str">
        <f t="shared" si="45"/>
        <v/>
      </c>
      <c r="CM41" s="1" t="str">
        <f t="shared" si="60"/>
        <v>"ItemId":50002</v>
      </c>
      <c r="CN41" s="1" t="str">
        <f t="shared" si="60"/>
        <v>"Num":1620</v>
      </c>
      <c r="CO41" s="1" t="str">
        <f t="shared" si="61"/>
        <v>"ItemId":70002</v>
      </c>
      <c r="CP41" s="1" t="str">
        <f t="shared" si="62"/>
        <v>"Num":25</v>
      </c>
      <c r="CQ41" s="1" t="str">
        <f t="shared" si="63"/>
        <v/>
      </c>
      <c r="CR41" s="1" t="str">
        <f t="shared" si="64"/>
        <v/>
      </c>
      <c r="CS41" s="1" t="str">
        <f t="shared" si="46"/>
        <v>{"ItemId":50002,"Num":1620}</v>
      </c>
      <c r="CT41" s="1" t="str">
        <f t="shared" si="47"/>
        <v>{"ItemId":70002,"Num":25}</v>
      </c>
      <c r="CU41" s="1" t="str">
        <f t="shared" si="48"/>
        <v/>
      </c>
      <c r="CV41" s="1" t="str">
        <f t="shared" si="49"/>
        <v>[{"ItemId":50002,"Num":1620},{"ItemId":70002,"Num":25}]</v>
      </c>
      <c r="CY41" s="1">
        <f>IF(AD41="","",_xlfn.XLOOKUP(AD41,[1]配置!$D:$D,[1]配置!$B:$B))</f>
        <v>50004</v>
      </c>
      <c r="CZ41" s="1">
        <f t="shared" si="50"/>
        <v>28000</v>
      </c>
      <c r="DA41" s="1">
        <f>IF(AF41="","",_xlfn.XLOOKUP(AF41,[1]配置!$D:$D,[1]配置!$B:$B))</f>
        <v>50003</v>
      </c>
      <c r="DB41" s="1">
        <f t="shared" si="51"/>
        <v>5800</v>
      </c>
      <c r="DC41" s="1" t="str">
        <f t="shared" si="9"/>
        <v>"ItemId":50004</v>
      </c>
      <c r="DD41" s="1" t="str">
        <f t="shared" si="10"/>
        <v>"Num":28000</v>
      </c>
      <c r="DE41" s="1" t="str">
        <f t="shared" si="11"/>
        <v>"ItemId":50003</v>
      </c>
      <c r="DF41" s="1" t="str">
        <f t="shared" si="12"/>
        <v>"Num":5800</v>
      </c>
      <c r="DG41" s="1" t="str">
        <f t="shared" si="52"/>
        <v>{"ItemId":50004,"Num":28000}</v>
      </c>
      <c r="DH41" s="1" t="str">
        <f t="shared" si="53"/>
        <v>{"ItemId":50003,"Num":5800}</v>
      </c>
      <c r="DI41" s="1" t="str">
        <f t="shared" si="13"/>
        <v>[{"ItemId":50004,"Num":28000},{"ItemId":50003,"Num":5800}]</v>
      </c>
      <c r="DL41" s="1">
        <f>IF(AD41="","",_xlfn.XLOOKUP(AD41,[1]配置!$D:$D,[1]配置!$B:$B))</f>
        <v>50004</v>
      </c>
      <c r="DM41" s="1">
        <f t="shared" si="54"/>
        <v>28000</v>
      </c>
      <c r="DN41" s="1">
        <f>IF(AF41="","",_xlfn.XLOOKUP(AF41,[1]配置!$D:$D,[1]配置!$B:$B))</f>
        <v>50003</v>
      </c>
      <c r="DO41" s="1">
        <f t="shared" si="55"/>
        <v>5800</v>
      </c>
      <c r="DP41" s="1" t="str">
        <f t="shared" si="14"/>
        <v>"ItemId":50004</v>
      </c>
      <c r="DQ41" s="1" t="str">
        <f t="shared" si="15"/>
        <v>"Num":28000</v>
      </c>
      <c r="DR41" s="1" t="str">
        <f t="shared" si="16"/>
        <v>"ItemId":50003</v>
      </c>
      <c r="DS41" s="1" t="str">
        <f t="shared" si="17"/>
        <v>"Num":5800</v>
      </c>
      <c r="DT41" s="1" t="str">
        <f t="shared" si="56"/>
        <v>{"ItemId":50004,"Num":28000}</v>
      </c>
      <c r="DU41" s="1" t="str">
        <f t="shared" si="57"/>
        <v>{"ItemId":50003,"Num":5800}</v>
      </c>
      <c r="DV41" s="1" t="str">
        <f t="shared" si="18"/>
        <v>[{"ItemId":50004,"Num":28000},{"ItemId":50003,"Num":5800}]</v>
      </c>
    </row>
    <row r="42" spans="3:126" x14ac:dyDescent="0.15">
      <c r="C42" s="3">
        <v>1001</v>
      </c>
      <c r="D42" s="23"/>
      <c r="E42" s="3" t="s">
        <v>114</v>
      </c>
      <c r="F42" s="2">
        <v>0</v>
      </c>
      <c r="G42" s="2">
        <v>15</v>
      </c>
      <c r="H42" s="17" t="s">
        <v>93</v>
      </c>
      <c r="I42" s="3">
        <v>950</v>
      </c>
      <c r="J42" s="20" t="s">
        <v>94</v>
      </c>
      <c r="K42" s="3">
        <v>23000</v>
      </c>
      <c r="L42" s="17" t="s">
        <v>93</v>
      </c>
      <c r="M42" s="3">
        <v>2380</v>
      </c>
      <c r="N42" s="20" t="s">
        <v>94</v>
      </c>
      <c r="O42" s="3">
        <f t="shared" si="59"/>
        <v>69000</v>
      </c>
      <c r="P42" s="21" t="s">
        <v>98</v>
      </c>
      <c r="Q42" s="3">
        <v>6</v>
      </c>
      <c r="R42" s="16" t="s">
        <v>100</v>
      </c>
      <c r="S42" s="3">
        <v>3</v>
      </c>
      <c r="T42" s="13"/>
      <c r="U42" s="3"/>
      <c r="V42" s="3"/>
      <c r="W42" s="3"/>
      <c r="X42" s="15" t="s">
        <v>95</v>
      </c>
      <c r="Y42" s="3">
        <v>2000</v>
      </c>
      <c r="Z42" s="15" t="s">
        <v>99</v>
      </c>
      <c r="AA42" s="3">
        <v>25</v>
      </c>
      <c r="AB42" s="16" t="s">
        <v>100</v>
      </c>
      <c r="AC42" s="3">
        <v>25</v>
      </c>
      <c r="AD42" s="14" t="s">
        <v>117</v>
      </c>
      <c r="AE42" s="3">
        <v>28500</v>
      </c>
      <c r="AF42" s="14" t="s">
        <v>94</v>
      </c>
      <c r="AG42" s="3">
        <v>5850</v>
      </c>
      <c r="AH42" s="14" t="s">
        <v>117</v>
      </c>
      <c r="AI42" s="3">
        <v>25650</v>
      </c>
      <c r="AJ42" s="14" t="s">
        <v>94</v>
      </c>
      <c r="AK42" s="3">
        <v>5265</v>
      </c>
      <c r="AN42" s="1">
        <f>_xlfn.XLOOKUP(H42,[1]配置!$D:$D,[1]配置!$B:$B)</f>
        <v>50007</v>
      </c>
      <c r="AO42" s="1">
        <f t="shared" si="19"/>
        <v>950</v>
      </c>
      <c r="AP42" s="1">
        <f>_xlfn.XLOOKUP(J42,[1]配置!$D:$D,[1]配置!$B:$B)</f>
        <v>50003</v>
      </c>
      <c r="AQ42" s="1">
        <f t="shared" si="20"/>
        <v>23000</v>
      </c>
      <c r="AR42" s="1" t="str">
        <f t="shared" si="21"/>
        <v>"ItemId":50007</v>
      </c>
      <c r="AS42" s="1" t="str">
        <f t="shared" si="21"/>
        <v>"Num":950</v>
      </c>
      <c r="AT42" s="1" t="str">
        <f t="shared" si="21"/>
        <v>"ItemId":50003</v>
      </c>
      <c r="AU42" s="1" t="str">
        <f t="shared" si="21"/>
        <v>"Num":23000</v>
      </c>
      <c r="AV42" s="1" t="str">
        <f t="shared" si="22"/>
        <v>{"ItemId":50007,"Num":950}</v>
      </c>
      <c r="AW42" s="1" t="str">
        <f t="shared" si="23"/>
        <v>{"ItemId":50003,"Num":23000}</v>
      </c>
      <c r="AX42" s="1" t="str">
        <f t="shared" si="24"/>
        <v>[{"ItemId":50007,"Num":950},{"ItemId":50003,"Num":23000}]</v>
      </c>
      <c r="AZ42" s="1">
        <f>_xlfn.XLOOKUP(L42,[1]配置!$D:$D,[1]配置!$B:$B)</f>
        <v>50007</v>
      </c>
      <c r="BA42" s="1">
        <f t="shared" si="25"/>
        <v>2380</v>
      </c>
      <c r="BB42" s="1">
        <f>_xlfn.XLOOKUP(N42,[1]配置!$D:$D,[1]配置!$B:$B)</f>
        <v>50003</v>
      </c>
      <c r="BC42" s="1">
        <f t="shared" si="26"/>
        <v>69000</v>
      </c>
      <c r="BD42" s="1">
        <f>IF(P42="","",_xlfn.XLOOKUP(P42,[1]配置!$D:$D,[1]配置!$B:$B))</f>
        <v>60012</v>
      </c>
      <c r="BE42" s="1">
        <f t="shared" si="27"/>
        <v>6</v>
      </c>
      <c r="BF42" s="1">
        <f>IF(R42="","",_xlfn.XLOOKUP(R42,[1]配置!$D:$D,[1]配置!$B:$B))</f>
        <v>70003</v>
      </c>
      <c r="BG42" s="1">
        <f t="shared" si="28"/>
        <v>3</v>
      </c>
      <c r="BH42" s="1" t="str">
        <f>IF(T42="","",_xlfn.XLOOKUP(T42,[1]配置!$D:$D,[1]配置!$B:$B))</f>
        <v/>
      </c>
      <c r="BI42" s="1" t="str">
        <f t="shared" si="29"/>
        <v/>
      </c>
      <c r="BJ42" s="1" t="str">
        <f>IF(V42="","",_xlfn.XLOOKUP(V42,[1]配置!$D:$D,[1]配置!$B:$B))</f>
        <v/>
      </c>
      <c r="BK42" s="1" t="str">
        <f t="shared" si="30"/>
        <v/>
      </c>
      <c r="BL42" s="1" t="str">
        <f t="shared" si="31"/>
        <v>"ItemId":50007</v>
      </c>
      <c r="BM42" s="1" t="str">
        <f t="shared" si="31"/>
        <v>"Num":2380</v>
      </c>
      <c r="BN42" s="1" t="str">
        <f t="shared" si="32"/>
        <v>"ItemId":50003</v>
      </c>
      <c r="BO42" s="1" t="str">
        <f t="shared" si="33"/>
        <v>"Num":69000</v>
      </c>
      <c r="BP42" s="1" t="str">
        <f t="shared" si="34"/>
        <v>"ItemId":60012</v>
      </c>
      <c r="BQ42" s="1" t="str">
        <f t="shared" si="35"/>
        <v>"Num":6</v>
      </c>
      <c r="BR42" s="1" t="str">
        <f t="shared" si="2"/>
        <v>"ItemId":70003</v>
      </c>
      <c r="BS42" s="1" t="str">
        <f t="shared" si="3"/>
        <v>"Num":3</v>
      </c>
      <c r="BT42" s="1" t="str">
        <f t="shared" si="4"/>
        <v/>
      </c>
      <c r="BU42" s="1" t="str">
        <f t="shared" si="5"/>
        <v/>
      </c>
      <c r="BV42" s="1" t="str">
        <f t="shared" si="6"/>
        <v/>
      </c>
      <c r="BW42" s="1" t="str">
        <f t="shared" si="7"/>
        <v/>
      </c>
      <c r="BX42" s="1" t="str">
        <f t="shared" si="36"/>
        <v>{"ItemId":50007,"Num":2380}</v>
      </c>
      <c r="BY42" s="1" t="str">
        <f t="shared" si="37"/>
        <v>{"ItemId":50003,"Num":69000}</v>
      </c>
      <c r="BZ42" s="1" t="str">
        <f t="shared" si="38"/>
        <v>{"ItemId":60012,"Num":6}</v>
      </c>
      <c r="CA42" s="1" t="str">
        <f t="shared" si="39"/>
        <v>{"ItemId":70003,"Num":3}</v>
      </c>
      <c r="CB42" s="1" t="str">
        <f t="shared" si="40"/>
        <v/>
      </c>
      <c r="CC42" s="1" t="str">
        <f t="shared" si="41"/>
        <v/>
      </c>
      <c r="CD42" s="1" t="str">
        <f t="shared" si="42"/>
        <v>[{"ItemId":50007,"Num":2380},{"ItemId":50003,"Num":69000},{"ItemId":60012,"Num":6},{"ItemId":70003,"Num":3}]</v>
      </c>
      <c r="CG42" s="1">
        <f>IF(X42="","",_xlfn.XLOOKUP(X42,[1]配置!$D:$D,[1]配置!$B:$B))</f>
        <v>50002</v>
      </c>
      <c r="CH42" s="1">
        <f t="shared" si="43"/>
        <v>2000</v>
      </c>
      <c r="CI42" s="1">
        <f>IF(Z42="","",_xlfn.XLOOKUP(Z42,[1]配置!$D:$D,[1]配置!$B:$B))</f>
        <v>70002</v>
      </c>
      <c r="CJ42" s="1">
        <f t="shared" si="44"/>
        <v>25</v>
      </c>
      <c r="CK42" s="1">
        <f>IF(AB42="","",_xlfn.XLOOKUP(AB42,[1]配置!$D:$D,[1]配置!$B:$B))</f>
        <v>70003</v>
      </c>
      <c r="CL42" s="1">
        <f t="shared" si="45"/>
        <v>25</v>
      </c>
      <c r="CM42" s="1" t="str">
        <f t="shared" si="60"/>
        <v>"ItemId":50002</v>
      </c>
      <c r="CN42" s="1" t="str">
        <f t="shared" si="60"/>
        <v>"Num":2000</v>
      </c>
      <c r="CO42" s="1" t="str">
        <f t="shared" si="61"/>
        <v>"ItemId":70002</v>
      </c>
      <c r="CP42" s="1" t="str">
        <f t="shared" si="62"/>
        <v>"Num":25</v>
      </c>
      <c r="CQ42" s="1" t="str">
        <f t="shared" si="63"/>
        <v>"ItemId":70003</v>
      </c>
      <c r="CR42" s="1" t="str">
        <f t="shared" si="64"/>
        <v>"Num":25</v>
      </c>
      <c r="CS42" s="1" t="str">
        <f t="shared" si="46"/>
        <v>{"ItemId":50002,"Num":2000}</v>
      </c>
      <c r="CT42" s="1" t="str">
        <f t="shared" si="47"/>
        <v>{"ItemId":70002,"Num":25}</v>
      </c>
      <c r="CU42" s="1" t="str">
        <f t="shared" si="48"/>
        <v>{"ItemId":70003,"Num":25}</v>
      </c>
      <c r="CV42" s="1" t="str">
        <f t="shared" si="49"/>
        <v>[{"ItemId":50002,"Num":2000},{"ItemId":70002,"Num":25},{"ItemId":70003,"Num":25}]</v>
      </c>
      <c r="CY42" s="1">
        <f>IF(AD42="","",_xlfn.XLOOKUP(AD42,[1]配置!$D:$D,[1]配置!$B:$B))</f>
        <v>50004</v>
      </c>
      <c r="CZ42" s="1">
        <f t="shared" si="50"/>
        <v>28500</v>
      </c>
      <c r="DA42" s="1">
        <f>IF(AF42="","",_xlfn.XLOOKUP(AF42,[1]配置!$D:$D,[1]配置!$B:$B))</f>
        <v>50003</v>
      </c>
      <c r="DB42" s="1">
        <f t="shared" si="51"/>
        <v>5850</v>
      </c>
      <c r="DC42" s="1" t="str">
        <f t="shared" si="9"/>
        <v>"ItemId":50004</v>
      </c>
      <c r="DD42" s="1" t="str">
        <f t="shared" si="10"/>
        <v>"Num":28500</v>
      </c>
      <c r="DE42" s="1" t="str">
        <f t="shared" si="11"/>
        <v>"ItemId":50003</v>
      </c>
      <c r="DF42" s="1" t="str">
        <f t="shared" si="12"/>
        <v>"Num":5850</v>
      </c>
      <c r="DG42" s="1" t="str">
        <f t="shared" si="52"/>
        <v>{"ItemId":50004,"Num":28500}</v>
      </c>
      <c r="DH42" s="1" t="str">
        <f t="shared" si="53"/>
        <v>{"ItemId":50003,"Num":5850}</v>
      </c>
      <c r="DI42" s="1" t="str">
        <f t="shared" si="13"/>
        <v>[{"ItemId":50004,"Num":28500},{"ItemId":50003,"Num":5850}]</v>
      </c>
      <c r="DL42" s="1">
        <f>IF(AD42="","",_xlfn.XLOOKUP(AD42,[1]配置!$D:$D,[1]配置!$B:$B))</f>
        <v>50004</v>
      </c>
      <c r="DM42" s="1">
        <f t="shared" si="54"/>
        <v>28500</v>
      </c>
      <c r="DN42" s="1">
        <f>IF(AF42="","",_xlfn.XLOOKUP(AF42,[1]配置!$D:$D,[1]配置!$B:$B))</f>
        <v>50003</v>
      </c>
      <c r="DO42" s="1">
        <f t="shared" si="55"/>
        <v>5850</v>
      </c>
      <c r="DP42" s="1" t="str">
        <f t="shared" si="14"/>
        <v>"ItemId":50004</v>
      </c>
      <c r="DQ42" s="1" t="str">
        <f t="shared" si="15"/>
        <v>"Num":28500</v>
      </c>
      <c r="DR42" s="1" t="str">
        <f t="shared" si="16"/>
        <v>"ItemId":50003</v>
      </c>
      <c r="DS42" s="1" t="str">
        <f t="shared" si="17"/>
        <v>"Num":5850</v>
      </c>
      <c r="DT42" s="1" t="str">
        <f t="shared" si="56"/>
        <v>{"ItemId":50004,"Num":28500}</v>
      </c>
      <c r="DU42" s="1" t="str">
        <f t="shared" si="57"/>
        <v>{"ItemId":50003,"Num":5850}</v>
      </c>
      <c r="DV42" s="1" t="str">
        <f t="shared" si="18"/>
        <v>[{"ItemId":50004,"Num":28500},{"ItemId":50003,"Num":5850}]</v>
      </c>
    </row>
    <row r="43" spans="3:126" x14ac:dyDescent="0.15">
      <c r="C43" s="3">
        <v>1002</v>
      </c>
      <c r="D43" s="23"/>
      <c r="E43" s="3" t="s">
        <v>49</v>
      </c>
      <c r="F43" s="2">
        <v>0</v>
      </c>
      <c r="G43" s="2">
        <f t="shared" si="65"/>
        <v>15</v>
      </c>
      <c r="H43" s="17" t="s">
        <v>93</v>
      </c>
      <c r="I43" s="3">
        <v>1000</v>
      </c>
      <c r="J43" s="20" t="s">
        <v>94</v>
      </c>
      <c r="K43" s="3">
        <v>23200</v>
      </c>
      <c r="L43" s="17" t="s">
        <v>93</v>
      </c>
      <c r="M43" s="3">
        <v>2500</v>
      </c>
      <c r="N43" s="20" t="s">
        <v>94</v>
      </c>
      <c r="O43" s="3">
        <f t="shared" si="59"/>
        <v>69600</v>
      </c>
      <c r="P43" s="21" t="s">
        <v>98</v>
      </c>
      <c r="Q43" s="3">
        <v>6</v>
      </c>
      <c r="R43" s="16" t="s">
        <v>100</v>
      </c>
      <c r="S43" s="3">
        <v>4</v>
      </c>
      <c r="T43" s="13"/>
      <c r="U43" s="3"/>
      <c r="V43" s="17" t="s">
        <v>120</v>
      </c>
      <c r="W43" s="3">
        <v>1</v>
      </c>
      <c r="X43" s="15" t="s">
        <v>95</v>
      </c>
      <c r="Y43" s="3">
        <v>2500</v>
      </c>
      <c r="Z43" s="15" t="s">
        <v>99</v>
      </c>
      <c r="AA43" s="3">
        <v>25</v>
      </c>
      <c r="AB43" s="16" t="s">
        <v>100</v>
      </c>
      <c r="AC43" s="3">
        <v>25</v>
      </c>
      <c r="AD43" s="14" t="s">
        <v>117</v>
      </c>
      <c r="AE43" s="3">
        <v>29000</v>
      </c>
      <c r="AF43" s="14" t="s">
        <v>94</v>
      </c>
      <c r="AG43" s="3">
        <v>5900</v>
      </c>
      <c r="AH43" s="14" t="s">
        <v>117</v>
      </c>
      <c r="AI43" s="3">
        <v>26100</v>
      </c>
      <c r="AJ43" s="14" t="s">
        <v>94</v>
      </c>
      <c r="AK43" s="3">
        <v>5310</v>
      </c>
      <c r="AN43" s="1">
        <f>_xlfn.XLOOKUP(H43,[1]配置!$D:$D,[1]配置!$B:$B)</f>
        <v>50007</v>
      </c>
      <c r="AO43" s="1">
        <f t="shared" si="19"/>
        <v>1000</v>
      </c>
      <c r="AP43" s="1">
        <f>_xlfn.XLOOKUP(J43,[1]配置!$D:$D,[1]配置!$B:$B)</f>
        <v>50003</v>
      </c>
      <c r="AQ43" s="1">
        <f t="shared" si="20"/>
        <v>23200</v>
      </c>
      <c r="AR43" s="1" t="str">
        <f t="shared" si="21"/>
        <v>"ItemId":50007</v>
      </c>
      <c r="AS43" s="1" t="str">
        <f t="shared" si="21"/>
        <v>"Num":1000</v>
      </c>
      <c r="AT43" s="1" t="str">
        <f t="shared" si="21"/>
        <v>"ItemId":50003</v>
      </c>
      <c r="AU43" s="1" t="str">
        <f t="shared" si="21"/>
        <v>"Num":23200</v>
      </c>
      <c r="AV43" s="1" t="str">
        <f t="shared" si="22"/>
        <v>{"ItemId":50007,"Num":1000}</v>
      </c>
      <c r="AW43" s="1" t="str">
        <f t="shared" si="23"/>
        <v>{"ItemId":50003,"Num":23200}</v>
      </c>
      <c r="AX43" s="1" t="str">
        <f t="shared" si="24"/>
        <v>[{"ItemId":50007,"Num":1000},{"ItemId":50003,"Num":23200}]</v>
      </c>
      <c r="AZ43" s="1">
        <f>_xlfn.XLOOKUP(L43,[1]配置!$D:$D,[1]配置!$B:$B)</f>
        <v>50007</v>
      </c>
      <c r="BA43" s="1">
        <f t="shared" si="25"/>
        <v>2500</v>
      </c>
      <c r="BB43" s="1">
        <f>_xlfn.XLOOKUP(N43,[1]配置!$D:$D,[1]配置!$B:$B)</f>
        <v>50003</v>
      </c>
      <c r="BC43" s="1">
        <f t="shared" si="26"/>
        <v>69600</v>
      </c>
      <c r="BD43" s="1">
        <f>IF(P43="","",_xlfn.XLOOKUP(P43,[1]配置!$D:$D,[1]配置!$B:$B))</f>
        <v>60012</v>
      </c>
      <c r="BE43" s="1">
        <f t="shared" si="27"/>
        <v>6</v>
      </c>
      <c r="BF43" s="1">
        <f>IF(R43="","",_xlfn.XLOOKUP(R43,[1]配置!$D:$D,[1]配置!$B:$B))</f>
        <v>70003</v>
      </c>
      <c r="BG43" s="1">
        <f t="shared" si="28"/>
        <v>4</v>
      </c>
      <c r="BH43" s="1" t="str">
        <f>IF(T43="","",_xlfn.XLOOKUP(T43,[1]配置!$D:$D,[1]配置!$B:$B))</f>
        <v/>
      </c>
      <c r="BI43" s="1" t="str">
        <f t="shared" si="29"/>
        <v/>
      </c>
      <c r="BJ43" s="1">
        <f>IF(V43="","",_xlfn.XLOOKUP(V43,[1]配置!$D:$D,[1]配置!$B:$B))</f>
        <v>110002</v>
      </c>
      <c r="BK43" s="1">
        <f t="shared" si="30"/>
        <v>1</v>
      </c>
      <c r="BL43" s="1" t="str">
        <f t="shared" si="31"/>
        <v>"ItemId":50007</v>
      </c>
      <c r="BM43" s="1" t="str">
        <f t="shared" si="31"/>
        <v>"Num":2500</v>
      </c>
      <c r="BN43" s="1" t="str">
        <f t="shared" si="32"/>
        <v>"ItemId":50003</v>
      </c>
      <c r="BO43" s="1" t="str">
        <f t="shared" si="33"/>
        <v>"Num":69600</v>
      </c>
      <c r="BP43" s="1" t="str">
        <f t="shared" si="34"/>
        <v>"ItemId":60012</v>
      </c>
      <c r="BQ43" s="1" t="str">
        <f t="shared" si="35"/>
        <v>"Num":6</v>
      </c>
      <c r="BR43" s="1" t="str">
        <f t="shared" si="2"/>
        <v>"ItemId":70003</v>
      </c>
      <c r="BS43" s="1" t="str">
        <f t="shared" si="3"/>
        <v>"Num":4</v>
      </c>
      <c r="BT43" s="1" t="str">
        <f t="shared" si="4"/>
        <v/>
      </c>
      <c r="BU43" s="1" t="str">
        <f t="shared" si="5"/>
        <v/>
      </c>
      <c r="BV43" s="1" t="str">
        <f t="shared" si="6"/>
        <v>"ItemId":110002</v>
      </c>
      <c r="BW43" s="1" t="str">
        <f t="shared" si="7"/>
        <v>"Num":1</v>
      </c>
      <c r="BX43" s="1" t="str">
        <f t="shared" si="36"/>
        <v>{"ItemId":50007,"Num":2500}</v>
      </c>
      <c r="BY43" s="1" t="str">
        <f t="shared" si="37"/>
        <v>{"ItemId":50003,"Num":69600}</v>
      </c>
      <c r="BZ43" s="1" t="str">
        <f t="shared" si="38"/>
        <v>{"ItemId":60012,"Num":6}</v>
      </c>
      <c r="CA43" s="1" t="str">
        <f t="shared" si="39"/>
        <v>{"ItemId":70003,"Num":4}</v>
      </c>
      <c r="CB43" s="1" t="str">
        <f t="shared" si="40"/>
        <v/>
      </c>
      <c r="CC43" s="1" t="str">
        <f t="shared" si="41"/>
        <v>{"ItemId":110002,"Num":1}</v>
      </c>
      <c r="CD43" s="1" t="str">
        <f t="shared" si="42"/>
        <v>[{"ItemId":50007,"Num":2500},{"ItemId":50003,"Num":69600},{"ItemId":60012,"Num":6},{"ItemId":70003,"Num":4},{"ItemId":110002,"Num":1}]</v>
      </c>
      <c r="CG43" s="1">
        <f>IF(X43="","",_xlfn.XLOOKUP(X43,[1]配置!$D:$D,[1]配置!$B:$B))</f>
        <v>50002</v>
      </c>
      <c r="CH43" s="1">
        <f t="shared" si="43"/>
        <v>2500</v>
      </c>
      <c r="CI43" s="1">
        <f>IF(Z43="","",_xlfn.XLOOKUP(Z43,[1]配置!$D:$D,[1]配置!$B:$B))</f>
        <v>70002</v>
      </c>
      <c r="CJ43" s="1">
        <f t="shared" si="44"/>
        <v>25</v>
      </c>
      <c r="CK43" s="1">
        <f>IF(AB43="","",_xlfn.XLOOKUP(AB43,[1]配置!$D:$D,[1]配置!$B:$B))</f>
        <v>70003</v>
      </c>
      <c r="CL43" s="1">
        <f t="shared" si="45"/>
        <v>25</v>
      </c>
      <c r="CM43" s="1" t="str">
        <f t="shared" si="60"/>
        <v>"ItemId":50002</v>
      </c>
      <c r="CN43" s="1" t="str">
        <f t="shared" si="60"/>
        <v>"Num":2500</v>
      </c>
      <c r="CO43" s="1" t="str">
        <f t="shared" si="61"/>
        <v>"ItemId":70002</v>
      </c>
      <c r="CP43" s="1" t="str">
        <f t="shared" si="62"/>
        <v>"Num":25</v>
      </c>
      <c r="CQ43" s="1" t="str">
        <f t="shared" si="63"/>
        <v>"ItemId":70003</v>
      </c>
      <c r="CR43" s="1" t="str">
        <f t="shared" si="64"/>
        <v>"Num":25</v>
      </c>
      <c r="CS43" s="1" t="str">
        <f t="shared" si="46"/>
        <v>{"ItemId":50002,"Num":2500}</v>
      </c>
      <c r="CT43" s="1" t="str">
        <f t="shared" si="47"/>
        <v>{"ItemId":70002,"Num":25}</v>
      </c>
      <c r="CU43" s="1" t="str">
        <f t="shared" si="48"/>
        <v>{"ItemId":70003,"Num":25}</v>
      </c>
      <c r="CV43" s="1" t="str">
        <f t="shared" si="49"/>
        <v>[{"ItemId":50002,"Num":2500},{"ItemId":70002,"Num":25},{"ItemId":70003,"Num":25}]</v>
      </c>
      <c r="CY43" s="1">
        <f>IF(AD43="","",_xlfn.XLOOKUP(AD43,[1]配置!$D:$D,[1]配置!$B:$B))</f>
        <v>50004</v>
      </c>
      <c r="CZ43" s="1">
        <f t="shared" si="50"/>
        <v>29000</v>
      </c>
      <c r="DA43" s="1">
        <f>IF(AF43="","",_xlfn.XLOOKUP(AF43,[1]配置!$D:$D,[1]配置!$B:$B))</f>
        <v>50003</v>
      </c>
      <c r="DB43" s="1">
        <f t="shared" si="51"/>
        <v>5900</v>
      </c>
      <c r="DC43" s="1" t="str">
        <f t="shared" si="9"/>
        <v>"ItemId":50004</v>
      </c>
      <c r="DD43" s="1" t="str">
        <f t="shared" si="10"/>
        <v>"Num":29000</v>
      </c>
      <c r="DE43" s="1" t="str">
        <f t="shared" si="11"/>
        <v>"ItemId":50003</v>
      </c>
      <c r="DF43" s="1" t="str">
        <f t="shared" si="12"/>
        <v>"Num":5900</v>
      </c>
      <c r="DG43" s="1" t="str">
        <f t="shared" si="52"/>
        <v>{"ItemId":50004,"Num":29000}</v>
      </c>
      <c r="DH43" s="1" t="str">
        <f t="shared" si="53"/>
        <v>{"ItemId":50003,"Num":5900}</v>
      </c>
      <c r="DI43" s="1" t="str">
        <f t="shared" si="13"/>
        <v>[{"ItemId":50004,"Num":29000},{"ItemId":50003,"Num":5900}]</v>
      </c>
      <c r="DL43" s="1">
        <f>IF(AD43="","",_xlfn.XLOOKUP(AD43,[1]配置!$D:$D,[1]配置!$B:$B))</f>
        <v>50004</v>
      </c>
      <c r="DM43" s="1">
        <f t="shared" si="54"/>
        <v>29000</v>
      </c>
      <c r="DN43" s="1">
        <f>IF(AF43="","",_xlfn.XLOOKUP(AF43,[1]配置!$D:$D,[1]配置!$B:$B))</f>
        <v>50003</v>
      </c>
      <c r="DO43" s="1">
        <f t="shared" si="55"/>
        <v>5900</v>
      </c>
      <c r="DP43" s="1" t="str">
        <f t="shared" si="14"/>
        <v>"ItemId":50004</v>
      </c>
      <c r="DQ43" s="1" t="str">
        <f t="shared" si="15"/>
        <v>"Num":29000</v>
      </c>
      <c r="DR43" s="1" t="str">
        <f t="shared" si="16"/>
        <v>"ItemId":50003</v>
      </c>
      <c r="DS43" s="1" t="str">
        <f t="shared" si="17"/>
        <v>"Num":5900</v>
      </c>
      <c r="DT43" s="1" t="str">
        <f t="shared" si="56"/>
        <v>{"ItemId":50004,"Num":29000}</v>
      </c>
      <c r="DU43" s="1" t="str">
        <f t="shared" si="57"/>
        <v>{"ItemId":50003,"Num":5900}</v>
      </c>
      <c r="DV43" s="1" t="str">
        <f t="shared" si="18"/>
        <v>[{"ItemId":50004,"Num":29000},{"ItemId":50003,"Num":5900}]</v>
      </c>
    </row>
    <row r="44" spans="3:126" x14ac:dyDescent="0.15">
      <c r="C44" s="3">
        <v>1003</v>
      </c>
      <c r="D44" s="23"/>
      <c r="E44" s="3" t="s">
        <v>50</v>
      </c>
      <c r="F44" s="2">
        <v>0</v>
      </c>
      <c r="G44" s="2">
        <f t="shared" si="65"/>
        <v>15</v>
      </c>
      <c r="H44" s="17" t="s">
        <v>93</v>
      </c>
      <c r="I44" s="3">
        <v>1100</v>
      </c>
      <c r="J44" s="20" t="s">
        <v>94</v>
      </c>
      <c r="K44" s="3">
        <v>23400</v>
      </c>
      <c r="L44" s="17" t="s">
        <v>93</v>
      </c>
      <c r="M44" s="3">
        <v>2750</v>
      </c>
      <c r="N44" s="20" t="s">
        <v>94</v>
      </c>
      <c r="O44" s="3">
        <f t="shared" si="59"/>
        <v>70200</v>
      </c>
      <c r="P44" s="21" t="s">
        <v>98</v>
      </c>
      <c r="Q44" s="3">
        <v>8</v>
      </c>
      <c r="R44" s="16" t="s">
        <v>100</v>
      </c>
      <c r="S44" s="3">
        <v>5</v>
      </c>
      <c r="T44" s="15"/>
      <c r="U44" s="3"/>
      <c r="V44" s="18" t="s">
        <v>121</v>
      </c>
      <c r="W44" s="3">
        <v>1</v>
      </c>
      <c r="X44" s="15" t="s">
        <v>95</v>
      </c>
      <c r="Y44" s="3">
        <v>3000</v>
      </c>
      <c r="Z44" s="15" t="s">
        <v>99</v>
      </c>
      <c r="AA44" s="3">
        <v>25</v>
      </c>
      <c r="AB44" s="16" t="s">
        <v>100</v>
      </c>
      <c r="AC44" s="3">
        <v>25</v>
      </c>
      <c r="AD44" s="14" t="s">
        <v>117</v>
      </c>
      <c r="AE44" s="3">
        <v>29500</v>
      </c>
      <c r="AF44" s="14" t="s">
        <v>94</v>
      </c>
      <c r="AG44" s="3">
        <v>5950</v>
      </c>
      <c r="AH44" s="14" t="s">
        <v>117</v>
      </c>
      <c r="AI44" s="3">
        <v>26550</v>
      </c>
      <c r="AJ44" s="14" t="s">
        <v>94</v>
      </c>
      <c r="AK44" s="3">
        <v>5355</v>
      </c>
      <c r="AN44" s="1">
        <f>_xlfn.XLOOKUP(H44,[1]配置!$D:$D,[1]配置!$B:$B)</f>
        <v>50007</v>
      </c>
      <c r="AO44" s="1">
        <f t="shared" si="19"/>
        <v>1100</v>
      </c>
      <c r="AP44" s="1">
        <f>_xlfn.XLOOKUP(J44,[1]配置!$D:$D,[1]配置!$B:$B)</f>
        <v>50003</v>
      </c>
      <c r="AQ44" s="1">
        <f t="shared" si="20"/>
        <v>23400</v>
      </c>
      <c r="AR44" s="1" t="str">
        <f t="shared" si="21"/>
        <v>"ItemId":50007</v>
      </c>
      <c r="AS44" s="1" t="str">
        <f t="shared" si="21"/>
        <v>"Num":1100</v>
      </c>
      <c r="AT44" s="1" t="str">
        <f t="shared" si="21"/>
        <v>"ItemId":50003</v>
      </c>
      <c r="AU44" s="1" t="str">
        <f t="shared" si="21"/>
        <v>"Num":23400</v>
      </c>
      <c r="AV44" s="1" t="str">
        <f t="shared" si="22"/>
        <v>{"ItemId":50007,"Num":1100}</v>
      </c>
      <c r="AW44" s="1" t="str">
        <f t="shared" si="23"/>
        <v>{"ItemId":50003,"Num":23400}</v>
      </c>
      <c r="AX44" s="1" t="str">
        <f t="shared" si="24"/>
        <v>[{"ItemId":50007,"Num":1100},{"ItemId":50003,"Num":23400}]</v>
      </c>
      <c r="AZ44" s="1">
        <f>_xlfn.XLOOKUP(L44,[1]配置!$D:$D,[1]配置!$B:$B)</f>
        <v>50007</v>
      </c>
      <c r="BA44" s="1">
        <f t="shared" si="25"/>
        <v>2750</v>
      </c>
      <c r="BB44" s="1">
        <f>_xlfn.XLOOKUP(N44,[1]配置!$D:$D,[1]配置!$B:$B)</f>
        <v>50003</v>
      </c>
      <c r="BC44" s="1">
        <f t="shared" si="26"/>
        <v>70200</v>
      </c>
      <c r="BD44" s="1">
        <f>IF(P44="","",_xlfn.XLOOKUP(P44,[1]配置!$D:$D,[1]配置!$B:$B))</f>
        <v>60012</v>
      </c>
      <c r="BE44" s="1">
        <f t="shared" si="27"/>
        <v>8</v>
      </c>
      <c r="BF44" s="1">
        <f>IF(R44="","",_xlfn.XLOOKUP(R44,[1]配置!$D:$D,[1]配置!$B:$B))</f>
        <v>70003</v>
      </c>
      <c r="BG44" s="1">
        <f t="shared" si="28"/>
        <v>5</v>
      </c>
      <c r="BH44" s="1" t="str">
        <f>IF(T44="","",_xlfn.XLOOKUP(T44,[1]配置!$D:$D,[1]配置!$B:$B))</f>
        <v/>
      </c>
      <c r="BI44" s="1" t="str">
        <f t="shared" si="29"/>
        <v/>
      </c>
      <c r="BJ44" s="1">
        <f>IF(V44="","",_xlfn.XLOOKUP(V44,[1]配置!$D:$D,[1]配置!$B:$B))</f>
        <v>110003</v>
      </c>
      <c r="BK44" s="1">
        <f t="shared" si="30"/>
        <v>1</v>
      </c>
      <c r="BL44" s="1" t="str">
        <f t="shared" si="31"/>
        <v>"ItemId":50007</v>
      </c>
      <c r="BM44" s="1" t="str">
        <f t="shared" si="31"/>
        <v>"Num":2750</v>
      </c>
      <c r="BN44" s="1" t="str">
        <f t="shared" si="32"/>
        <v>"ItemId":50003</v>
      </c>
      <c r="BO44" s="1" t="str">
        <f t="shared" si="33"/>
        <v>"Num":70200</v>
      </c>
      <c r="BP44" s="1" t="str">
        <f t="shared" si="34"/>
        <v>"ItemId":60012</v>
      </c>
      <c r="BQ44" s="1" t="str">
        <f t="shared" si="35"/>
        <v>"Num":8</v>
      </c>
      <c r="BR44" s="1" t="str">
        <f t="shared" si="2"/>
        <v>"ItemId":70003</v>
      </c>
      <c r="BS44" s="1" t="str">
        <f t="shared" si="3"/>
        <v>"Num":5</v>
      </c>
      <c r="BT44" s="1" t="str">
        <f t="shared" si="4"/>
        <v/>
      </c>
      <c r="BU44" s="1" t="str">
        <f t="shared" si="5"/>
        <v/>
      </c>
      <c r="BV44" s="1" t="str">
        <f t="shared" si="6"/>
        <v>"ItemId":110003</v>
      </c>
      <c r="BW44" s="1" t="str">
        <f t="shared" si="7"/>
        <v>"Num":1</v>
      </c>
      <c r="BX44" s="1" t="str">
        <f t="shared" si="36"/>
        <v>{"ItemId":50007,"Num":2750}</v>
      </c>
      <c r="BY44" s="1" t="str">
        <f t="shared" si="37"/>
        <v>{"ItemId":50003,"Num":70200}</v>
      </c>
      <c r="BZ44" s="1" t="str">
        <f t="shared" si="38"/>
        <v>{"ItemId":60012,"Num":8}</v>
      </c>
      <c r="CA44" s="1" t="str">
        <f t="shared" si="39"/>
        <v>{"ItemId":70003,"Num":5}</v>
      </c>
      <c r="CB44" s="1" t="str">
        <f t="shared" si="40"/>
        <v/>
      </c>
      <c r="CC44" s="1" t="str">
        <f t="shared" si="41"/>
        <v>{"ItemId":110003,"Num":1}</v>
      </c>
      <c r="CD44" s="1" t="str">
        <f t="shared" si="42"/>
        <v>[{"ItemId":50007,"Num":2750},{"ItemId":50003,"Num":70200},{"ItemId":60012,"Num":8},{"ItemId":70003,"Num":5},{"ItemId":110003,"Num":1}]</v>
      </c>
      <c r="CG44" s="1">
        <f>IF(X44="","",_xlfn.XLOOKUP(X44,[1]配置!$D:$D,[1]配置!$B:$B))</f>
        <v>50002</v>
      </c>
      <c r="CH44" s="1">
        <f t="shared" si="43"/>
        <v>3000</v>
      </c>
      <c r="CI44" s="1">
        <f>IF(Z44="","",_xlfn.XLOOKUP(Z44,[1]配置!$D:$D,[1]配置!$B:$B))</f>
        <v>70002</v>
      </c>
      <c r="CJ44" s="1">
        <f t="shared" si="44"/>
        <v>25</v>
      </c>
      <c r="CK44" s="1">
        <f>IF(AB44="","",_xlfn.XLOOKUP(AB44,[1]配置!$D:$D,[1]配置!$B:$B))</f>
        <v>70003</v>
      </c>
      <c r="CL44" s="1">
        <f t="shared" si="45"/>
        <v>25</v>
      </c>
      <c r="CM44" s="1" t="str">
        <f t="shared" si="60"/>
        <v>"ItemId":50002</v>
      </c>
      <c r="CN44" s="1" t="str">
        <f t="shared" si="60"/>
        <v>"Num":3000</v>
      </c>
      <c r="CO44" s="1" t="str">
        <f t="shared" si="61"/>
        <v>"ItemId":70002</v>
      </c>
      <c r="CP44" s="1" t="str">
        <f t="shared" si="62"/>
        <v>"Num":25</v>
      </c>
      <c r="CQ44" s="1" t="str">
        <f t="shared" si="63"/>
        <v>"ItemId":70003</v>
      </c>
      <c r="CR44" s="1" t="str">
        <f t="shared" si="64"/>
        <v>"Num":25</v>
      </c>
      <c r="CS44" s="1" t="str">
        <f t="shared" si="46"/>
        <v>{"ItemId":50002,"Num":3000}</v>
      </c>
      <c r="CT44" s="1" t="str">
        <f t="shared" si="47"/>
        <v>{"ItemId":70002,"Num":25}</v>
      </c>
      <c r="CU44" s="1" t="str">
        <f t="shared" si="48"/>
        <v>{"ItemId":70003,"Num":25}</v>
      </c>
      <c r="CV44" s="1" t="str">
        <f t="shared" si="49"/>
        <v>[{"ItemId":50002,"Num":3000},{"ItemId":70002,"Num":25},{"ItemId":70003,"Num":25}]</v>
      </c>
      <c r="CY44" s="1">
        <f>IF(AD44="","",_xlfn.XLOOKUP(AD44,[1]配置!$D:$D,[1]配置!$B:$B))</f>
        <v>50004</v>
      </c>
      <c r="CZ44" s="1">
        <f t="shared" si="50"/>
        <v>29500</v>
      </c>
      <c r="DA44" s="1">
        <f>IF(AF44="","",_xlfn.XLOOKUP(AF44,[1]配置!$D:$D,[1]配置!$B:$B))</f>
        <v>50003</v>
      </c>
      <c r="DB44" s="1">
        <f t="shared" si="51"/>
        <v>5950</v>
      </c>
      <c r="DC44" s="1" t="str">
        <f t="shared" si="9"/>
        <v>"ItemId":50004</v>
      </c>
      <c r="DD44" s="1" t="str">
        <f t="shared" si="10"/>
        <v>"Num":29500</v>
      </c>
      <c r="DE44" s="1" t="str">
        <f t="shared" si="11"/>
        <v>"ItemId":50003</v>
      </c>
      <c r="DF44" s="1" t="str">
        <f t="shared" si="12"/>
        <v>"Num":5950</v>
      </c>
      <c r="DG44" s="1" t="str">
        <f t="shared" si="52"/>
        <v>{"ItemId":50004,"Num":29500}</v>
      </c>
      <c r="DH44" s="1" t="str">
        <f t="shared" si="53"/>
        <v>{"ItemId":50003,"Num":5950}</v>
      </c>
      <c r="DI44" s="1" t="str">
        <f t="shared" si="13"/>
        <v>[{"ItemId":50004,"Num":29500},{"ItemId":50003,"Num":5950}]</v>
      </c>
      <c r="DL44" s="1">
        <f>IF(AD44="","",_xlfn.XLOOKUP(AD44,[1]配置!$D:$D,[1]配置!$B:$B))</f>
        <v>50004</v>
      </c>
      <c r="DM44" s="1">
        <f t="shared" si="54"/>
        <v>29500</v>
      </c>
      <c r="DN44" s="1">
        <f>IF(AF44="","",_xlfn.XLOOKUP(AF44,[1]配置!$D:$D,[1]配置!$B:$B))</f>
        <v>50003</v>
      </c>
      <c r="DO44" s="1">
        <f t="shared" si="55"/>
        <v>5950</v>
      </c>
      <c r="DP44" s="1" t="str">
        <f t="shared" si="14"/>
        <v>"ItemId":50004</v>
      </c>
      <c r="DQ44" s="1" t="str">
        <f t="shared" si="15"/>
        <v>"Num":29500</v>
      </c>
      <c r="DR44" s="1" t="str">
        <f t="shared" si="16"/>
        <v>"ItemId":50003</v>
      </c>
      <c r="DS44" s="1" t="str">
        <f t="shared" si="17"/>
        <v>"Num":5950</v>
      </c>
      <c r="DT44" s="1" t="str">
        <f t="shared" si="56"/>
        <v>{"ItemId":50004,"Num":29500}</v>
      </c>
      <c r="DU44" s="1" t="str">
        <f t="shared" si="57"/>
        <v>{"ItemId":50003,"Num":5950}</v>
      </c>
      <c r="DV44" s="1" t="str">
        <f t="shared" si="18"/>
        <v>[{"ItemId":50004,"Num":29500},{"ItemId":50003,"Num":5950}]</v>
      </c>
    </row>
    <row r="45" spans="3:126" x14ac:dyDescent="0.15">
      <c r="C45" s="3">
        <v>1004</v>
      </c>
      <c r="D45" s="24"/>
      <c r="E45" s="3" t="s">
        <v>51</v>
      </c>
      <c r="F45" s="2">
        <v>0</v>
      </c>
      <c r="G45" s="2">
        <f t="shared" si="65"/>
        <v>15</v>
      </c>
      <c r="H45" s="17" t="s">
        <v>93</v>
      </c>
      <c r="I45" s="3">
        <v>1250</v>
      </c>
      <c r="J45" s="20" t="s">
        <v>94</v>
      </c>
      <c r="K45" s="3">
        <v>23600</v>
      </c>
      <c r="L45" s="17" t="s">
        <v>93</v>
      </c>
      <c r="M45" s="3">
        <v>3130</v>
      </c>
      <c r="N45" s="20" t="s">
        <v>94</v>
      </c>
      <c r="O45" s="3">
        <f t="shared" si="59"/>
        <v>70800</v>
      </c>
      <c r="P45" s="21" t="s">
        <v>98</v>
      </c>
      <c r="Q45" s="3">
        <v>8</v>
      </c>
      <c r="R45" s="16" t="s">
        <v>100</v>
      </c>
      <c r="S45" s="3">
        <v>6</v>
      </c>
      <c r="T45" s="19" t="s">
        <v>123</v>
      </c>
      <c r="U45" s="3">
        <v>1</v>
      </c>
      <c r="V45" s="19" t="s">
        <v>122</v>
      </c>
      <c r="W45" s="3">
        <v>1</v>
      </c>
      <c r="X45" s="15" t="s">
        <v>95</v>
      </c>
      <c r="Y45" s="3">
        <v>4000</v>
      </c>
      <c r="Z45" s="15" t="s">
        <v>99</v>
      </c>
      <c r="AA45" s="3">
        <v>25</v>
      </c>
      <c r="AB45" s="16" t="s">
        <v>100</v>
      </c>
      <c r="AC45" s="3">
        <v>25</v>
      </c>
      <c r="AD45" s="14" t="s">
        <v>117</v>
      </c>
      <c r="AE45" s="3">
        <v>30000</v>
      </c>
      <c r="AF45" s="14" t="s">
        <v>94</v>
      </c>
      <c r="AG45" s="3">
        <v>6000</v>
      </c>
      <c r="AH45" s="14" t="s">
        <v>117</v>
      </c>
      <c r="AI45" s="3">
        <v>27000</v>
      </c>
      <c r="AJ45" s="14" t="s">
        <v>94</v>
      </c>
      <c r="AK45" s="3">
        <v>5400</v>
      </c>
      <c r="AN45" s="1">
        <f>_xlfn.XLOOKUP(H45,[1]配置!$D:$D,[1]配置!$B:$B)</f>
        <v>50007</v>
      </c>
      <c r="AO45" s="1">
        <f t="shared" si="19"/>
        <v>1250</v>
      </c>
      <c r="AP45" s="1">
        <f>_xlfn.XLOOKUP(J45,[1]配置!$D:$D,[1]配置!$B:$B)</f>
        <v>50003</v>
      </c>
      <c r="AQ45" s="1">
        <f t="shared" si="20"/>
        <v>23600</v>
      </c>
      <c r="AR45" s="1" t="str">
        <f t="shared" si="21"/>
        <v>"ItemId":50007</v>
      </c>
      <c r="AS45" s="1" t="str">
        <f t="shared" si="21"/>
        <v>"Num":1250</v>
      </c>
      <c r="AT45" s="1" t="str">
        <f t="shared" si="21"/>
        <v>"ItemId":50003</v>
      </c>
      <c r="AU45" s="1" t="str">
        <f t="shared" si="21"/>
        <v>"Num":23600</v>
      </c>
      <c r="AV45" s="1" t="str">
        <f t="shared" si="22"/>
        <v>{"ItemId":50007,"Num":1250}</v>
      </c>
      <c r="AW45" s="1" t="str">
        <f t="shared" si="23"/>
        <v>{"ItemId":50003,"Num":23600}</v>
      </c>
      <c r="AX45" s="1" t="str">
        <f t="shared" si="24"/>
        <v>[{"ItemId":50007,"Num":1250},{"ItemId":50003,"Num":23600}]</v>
      </c>
      <c r="AZ45" s="1">
        <f>_xlfn.XLOOKUP(L45,[1]配置!$D:$D,[1]配置!$B:$B)</f>
        <v>50007</v>
      </c>
      <c r="BA45" s="1">
        <f t="shared" si="25"/>
        <v>3130</v>
      </c>
      <c r="BB45" s="1">
        <f>_xlfn.XLOOKUP(N45,[1]配置!$D:$D,[1]配置!$B:$B)</f>
        <v>50003</v>
      </c>
      <c r="BC45" s="1">
        <f t="shared" si="26"/>
        <v>70800</v>
      </c>
      <c r="BD45" s="1">
        <f>IF(P45="","",_xlfn.XLOOKUP(P45,[1]配置!$D:$D,[1]配置!$B:$B))</f>
        <v>60012</v>
      </c>
      <c r="BE45" s="1">
        <f t="shared" si="27"/>
        <v>8</v>
      </c>
      <c r="BF45" s="1">
        <f>IF(R45="","",_xlfn.XLOOKUP(R45,[1]配置!$D:$D,[1]配置!$B:$B))</f>
        <v>70003</v>
      </c>
      <c r="BG45" s="1">
        <f t="shared" si="28"/>
        <v>6</v>
      </c>
      <c r="BH45" s="1">
        <f>IF(T45="","",_xlfn.XLOOKUP(T45,[1]配置!$D:$D,[1]配置!$B:$B))</f>
        <v>120003</v>
      </c>
      <c r="BI45" s="1">
        <f t="shared" si="29"/>
        <v>1</v>
      </c>
      <c r="BJ45" s="1">
        <f>IF(V45="","",_xlfn.XLOOKUP(V45,[1]配置!$D:$D,[1]配置!$B:$B))</f>
        <v>110004</v>
      </c>
      <c r="BK45" s="1">
        <f t="shared" si="30"/>
        <v>1</v>
      </c>
      <c r="BL45" s="1" t="str">
        <f t="shared" si="31"/>
        <v>"ItemId":50007</v>
      </c>
      <c r="BM45" s="1" t="str">
        <f t="shared" si="31"/>
        <v>"Num":3130</v>
      </c>
      <c r="BN45" s="1" t="str">
        <f t="shared" si="32"/>
        <v>"ItemId":50003</v>
      </c>
      <c r="BO45" s="1" t="str">
        <f t="shared" si="33"/>
        <v>"Num":70800</v>
      </c>
      <c r="BP45" s="1" t="str">
        <f t="shared" si="34"/>
        <v>"ItemId":60012</v>
      </c>
      <c r="BQ45" s="1" t="str">
        <f t="shared" si="35"/>
        <v>"Num":8</v>
      </c>
      <c r="BR45" s="1" t="str">
        <f t="shared" si="2"/>
        <v>"ItemId":70003</v>
      </c>
      <c r="BS45" s="1" t="str">
        <f t="shared" si="3"/>
        <v>"Num":6</v>
      </c>
      <c r="BT45" s="1" t="str">
        <f t="shared" si="4"/>
        <v>"ItemId":120003</v>
      </c>
      <c r="BU45" s="1" t="str">
        <f t="shared" si="5"/>
        <v>"Num":1</v>
      </c>
      <c r="BV45" s="1" t="str">
        <f t="shared" si="6"/>
        <v>"ItemId":110004</v>
      </c>
      <c r="BW45" s="1" t="str">
        <f t="shared" si="7"/>
        <v>"Num":1</v>
      </c>
      <c r="BX45" s="1" t="str">
        <f t="shared" si="36"/>
        <v>{"ItemId":50007,"Num":3130}</v>
      </c>
      <c r="BY45" s="1" t="str">
        <f t="shared" si="37"/>
        <v>{"ItemId":50003,"Num":70800}</v>
      </c>
      <c r="BZ45" s="1" t="str">
        <f t="shared" si="38"/>
        <v>{"ItemId":60012,"Num":8}</v>
      </c>
      <c r="CA45" s="1" t="str">
        <f t="shared" si="39"/>
        <v>{"ItemId":70003,"Num":6}</v>
      </c>
      <c r="CB45" s="1" t="str">
        <f t="shared" si="40"/>
        <v>{"ItemId":120003,"Num":1}</v>
      </c>
      <c r="CC45" s="1" t="str">
        <f t="shared" si="41"/>
        <v>{"ItemId":110004,"Num":1}</v>
      </c>
      <c r="CD45" s="1" t="str">
        <f t="shared" si="42"/>
        <v>[{"ItemId":50007,"Num":3130},{"ItemId":50003,"Num":70800},{"ItemId":60012,"Num":8},{"ItemId":70003,"Num":6},{"ItemId":120003,"Num":1},{"ItemId":110004,"Num":1}]</v>
      </c>
      <c r="CG45" s="1">
        <f>IF(X45="","",_xlfn.XLOOKUP(X45,[1]配置!$D:$D,[1]配置!$B:$B))</f>
        <v>50002</v>
      </c>
      <c r="CH45" s="1">
        <f t="shared" si="43"/>
        <v>4000</v>
      </c>
      <c r="CI45" s="1">
        <f>IF(Z45="","",_xlfn.XLOOKUP(Z45,[1]配置!$D:$D,[1]配置!$B:$B))</f>
        <v>70002</v>
      </c>
      <c r="CJ45" s="1">
        <f t="shared" si="44"/>
        <v>25</v>
      </c>
      <c r="CK45" s="1">
        <f>IF(AB45="","",_xlfn.XLOOKUP(AB45,[1]配置!$D:$D,[1]配置!$B:$B))</f>
        <v>70003</v>
      </c>
      <c r="CL45" s="1">
        <f t="shared" si="45"/>
        <v>25</v>
      </c>
      <c r="CM45" s="1" t="str">
        <f t="shared" si="60"/>
        <v>"ItemId":50002</v>
      </c>
      <c r="CN45" s="1" t="str">
        <f t="shared" si="60"/>
        <v>"Num":4000</v>
      </c>
      <c r="CO45" s="1" t="str">
        <f t="shared" si="61"/>
        <v>"ItemId":70002</v>
      </c>
      <c r="CP45" s="1" t="str">
        <f t="shared" si="62"/>
        <v>"Num":25</v>
      </c>
      <c r="CQ45" s="1" t="str">
        <f t="shared" si="63"/>
        <v>"ItemId":70003</v>
      </c>
      <c r="CR45" s="1" t="str">
        <f t="shared" si="64"/>
        <v>"Num":25</v>
      </c>
      <c r="CS45" s="1" t="str">
        <f t="shared" si="46"/>
        <v>{"ItemId":50002,"Num":4000}</v>
      </c>
      <c r="CT45" s="1" t="str">
        <f t="shared" si="47"/>
        <v>{"ItemId":70002,"Num":25}</v>
      </c>
      <c r="CU45" s="1" t="str">
        <f t="shared" si="48"/>
        <v>{"ItemId":70003,"Num":25}</v>
      </c>
      <c r="CV45" s="1" t="str">
        <f t="shared" si="49"/>
        <v>[{"ItemId":50002,"Num":4000},{"ItemId":70002,"Num":25},{"ItemId":70003,"Num":25}]</v>
      </c>
      <c r="CY45" s="1">
        <f>IF(AD45="","",_xlfn.XLOOKUP(AD45,[1]配置!$D:$D,[1]配置!$B:$B))</f>
        <v>50004</v>
      </c>
      <c r="CZ45" s="1">
        <f t="shared" si="50"/>
        <v>30000</v>
      </c>
      <c r="DA45" s="1">
        <f>IF(AF45="","",_xlfn.XLOOKUP(AF45,[1]配置!$D:$D,[1]配置!$B:$B))</f>
        <v>50003</v>
      </c>
      <c r="DB45" s="1">
        <f t="shared" si="51"/>
        <v>6000</v>
      </c>
      <c r="DC45" s="1" t="str">
        <f t="shared" si="9"/>
        <v>"ItemId":50004</v>
      </c>
      <c r="DD45" s="1" t="str">
        <f t="shared" si="10"/>
        <v>"Num":30000</v>
      </c>
      <c r="DE45" s="1" t="str">
        <f t="shared" si="11"/>
        <v>"ItemId":50003</v>
      </c>
      <c r="DF45" s="1" t="str">
        <f t="shared" si="12"/>
        <v>"Num":6000</v>
      </c>
      <c r="DG45" s="1" t="str">
        <f t="shared" si="52"/>
        <v>{"ItemId":50004,"Num":30000}</v>
      </c>
      <c r="DH45" s="1" t="str">
        <f t="shared" si="53"/>
        <v>{"ItemId":50003,"Num":6000}</v>
      </c>
      <c r="DI45" s="1" t="str">
        <f t="shared" si="13"/>
        <v>[{"ItemId":50004,"Num":30000},{"ItemId":50003,"Num":6000}]</v>
      </c>
      <c r="DL45" s="1">
        <f>IF(AD45="","",_xlfn.XLOOKUP(AD45,[1]配置!$D:$D,[1]配置!$B:$B))</f>
        <v>50004</v>
      </c>
      <c r="DM45" s="1">
        <f t="shared" si="54"/>
        <v>30000</v>
      </c>
      <c r="DN45" s="1">
        <f>IF(AF45="","",_xlfn.XLOOKUP(AF45,[1]配置!$D:$D,[1]配置!$B:$B))</f>
        <v>50003</v>
      </c>
      <c r="DO45" s="1">
        <f t="shared" si="55"/>
        <v>6000</v>
      </c>
      <c r="DP45" s="1" t="str">
        <f t="shared" si="14"/>
        <v>"ItemId":50004</v>
      </c>
      <c r="DQ45" s="1" t="str">
        <f t="shared" si="15"/>
        <v>"Num":30000</v>
      </c>
      <c r="DR45" s="1" t="str">
        <f t="shared" si="16"/>
        <v>"ItemId":50003</v>
      </c>
      <c r="DS45" s="1" t="str">
        <f t="shared" si="17"/>
        <v>"Num":6000</v>
      </c>
      <c r="DT45" s="1" t="str">
        <f t="shared" si="56"/>
        <v>{"ItemId":50004,"Num":30000}</v>
      </c>
      <c r="DU45" s="1" t="str">
        <f t="shared" si="57"/>
        <v>{"ItemId":50003,"Num":6000}</v>
      </c>
      <c r="DV45" s="1" t="str">
        <f t="shared" si="18"/>
        <v>[{"ItemId":50004,"Num":30000},{"ItemId":50003,"Num":6000}]</v>
      </c>
    </row>
  </sheetData>
  <mergeCells count="9">
    <mergeCell ref="D15:D26"/>
    <mergeCell ref="D27:D45"/>
    <mergeCell ref="AD12:AG12"/>
    <mergeCell ref="AH12:AK12"/>
    <mergeCell ref="AD14:AE14"/>
    <mergeCell ref="AH14:AI14"/>
    <mergeCell ref="H12:K12"/>
    <mergeCell ref="L12:W12"/>
    <mergeCell ref="X12:AC12"/>
  </mergeCells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2025-06-10T03:16:55Z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