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41A7A09-875F-4F8D-A0F4-83620071F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F30" i="2"/>
  <c r="I30" i="2" s="1"/>
  <c r="M10" i="1" s="1"/>
  <c r="M16" i="1" s="1"/>
  <c r="M22" i="1" s="1"/>
  <c r="M28" i="1" s="1"/>
  <c r="G29" i="2"/>
  <c r="F29" i="2"/>
  <c r="I29" i="2" s="1"/>
  <c r="M9" i="1" s="1"/>
  <c r="M15" i="1" s="1"/>
  <c r="M21" i="1" s="1"/>
  <c r="M27" i="1" s="1"/>
  <c r="G28" i="2"/>
  <c r="F28" i="2"/>
  <c r="I28" i="2" s="1"/>
  <c r="M8" i="1" s="1"/>
  <c r="M14" i="1" s="1"/>
  <c r="M20" i="1" s="1"/>
  <c r="M26" i="1" s="1"/>
  <c r="G27" i="2"/>
  <c r="F27" i="2"/>
  <c r="I27" i="2" s="1"/>
  <c r="M7" i="1" s="1"/>
  <c r="M13" i="1" s="1"/>
  <c r="M19" i="1" s="1"/>
  <c r="M25" i="1" s="1"/>
  <c r="G26" i="2"/>
  <c r="F26" i="2"/>
  <c r="I26" i="2" s="1"/>
  <c r="M6" i="1" s="1"/>
  <c r="M12" i="1" s="1"/>
  <c r="M18" i="1" s="1"/>
  <c r="M24" i="1" s="1"/>
  <c r="G25" i="2"/>
  <c r="F25" i="2"/>
  <c r="I25" i="2" s="1"/>
  <c r="M5" i="1" s="1"/>
  <c r="M11" i="1" s="1"/>
  <c r="M17" i="1" s="1"/>
  <c r="M23" i="1" s="1"/>
  <c r="ID19" i="2"/>
  <c r="IA19" i="2"/>
  <c r="HX19" i="2"/>
  <c r="HU19" i="2"/>
  <c r="EA19" i="2"/>
  <c r="GK19" i="2" s="1"/>
  <c r="CZ19" i="2"/>
  <c r="FI19" i="2" s="1"/>
  <c r="CY19" i="2"/>
  <c r="FH19" i="2" s="1"/>
  <c r="CW19" i="2"/>
  <c r="CX19" i="2" s="1"/>
  <c r="FG19" i="2" s="1"/>
  <c r="CV19" i="2"/>
  <c r="FE19" i="2" s="1"/>
  <c r="HO19" i="2" s="1"/>
  <c r="CT19" i="2"/>
  <c r="FC19" i="2" s="1"/>
  <c r="CS19" i="2"/>
  <c r="FB19" i="2" s="1"/>
  <c r="CQ19" i="2"/>
  <c r="EZ19" i="2" s="1"/>
  <c r="CP19" i="2"/>
  <c r="EY19" i="2" s="1"/>
  <c r="HI19" i="2" s="1"/>
  <c r="CN19" i="2"/>
  <c r="EW19" i="2" s="1"/>
  <c r="CM19" i="2"/>
  <c r="EV19" i="2" s="1"/>
  <c r="CK19" i="2"/>
  <c r="CL19" i="2" s="1"/>
  <c r="EU19" i="2" s="1"/>
  <c r="CJ19" i="2"/>
  <c r="ES19" i="2" s="1"/>
  <c r="HC19" i="2" s="1"/>
  <c r="CH19" i="2"/>
  <c r="EQ19" i="2" s="1"/>
  <c r="CG19" i="2"/>
  <c r="EP19" i="2" s="1"/>
  <c r="CF19" i="2"/>
  <c r="EO19" i="2" s="1"/>
  <c r="CE19" i="2"/>
  <c r="EN19" i="2" s="1"/>
  <c r="CD19" i="2"/>
  <c r="EM19" i="2" s="1"/>
  <c r="GW19" i="2" s="1"/>
  <c r="CB19" i="2"/>
  <c r="EK19" i="2" s="1"/>
  <c r="CA19" i="2"/>
  <c r="EJ19" i="2" s="1"/>
  <c r="BY19" i="2"/>
  <c r="BZ19" i="2" s="1"/>
  <c r="EI19" i="2" s="1"/>
  <c r="BX19" i="2"/>
  <c r="EG19" i="2" s="1"/>
  <c r="GQ19" i="2" s="1"/>
  <c r="BV19" i="2"/>
  <c r="EE19" i="2" s="1"/>
  <c r="BU19" i="2"/>
  <c r="ED19" i="2" s="1"/>
  <c r="BS19" i="2"/>
  <c r="EB19" i="2" s="1"/>
  <c r="BR19" i="2"/>
  <c r="BP19" i="2"/>
  <c r="DY19" i="2" s="1"/>
  <c r="BO19" i="2"/>
  <c r="DX19" i="2" s="1"/>
  <c r="BM19" i="2"/>
  <c r="BN19" i="2" s="1"/>
  <c r="DW19" i="2" s="1"/>
  <c r="BL19" i="2"/>
  <c r="DU19" i="2" s="1"/>
  <c r="GE19" i="2" s="1"/>
  <c r="BJ19" i="2"/>
  <c r="DS19" i="2" s="1"/>
  <c r="BI19" i="2"/>
  <c r="DR19" i="2" s="1"/>
  <c r="BG19" i="2"/>
  <c r="DP19" i="2" s="1"/>
  <c r="BF19" i="2"/>
  <c r="DO19" i="2" s="1"/>
  <c r="FY19" i="2" s="1"/>
  <c r="BD19" i="2"/>
  <c r="DM19" i="2" s="1"/>
  <c r="BC19" i="2"/>
  <c r="DL19" i="2" s="1"/>
  <c r="BA19" i="2"/>
  <c r="BB19" i="2" s="1"/>
  <c r="DK19" i="2" s="1"/>
  <c r="AZ19" i="2"/>
  <c r="DI19" i="2" s="1"/>
  <c r="FS19" i="2" s="1"/>
  <c r="AY19" i="2"/>
  <c r="BE19" i="2" s="1"/>
  <c r="AX19" i="2"/>
  <c r="DG19" i="2" s="1"/>
  <c r="AW19" i="2"/>
  <c r="DF19" i="2" s="1"/>
  <c r="AU19" i="2"/>
  <c r="DD19" i="2" s="1"/>
  <c r="AT19" i="2"/>
  <c r="DC19" i="2" s="1"/>
  <c r="FM19" i="2" s="1"/>
  <c r="ID18" i="2"/>
  <c r="IA18" i="2"/>
  <c r="HX18" i="2"/>
  <c r="HU18" i="2"/>
  <c r="EY18" i="2"/>
  <c r="HI18" i="2" s="1"/>
  <c r="EA18" i="2"/>
  <c r="GK18" i="2" s="1"/>
  <c r="DG18" i="2"/>
  <c r="DC18" i="2"/>
  <c r="FM18" i="2" s="1"/>
  <c r="CZ18" i="2"/>
  <c r="DA18" i="2" s="1"/>
  <c r="FJ18" i="2" s="1"/>
  <c r="CY18" i="2"/>
  <c r="FH18" i="2" s="1"/>
  <c r="CW18" i="2"/>
  <c r="FF18" i="2" s="1"/>
  <c r="CV18" i="2"/>
  <c r="FE18" i="2" s="1"/>
  <c r="HO18" i="2" s="1"/>
  <c r="CT18" i="2"/>
  <c r="CU18" i="2" s="1"/>
  <c r="FD18" i="2" s="1"/>
  <c r="CS18" i="2"/>
  <c r="FB18" i="2" s="1"/>
  <c r="CQ18" i="2"/>
  <c r="CR18" i="2" s="1"/>
  <c r="FA18" i="2" s="1"/>
  <c r="CP18" i="2"/>
  <c r="CN18" i="2"/>
  <c r="CO18" i="2" s="1"/>
  <c r="EX18" i="2" s="1"/>
  <c r="CM18" i="2"/>
  <c r="EV18" i="2" s="1"/>
  <c r="CL18" i="2"/>
  <c r="EU18" i="2" s="1"/>
  <c r="CK18" i="2"/>
  <c r="ET18" i="2" s="1"/>
  <c r="CJ18" i="2"/>
  <c r="ES18" i="2" s="1"/>
  <c r="HC18" i="2" s="1"/>
  <c r="CH18" i="2"/>
  <c r="CI18" i="2" s="1"/>
  <c r="ER18" i="2" s="1"/>
  <c r="CG18" i="2"/>
  <c r="EP18" i="2" s="1"/>
  <c r="CE18" i="2"/>
  <c r="CF18" i="2" s="1"/>
  <c r="EO18" i="2" s="1"/>
  <c r="CD18" i="2"/>
  <c r="EM18" i="2" s="1"/>
  <c r="GW18" i="2" s="1"/>
  <c r="CB18" i="2"/>
  <c r="CC18" i="2" s="1"/>
  <c r="EL18" i="2" s="1"/>
  <c r="CA18" i="2"/>
  <c r="EJ18" i="2" s="1"/>
  <c r="BY18" i="2"/>
  <c r="EH18" i="2" s="1"/>
  <c r="BX18" i="2"/>
  <c r="EG18" i="2" s="1"/>
  <c r="GQ18" i="2" s="1"/>
  <c r="BV18" i="2"/>
  <c r="BW18" i="2" s="1"/>
  <c r="EF18" i="2" s="1"/>
  <c r="BU18" i="2"/>
  <c r="ED18" i="2" s="1"/>
  <c r="BS18" i="2"/>
  <c r="BT18" i="2" s="1"/>
  <c r="EC18" i="2" s="1"/>
  <c r="BR18" i="2"/>
  <c r="BP18" i="2"/>
  <c r="BQ18" i="2" s="1"/>
  <c r="DZ18" i="2" s="1"/>
  <c r="BO18" i="2"/>
  <c r="DX18" i="2" s="1"/>
  <c r="BN18" i="2"/>
  <c r="DW18" i="2" s="1"/>
  <c r="BM18" i="2"/>
  <c r="DV18" i="2" s="1"/>
  <c r="BL18" i="2"/>
  <c r="DU18" i="2" s="1"/>
  <c r="GE18" i="2" s="1"/>
  <c r="BJ18" i="2"/>
  <c r="BK18" i="2" s="1"/>
  <c r="DT18" i="2" s="1"/>
  <c r="BI18" i="2"/>
  <c r="DR18" i="2" s="1"/>
  <c r="BG18" i="2"/>
  <c r="BH18" i="2" s="1"/>
  <c r="DQ18" i="2" s="1"/>
  <c r="BF18" i="2"/>
  <c r="DO18" i="2" s="1"/>
  <c r="FY18" i="2" s="1"/>
  <c r="BD18" i="2"/>
  <c r="BE18" i="2" s="1"/>
  <c r="DN18" i="2" s="1"/>
  <c r="BC18" i="2"/>
  <c r="DL18" i="2" s="1"/>
  <c r="BA18" i="2"/>
  <c r="DJ18" i="2" s="1"/>
  <c r="AZ18" i="2"/>
  <c r="DI18" i="2" s="1"/>
  <c r="FS18" i="2" s="1"/>
  <c r="AX18" i="2"/>
  <c r="AY18" i="2" s="1"/>
  <c r="DH18" i="2" s="1"/>
  <c r="AW18" i="2"/>
  <c r="DF18" i="2" s="1"/>
  <c r="AU18" i="2"/>
  <c r="AV18" i="2" s="1"/>
  <c r="DE18" i="2" s="1"/>
  <c r="AT18" i="2"/>
  <c r="ID17" i="2"/>
  <c r="IA17" i="2"/>
  <c r="HX17" i="2"/>
  <c r="HU17" i="2"/>
  <c r="GW17" i="2"/>
  <c r="EZ17" i="2"/>
  <c r="DY17" i="2"/>
  <c r="CZ17" i="2"/>
  <c r="DA17" i="2" s="1"/>
  <c r="FJ17" i="2" s="1"/>
  <c r="CY17" i="2"/>
  <c r="FH17" i="2" s="1"/>
  <c r="CW17" i="2"/>
  <c r="FF17" i="2" s="1"/>
  <c r="CV17" i="2"/>
  <c r="FE17" i="2" s="1"/>
  <c r="HO17" i="2" s="1"/>
  <c r="CT17" i="2"/>
  <c r="FC17" i="2" s="1"/>
  <c r="CS17" i="2"/>
  <c r="FB17" i="2" s="1"/>
  <c r="CR17" i="2"/>
  <c r="FA17" i="2" s="1"/>
  <c r="CQ17" i="2"/>
  <c r="CP17" i="2"/>
  <c r="EY17" i="2" s="1"/>
  <c r="HI17" i="2" s="1"/>
  <c r="CN17" i="2"/>
  <c r="CO17" i="2" s="1"/>
  <c r="EX17" i="2" s="1"/>
  <c r="CM17" i="2"/>
  <c r="EV17" i="2" s="1"/>
  <c r="CK17" i="2"/>
  <c r="ET17" i="2" s="1"/>
  <c r="CJ17" i="2"/>
  <c r="ES17" i="2" s="1"/>
  <c r="HC17" i="2" s="1"/>
  <c r="CH17" i="2"/>
  <c r="CI17" i="2" s="1"/>
  <c r="ER17" i="2" s="1"/>
  <c r="CG17" i="2"/>
  <c r="EP17" i="2" s="1"/>
  <c r="CE17" i="2"/>
  <c r="CF17" i="2" s="1"/>
  <c r="EO17" i="2" s="1"/>
  <c r="CD17" i="2"/>
  <c r="EM17" i="2" s="1"/>
  <c r="CB17" i="2"/>
  <c r="CC17" i="2" s="1"/>
  <c r="EL17" i="2" s="1"/>
  <c r="CA17" i="2"/>
  <c r="EJ17" i="2" s="1"/>
  <c r="BZ17" i="2"/>
  <c r="EI17" i="2" s="1"/>
  <c r="BY17" i="2"/>
  <c r="EH17" i="2" s="1"/>
  <c r="BX17" i="2"/>
  <c r="EG17" i="2" s="1"/>
  <c r="GQ17" i="2" s="1"/>
  <c r="BV17" i="2"/>
  <c r="BW17" i="2" s="1"/>
  <c r="EF17" i="2" s="1"/>
  <c r="BU17" i="2"/>
  <c r="ED17" i="2" s="1"/>
  <c r="BS17" i="2"/>
  <c r="EB17" i="2" s="1"/>
  <c r="BR17" i="2"/>
  <c r="EA17" i="2" s="1"/>
  <c r="GK17" i="2" s="1"/>
  <c r="BP17" i="2"/>
  <c r="BQ17" i="2" s="1"/>
  <c r="DZ17" i="2" s="1"/>
  <c r="BO17" i="2"/>
  <c r="DX17" i="2" s="1"/>
  <c r="GH17" i="2" s="1"/>
  <c r="BM17" i="2"/>
  <c r="DV17" i="2" s="1"/>
  <c r="BL17" i="2"/>
  <c r="DU17" i="2" s="1"/>
  <c r="GE17" i="2" s="1"/>
  <c r="BK17" i="2"/>
  <c r="DT17" i="2" s="1"/>
  <c r="BJ17" i="2"/>
  <c r="DS17" i="2" s="1"/>
  <c r="BI17" i="2"/>
  <c r="DR17" i="2" s="1"/>
  <c r="BG17" i="2"/>
  <c r="BH17" i="2" s="1"/>
  <c r="DQ17" i="2" s="1"/>
  <c r="BF17" i="2"/>
  <c r="DO17" i="2" s="1"/>
  <c r="FY17" i="2" s="1"/>
  <c r="BD17" i="2"/>
  <c r="BE17" i="2" s="1"/>
  <c r="DN17" i="2" s="1"/>
  <c r="BC17" i="2"/>
  <c r="DL17" i="2" s="1"/>
  <c r="BA17" i="2"/>
  <c r="DJ17" i="2" s="1"/>
  <c r="AZ17" i="2"/>
  <c r="DI17" i="2" s="1"/>
  <c r="FS17" i="2" s="1"/>
  <c r="AX17" i="2"/>
  <c r="AY17" i="2" s="1"/>
  <c r="DH17" i="2" s="1"/>
  <c r="AW17" i="2"/>
  <c r="DF17" i="2" s="1"/>
  <c r="AV17" i="2"/>
  <c r="DE17" i="2" s="1"/>
  <c r="AU17" i="2"/>
  <c r="DD17" i="2" s="1"/>
  <c r="AT17" i="2"/>
  <c r="DC17" i="2" s="1"/>
  <c r="FM17" i="2" s="1"/>
  <c r="ID16" i="2"/>
  <c r="IA16" i="2"/>
  <c r="HX16" i="2"/>
  <c r="HU16" i="2"/>
  <c r="FI16" i="2"/>
  <c r="EG16" i="2"/>
  <c r="GQ16" i="2" s="1"/>
  <c r="DY16" i="2"/>
  <c r="DG16" i="2"/>
  <c r="DF16" i="2"/>
  <c r="DA16" i="2"/>
  <c r="FJ16" i="2" s="1"/>
  <c r="CZ16" i="2"/>
  <c r="CY16" i="2"/>
  <c r="FH16" i="2" s="1"/>
  <c r="CW16" i="2"/>
  <c r="CX16" i="2" s="1"/>
  <c r="FG16" i="2" s="1"/>
  <c r="CV16" i="2"/>
  <c r="FE16" i="2" s="1"/>
  <c r="HO16" i="2" s="1"/>
  <c r="CT16" i="2"/>
  <c r="CU16" i="2" s="1"/>
  <c r="FD16" i="2" s="1"/>
  <c r="CS16" i="2"/>
  <c r="FB16" i="2" s="1"/>
  <c r="CQ16" i="2"/>
  <c r="EZ16" i="2" s="1"/>
  <c r="CP16" i="2"/>
  <c r="EY16" i="2" s="1"/>
  <c r="HI16" i="2" s="1"/>
  <c r="CN16" i="2"/>
  <c r="EW16" i="2" s="1"/>
  <c r="CM16" i="2"/>
  <c r="EV16" i="2" s="1"/>
  <c r="CK16" i="2"/>
  <c r="CL16" i="2" s="1"/>
  <c r="EU16" i="2" s="1"/>
  <c r="CJ16" i="2"/>
  <c r="ES16" i="2" s="1"/>
  <c r="HC16" i="2" s="1"/>
  <c r="CH16" i="2"/>
  <c r="CI16" i="2" s="1"/>
  <c r="ER16" i="2" s="1"/>
  <c r="CG16" i="2"/>
  <c r="EP16" i="2" s="1"/>
  <c r="CE16" i="2"/>
  <c r="EN16" i="2" s="1"/>
  <c r="CD16" i="2"/>
  <c r="EM16" i="2" s="1"/>
  <c r="GW16" i="2" s="1"/>
  <c r="CB16" i="2"/>
  <c r="EK16" i="2" s="1"/>
  <c r="CA16" i="2"/>
  <c r="EJ16" i="2" s="1"/>
  <c r="BY16" i="2"/>
  <c r="BZ16" i="2" s="1"/>
  <c r="EI16" i="2" s="1"/>
  <c r="BX16" i="2"/>
  <c r="BV16" i="2"/>
  <c r="BW16" i="2" s="1"/>
  <c r="EF16" i="2" s="1"/>
  <c r="BU16" i="2"/>
  <c r="ED16" i="2" s="1"/>
  <c r="BT16" i="2"/>
  <c r="EC16" i="2" s="1"/>
  <c r="BS16" i="2"/>
  <c r="EB16" i="2" s="1"/>
  <c r="BR16" i="2"/>
  <c r="EA16" i="2" s="1"/>
  <c r="GK16" i="2" s="1"/>
  <c r="BP16" i="2"/>
  <c r="BQ16" i="2" s="1"/>
  <c r="DZ16" i="2" s="1"/>
  <c r="BO16" i="2"/>
  <c r="DX16" i="2" s="1"/>
  <c r="BM16" i="2"/>
  <c r="BN16" i="2" s="1"/>
  <c r="DW16" i="2" s="1"/>
  <c r="BL16" i="2"/>
  <c r="DU16" i="2" s="1"/>
  <c r="GE16" i="2" s="1"/>
  <c r="BJ16" i="2"/>
  <c r="BK16" i="2" s="1"/>
  <c r="DT16" i="2" s="1"/>
  <c r="BI16" i="2"/>
  <c r="DR16" i="2" s="1"/>
  <c r="BH16" i="2"/>
  <c r="DQ16" i="2" s="1"/>
  <c r="BG16" i="2"/>
  <c r="DP16" i="2" s="1"/>
  <c r="BF16" i="2"/>
  <c r="DO16" i="2" s="1"/>
  <c r="FY16" i="2" s="1"/>
  <c r="BD16" i="2"/>
  <c r="DM16" i="2" s="1"/>
  <c r="BC16" i="2"/>
  <c r="DL16" i="2" s="1"/>
  <c r="BA16" i="2"/>
  <c r="BB16" i="2" s="1"/>
  <c r="DK16" i="2" s="1"/>
  <c r="AZ16" i="2"/>
  <c r="DI16" i="2" s="1"/>
  <c r="FS16" i="2" s="1"/>
  <c r="AX16" i="2"/>
  <c r="AY16" i="2" s="1"/>
  <c r="DH16" i="2" s="1"/>
  <c r="AW16" i="2"/>
  <c r="AU16" i="2"/>
  <c r="DD16" i="2" s="1"/>
  <c r="AT16" i="2"/>
  <c r="DC16" i="2" s="1"/>
  <c r="FM16" i="2" s="1"/>
  <c r="ID15" i="2"/>
  <c r="IA15" i="2"/>
  <c r="HX15" i="2"/>
  <c r="HU15" i="2"/>
  <c r="EW15" i="2"/>
  <c r="ES15" i="2"/>
  <c r="HC15" i="2" s="1"/>
  <c r="ED15" i="2"/>
  <c r="DI15" i="2"/>
  <c r="FS15" i="2" s="1"/>
  <c r="DG15" i="2"/>
  <c r="CZ15" i="2"/>
  <c r="FI15" i="2" s="1"/>
  <c r="CY15" i="2"/>
  <c r="FH15" i="2" s="1"/>
  <c r="CW15" i="2"/>
  <c r="CX15" i="2" s="1"/>
  <c r="FG15" i="2" s="1"/>
  <c r="CV15" i="2"/>
  <c r="FE15" i="2" s="1"/>
  <c r="HO15" i="2" s="1"/>
  <c r="CT15" i="2"/>
  <c r="FC15" i="2" s="1"/>
  <c r="CS15" i="2"/>
  <c r="FB15" i="2" s="1"/>
  <c r="CQ15" i="2"/>
  <c r="CR15" i="2" s="1"/>
  <c r="FA15" i="2" s="1"/>
  <c r="CP15" i="2"/>
  <c r="EY15" i="2" s="1"/>
  <c r="HI15" i="2" s="1"/>
  <c r="CN15" i="2"/>
  <c r="CO15" i="2" s="1"/>
  <c r="EX15" i="2" s="1"/>
  <c r="CM15" i="2"/>
  <c r="EV15" i="2" s="1"/>
  <c r="CK15" i="2"/>
  <c r="CL15" i="2" s="1"/>
  <c r="EU15" i="2" s="1"/>
  <c r="CJ15" i="2"/>
  <c r="CH15" i="2"/>
  <c r="CI15" i="2" s="1"/>
  <c r="ER15" i="2" s="1"/>
  <c r="CG15" i="2"/>
  <c r="EP15" i="2" s="1"/>
  <c r="CE15" i="2"/>
  <c r="CF15" i="2" s="1"/>
  <c r="EO15" i="2" s="1"/>
  <c r="CD15" i="2"/>
  <c r="EM15" i="2" s="1"/>
  <c r="GW15" i="2" s="1"/>
  <c r="CB15" i="2"/>
  <c r="CC15" i="2" s="1"/>
  <c r="EL15" i="2" s="1"/>
  <c r="CA15" i="2"/>
  <c r="EJ15" i="2" s="1"/>
  <c r="BY15" i="2"/>
  <c r="BZ15" i="2" s="1"/>
  <c r="EI15" i="2" s="1"/>
  <c r="BX15" i="2"/>
  <c r="EG15" i="2" s="1"/>
  <c r="GQ15" i="2" s="1"/>
  <c r="BV15" i="2"/>
  <c r="BW15" i="2" s="1"/>
  <c r="EF15" i="2" s="1"/>
  <c r="BU15" i="2"/>
  <c r="BS15" i="2"/>
  <c r="BT15" i="2" s="1"/>
  <c r="EC15" i="2" s="1"/>
  <c r="BR15" i="2"/>
  <c r="EA15" i="2" s="1"/>
  <c r="GK15" i="2" s="1"/>
  <c r="BP15" i="2"/>
  <c r="BQ15" i="2" s="1"/>
  <c r="DZ15" i="2" s="1"/>
  <c r="BO15" i="2"/>
  <c r="DX15" i="2" s="1"/>
  <c r="BM15" i="2"/>
  <c r="BN15" i="2" s="1"/>
  <c r="DW15" i="2" s="1"/>
  <c r="BL15" i="2"/>
  <c r="DU15" i="2" s="1"/>
  <c r="GE15" i="2" s="1"/>
  <c r="BJ15" i="2"/>
  <c r="DS15" i="2" s="1"/>
  <c r="BI15" i="2"/>
  <c r="DR15" i="2" s="1"/>
  <c r="BG15" i="2"/>
  <c r="BH15" i="2" s="1"/>
  <c r="DQ15" i="2" s="1"/>
  <c r="BF15" i="2"/>
  <c r="DO15" i="2" s="1"/>
  <c r="FY15" i="2" s="1"/>
  <c r="BD15" i="2"/>
  <c r="BE15" i="2" s="1"/>
  <c r="DN15" i="2" s="1"/>
  <c r="BC15" i="2"/>
  <c r="DL15" i="2" s="1"/>
  <c r="BA15" i="2"/>
  <c r="BB15" i="2" s="1"/>
  <c r="DK15" i="2" s="1"/>
  <c r="AZ15" i="2"/>
  <c r="AY15" i="2"/>
  <c r="DH15" i="2" s="1"/>
  <c r="AX15" i="2"/>
  <c r="AW15" i="2"/>
  <c r="DF15" i="2" s="1"/>
  <c r="AU15" i="2"/>
  <c r="AV15" i="2" s="1"/>
  <c r="DE15" i="2" s="1"/>
  <c r="AT15" i="2"/>
  <c r="DC15" i="2" s="1"/>
  <c r="FM15" i="2" s="1"/>
  <c r="ID14" i="2"/>
  <c r="IA14" i="2"/>
  <c r="HX14" i="2"/>
  <c r="HU14" i="2"/>
  <c r="EZ14" i="2"/>
  <c r="EN14" i="2"/>
  <c r="EM14" i="2"/>
  <c r="EK14" i="2"/>
  <c r="DJ14" i="2"/>
  <c r="DA14" i="2"/>
  <c r="FJ14" i="2" s="1"/>
  <c r="CZ14" i="2"/>
  <c r="FI14" i="2" s="1"/>
  <c r="CY14" i="2"/>
  <c r="FH14" i="2" s="1"/>
  <c r="CW14" i="2"/>
  <c r="FF14" i="2" s="1"/>
  <c r="CV14" i="2"/>
  <c r="FE14" i="2" s="1"/>
  <c r="CT14" i="2"/>
  <c r="FC14" i="2" s="1"/>
  <c r="CS14" i="2"/>
  <c r="FB14" i="2" s="1"/>
  <c r="CQ14" i="2"/>
  <c r="CR14" i="2" s="1"/>
  <c r="FA14" i="2" s="1"/>
  <c r="CP14" i="2"/>
  <c r="EY14" i="2" s="1"/>
  <c r="CN14" i="2"/>
  <c r="EW14" i="2" s="1"/>
  <c r="CM14" i="2"/>
  <c r="EV14" i="2" s="1"/>
  <c r="CK14" i="2"/>
  <c r="CL14" i="2" s="1"/>
  <c r="EU14" i="2" s="1"/>
  <c r="CJ14" i="2"/>
  <c r="ES14" i="2" s="1"/>
  <c r="CH14" i="2"/>
  <c r="EQ14" i="2" s="1"/>
  <c r="CG14" i="2"/>
  <c r="EP14" i="2" s="1"/>
  <c r="CF14" i="2"/>
  <c r="EO14" i="2" s="1"/>
  <c r="CE14" i="2"/>
  <c r="CD14" i="2"/>
  <c r="CB14" i="2"/>
  <c r="CC14" i="2" s="1"/>
  <c r="EL14" i="2" s="1"/>
  <c r="CA14" i="2"/>
  <c r="EJ14" i="2" s="1"/>
  <c r="BY14" i="2"/>
  <c r="BZ14" i="2" s="1"/>
  <c r="EI14" i="2" s="1"/>
  <c r="BX14" i="2"/>
  <c r="EG14" i="2" s="1"/>
  <c r="BV14" i="2"/>
  <c r="BW14" i="2" s="1"/>
  <c r="EF14" i="2" s="1"/>
  <c r="BU14" i="2"/>
  <c r="ED14" i="2" s="1"/>
  <c r="BT14" i="2"/>
  <c r="EC14" i="2" s="1"/>
  <c r="BS14" i="2"/>
  <c r="EB14" i="2" s="1"/>
  <c r="BR14" i="2"/>
  <c r="EA14" i="2" s="1"/>
  <c r="GK14" i="2" s="1"/>
  <c r="BQ14" i="2"/>
  <c r="DZ14" i="2" s="1"/>
  <c r="BP14" i="2"/>
  <c r="DY14" i="2" s="1"/>
  <c r="BO14" i="2"/>
  <c r="DX14" i="2" s="1"/>
  <c r="BM14" i="2"/>
  <c r="BN14" i="2" s="1"/>
  <c r="DW14" i="2" s="1"/>
  <c r="BL14" i="2"/>
  <c r="DU14" i="2" s="1"/>
  <c r="BJ14" i="2"/>
  <c r="DS14" i="2" s="1"/>
  <c r="BI14" i="2"/>
  <c r="DR14" i="2" s="1"/>
  <c r="BG14" i="2"/>
  <c r="BH14" i="2" s="1"/>
  <c r="DQ14" i="2" s="1"/>
  <c r="BF14" i="2"/>
  <c r="DO14" i="2" s="1"/>
  <c r="BD14" i="2"/>
  <c r="DM14" i="2" s="1"/>
  <c r="BC14" i="2"/>
  <c r="DL14" i="2" s="1"/>
  <c r="BA14" i="2"/>
  <c r="BB14" i="2" s="1"/>
  <c r="DK14" i="2" s="1"/>
  <c r="AZ14" i="2"/>
  <c r="DI14" i="2" s="1"/>
  <c r="AX14" i="2"/>
  <c r="AY14" i="2" s="1"/>
  <c r="DH14" i="2" s="1"/>
  <c r="AW14" i="2"/>
  <c r="DF14" i="2" s="1"/>
  <c r="AU14" i="2"/>
  <c r="DD14" i="2" s="1"/>
  <c r="AT14" i="2"/>
  <c r="DC14" i="2" s="1"/>
  <c r="Q28" i="1"/>
  <c r="N28" i="1"/>
  <c r="L28" i="1"/>
  <c r="G28" i="1"/>
  <c r="F28" i="1"/>
  <c r="E28" i="1"/>
  <c r="D28" i="1"/>
  <c r="B28" i="1"/>
  <c r="A28" i="1"/>
  <c r="Q27" i="1"/>
  <c r="N27" i="1"/>
  <c r="L27" i="1"/>
  <c r="G27" i="1"/>
  <c r="F27" i="1"/>
  <c r="E27" i="1"/>
  <c r="D27" i="1"/>
  <c r="B27" i="1"/>
  <c r="A27" i="1"/>
  <c r="Q26" i="1"/>
  <c r="N26" i="1"/>
  <c r="L26" i="1"/>
  <c r="G26" i="1"/>
  <c r="F26" i="1"/>
  <c r="E26" i="1"/>
  <c r="D26" i="1"/>
  <c r="B26" i="1"/>
  <c r="A26" i="1"/>
  <c r="Q25" i="1"/>
  <c r="N25" i="1"/>
  <c r="L25" i="1"/>
  <c r="G25" i="1"/>
  <c r="F25" i="1"/>
  <c r="E25" i="1"/>
  <c r="D25" i="1"/>
  <c r="B25" i="1"/>
  <c r="A25" i="1"/>
  <c r="Q24" i="1"/>
  <c r="N24" i="1"/>
  <c r="L24" i="1"/>
  <c r="G24" i="1"/>
  <c r="F24" i="1"/>
  <c r="E24" i="1"/>
  <c r="D24" i="1"/>
  <c r="B24" i="1"/>
  <c r="A24" i="1"/>
  <c r="Q23" i="1"/>
  <c r="N23" i="1"/>
  <c r="L23" i="1"/>
  <c r="G23" i="1"/>
  <c r="F23" i="1"/>
  <c r="B23" i="1"/>
  <c r="A23" i="1"/>
  <c r="Q22" i="1"/>
  <c r="N22" i="1"/>
  <c r="L22" i="1"/>
  <c r="G22" i="1"/>
  <c r="F22" i="1"/>
  <c r="E22" i="1"/>
  <c r="D22" i="1"/>
  <c r="B22" i="1"/>
  <c r="A22" i="1"/>
  <c r="Q21" i="1"/>
  <c r="N21" i="1"/>
  <c r="L21" i="1"/>
  <c r="G21" i="1"/>
  <c r="F21" i="1"/>
  <c r="E21" i="1"/>
  <c r="D21" i="1"/>
  <c r="B21" i="1"/>
  <c r="A21" i="1"/>
  <c r="Q20" i="1"/>
  <c r="N20" i="1"/>
  <c r="L20" i="1"/>
  <c r="G20" i="1"/>
  <c r="F20" i="1"/>
  <c r="E20" i="1"/>
  <c r="D20" i="1"/>
  <c r="B20" i="1"/>
  <c r="A20" i="1"/>
  <c r="Q19" i="1"/>
  <c r="N19" i="1"/>
  <c r="L19" i="1"/>
  <c r="G19" i="1"/>
  <c r="F19" i="1"/>
  <c r="E19" i="1"/>
  <c r="D19" i="1"/>
  <c r="B19" i="1"/>
  <c r="A19" i="1"/>
  <c r="Q18" i="1"/>
  <c r="N18" i="1"/>
  <c r="L18" i="1"/>
  <c r="G18" i="1"/>
  <c r="F18" i="1"/>
  <c r="E18" i="1"/>
  <c r="D18" i="1"/>
  <c r="B18" i="1"/>
  <c r="A18" i="1"/>
  <c r="Q17" i="1"/>
  <c r="N17" i="1"/>
  <c r="L17" i="1"/>
  <c r="G17" i="1"/>
  <c r="F17" i="1"/>
  <c r="B17" i="1"/>
  <c r="A17" i="1"/>
  <c r="Q16" i="1"/>
  <c r="N16" i="1"/>
  <c r="L16" i="1"/>
  <c r="G16" i="1"/>
  <c r="F16" i="1"/>
  <c r="E16" i="1"/>
  <c r="D16" i="1"/>
  <c r="B16" i="1"/>
  <c r="A16" i="1"/>
  <c r="Q15" i="1"/>
  <c r="N15" i="1"/>
  <c r="L15" i="1"/>
  <c r="G15" i="1"/>
  <c r="F15" i="1"/>
  <c r="E15" i="1"/>
  <c r="D15" i="1"/>
  <c r="B15" i="1"/>
  <c r="A15" i="1"/>
  <c r="Q14" i="1"/>
  <c r="N14" i="1"/>
  <c r="L14" i="1"/>
  <c r="G14" i="1"/>
  <c r="F14" i="1"/>
  <c r="E14" i="1"/>
  <c r="D14" i="1"/>
  <c r="B14" i="1"/>
  <c r="A14" i="1"/>
  <c r="Q13" i="1"/>
  <c r="N13" i="1"/>
  <c r="L13" i="1"/>
  <c r="G13" i="1"/>
  <c r="F13" i="1"/>
  <c r="E13" i="1"/>
  <c r="D13" i="1"/>
  <c r="B13" i="1"/>
  <c r="A13" i="1"/>
  <c r="Q12" i="1"/>
  <c r="N12" i="1"/>
  <c r="L12" i="1"/>
  <c r="G12" i="1"/>
  <c r="F12" i="1"/>
  <c r="E12" i="1"/>
  <c r="D12" i="1"/>
  <c r="B12" i="1"/>
  <c r="A12" i="1"/>
  <c r="Q11" i="1"/>
  <c r="N11" i="1"/>
  <c r="L11" i="1"/>
  <c r="G11" i="1"/>
  <c r="F11" i="1"/>
  <c r="B11" i="1"/>
  <c r="A11" i="1"/>
  <c r="Q10" i="1"/>
  <c r="N10" i="1"/>
  <c r="L10" i="1"/>
  <c r="J10" i="1"/>
  <c r="G10" i="1"/>
  <c r="E10" i="1"/>
  <c r="D10" i="1"/>
  <c r="B10" i="1"/>
  <c r="A10" i="1"/>
  <c r="Q9" i="1"/>
  <c r="N9" i="1"/>
  <c r="L9" i="1"/>
  <c r="J9" i="1"/>
  <c r="G9" i="1"/>
  <c r="E9" i="1"/>
  <c r="D9" i="1"/>
  <c r="B9" i="1"/>
  <c r="A9" i="1"/>
  <c r="Q8" i="1"/>
  <c r="N8" i="1"/>
  <c r="L8" i="1"/>
  <c r="J8" i="1"/>
  <c r="G8" i="1"/>
  <c r="E8" i="1"/>
  <c r="D8" i="1"/>
  <c r="B8" i="1"/>
  <c r="A8" i="1"/>
  <c r="Q7" i="1"/>
  <c r="N7" i="1"/>
  <c r="L7" i="1"/>
  <c r="J7" i="1"/>
  <c r="G7" i="1"/>
  <c r="E7" i="1"/>
  <c r="D7" i="1"/>
  <c r="B7" i="1"/>
  <c r="A7" i="1"/>
  <c r="Q6" i="1"/>
  <c r="N6" i="1"/>
  <c r="L6" i="1"/>
  <c r="J6" i="1"/>
  <c r="G6" i="1"/>
  <c r="E6" i="1"/>
  <c r="D6" i="1"/>
  <c r="B6" i="1"/>
  <c r="A6" i="1"/>
  <c r="N5" i="1"/>
  <c r="L5" i="1"/>
  <c r="B5" i="1"/>
  <c r="A5" i="1"/>
  <c r="BK19" i="2" l="1"/>
  <c r="DN19" i="2"/>
  <c r="HI14" i="2"/>
  <c r="DP14" i="2"/>
  <c r="BT19" i="2"/>
  <c r="EC19" i="2" s="1"/>
  <c r="EQ16" i="2"/>
  <c r="GZ16" i="2" s="1"/>
  <c r="EQ17" i="2"/>
  <c r="GZ17" i="2" s="1"/>
  <c r="FC18" i="2"/>
  <c r="HL18" i="2" s="1"/>
  <c r="FY14" i="2"/>
  <c r="DV14" i="2"/>
  <c r="GE14" i="2" s="1"/>
  <c r="DH19" i="2"/>
  <c r="AV14" i="2"/>
  <c r="DE14" i="2" s="1"/>
  <c r="FC16" i="2"/>
  <c r="HL16" i="2" s="1"/>
  <c r="BN17" i="2"/>
  <c r="DW17" i="2" s="1"/>
  <c r="BB18" i="2"/>
  <c r="DK18" i="2" s="1"/>
  <c r="CX18" i="2"/>
  <c r="FG18" i="2" s="1"/>
  <c r="FV19" i="2"/>
  <c r="BE14" i="2"/>
  <c r="DN14" i="2" s="1"/>
  <c r="FV14" i="2" s="1"/>
  <c r="EE15" i="2"/>
  <c r="BB17" i="2"/>
  <c r="DK17" i="2" s="1"/>
  <c r="CR19" i="2"/>
  <c r="FA19" i="2" s="1"/>
  <c r="CX17" i="2"/>
  <c r="FG17" i="2" s="1"/>
  <c r="CR16" i="2"/>
  <c r="FA16" i="2" s="1"/>
  <c r="DS16" i="2"/>
  <c r="GB18" i="2"/>
  <c r="DP18" i="2"/>
  <c r="BH19" i="2"/>
  <c r="DQ19" i="2" s="1"/>
  <c r="HF14" i="2"/>
  <c r="GW14" i="2"/>
  <c r="ET15" i="2"/>
  <c r="FP16" i="2"/>
  <c r="CL17" i="2"/>
  <c r="EU17" i="2" s="1"/>
  <c r="BZ18" i="2"/>
  <c r="EI18" i="2" s="1"/>
  <c r="DS18" i="2"/>
  <c r="AV19" i="2"/>
  <c r="DE19" i="2" s="1"/>
  <c r="GT14" i="2"/>
  <c r="EK15" i="2"/>
  <c r="AV16" i="2"/>
  <c r="DE16" i="2" s="1"/>
  <c r="FP19" i="2"/>
  <c r="GT15" i="2"/>
  <c r="EH15" i="2"/>
  <c r="CO14" i="2"/>
  <c r="EX14" i="2" s="1"/>
  <c r="DA15" i="2"/>
  <c r="FJ15" i="2" s="1"/>
  <c r="CF16" i="2"/>
  <c r="EO16" i="2" s="1"/>
  <c r="FP18" i="2"/>
  <c r="EB18" i="2"/>
  <c r="FS14" i="2"/>
  <c r="HF15" i="2"/>
  <c r="HL14" i="2"/>
  <c r="GH14" i="2"/>
  <c r="GN15" i="2"/>
  <c r="GB16" i="2"/>
  <c r="FM14" i="2"/>
  <c r="HR14" i="2"/>
  <c r="FP15" i="2"/>
  <c r="GQ14" i="2"/>
  <c r="ET14" i="2"/>
  <c r="HC14" i="2" s="1"/>
  <c r="CU15" i="2"/>
  <c r="FD15" i="2" s="1"/>
  <c r="HL15" i="2" s="1"/>
  <c r="DM15" i="2"/>
  <c r="FV15" i="2" s="1"/>
  <c r="EE14" i="2"/>
  <c r="GN14" i="2" s="1"/>
  <c r="BK15" i="2"/>
  <c r="DT15" i="2" s="1"/>
  <c r="GB15" i="2" s="1"/>
  <c r="EH14" i="2"/>
  <c r="DY15" i="2"/>
  <c r="EQ15" i="2"/>
  <c r="GZ15" i="2" s="1"/>
  <c r="HR16" i="2"/>
  <c r="DG14" i="2"/>
  <c r="FP14" i="2" s="1"/>
  <c r="GH15" i="2"/>
  <c r="EE17" i="2"/>
  <c r="GN17" i="2" s="1"/>
  <c r="FI17" i="2"/>
  <c r="HR17" i="2" s="1"/>
  <c r="DD18" i="2"/>
  <c r="EZ18" i="2"/>
  <c r="BK14" i="2"/>
  <c r="DT14" i="2" s="1"/>
  <c r="GB14" i="2" s="1"/>
  <c r="CI14" i="2"/>
  <c r="ER14" i="2" s="1"/>
  <c r="GZ14" i="2" s="1"/>
  <c r="CU14" i="2"/>
  <c r="FD14" i="2" s="1"/>
  <c r="DJ15" i="2"/>
  <c r="GH16" i="2"/>
  <c r="CO16" i="2"/>
  <c r="EX16" i="2" s="1"/>
  <c r="HF16" i="2" s="1"/>
  <c r="DG17" i="2"/>
  <c r="FP17" i="2" s="1"/>
  <c r="EK17" i="2"/>
  <c r="GT17" i="2" s="1"/>
  <c r="CC16" i="2"/>
  <c r="EL16" i="2" s="1"/>
  <c r="GT16" i="2" s="1"/>
  <c r="EN17" i="2"/>
  <c r="BE16" i="2"/>
  <c r="DN16" i="2" s="1"/>
  <c r="FV16" i="2" s="1"/>
  <c r="BT17" i="2"/>
  <c r="EC17" i="2" s="1"/>
  <c r="DP17" i="2"/>
  <c r="EE16" i="2"/>
  <c r="GN16" i="2" s="1"/>
  <c r="CU17" i="2"/>
  <c r="FD17" i="2" s="1"/>
  <c r="HL17" i="2"/>
  <c r="DM17" i="2"/>
  <c r="FV17" i="2" s="1"/>
  <c r="CX14" i="2"/>
  <c r="FG14" i="2" s="1"/>
  <c r="HO14" i="2" s="1"/>
  <c r="HR15" i="2"/>
  <c r="GB17" i="2"/>
  <c r="EW17" i="2"/>
  <c r="HF17" i="2" s="1"/>
  <c r="EE18" i="2"/>
  <c r="HR18" i="2"/>
  <c r="EN18" i="2"/>
  <c r="DV15" i="2"/>
  <c r="FF15" i="2"/>
  <c r="GN18" i="2"/>
  <c r="EQ18" i="2"/>
  <c r="GZ18" i="2" s="1"/>
  <c r="DJ19" i="2"/>
  <c r="DV19" i="2"/>
  <c r="EH19" i="2"/>
  <c r="ET19" i="2"/>
  <c r="FF19" i="2"/>
  <c r="DD15" i="2"/>
  <c r="DP15" i="2"/>
  <c r="EB15" i="2"/>
  <c r="EN15" i="2"/>
  <c r="EZ15" i="2"/>
  <c r="DM18" i="2"/>
  <c r="FV18" i="2" s="1"/>
  <c r="DY18" i="2"/>
  <c r="GH18" i="2" s="1"/>
  <c r="EK18" i="2"/>
  <c r="GT18" i="2" s="1"/>
  <c r="EW18" i="2"/>
  <c r="HF18" i="2" s="1"/>
  <c r="FI18" i="2"/>
  <c r="DJ16" i="2"/>
  <c r="DV16" i="2"/>
  <c r="EH16" i="2"/>
  <c r="ET16" i="2"/>
  <c r="FF16" i="2"/>
  <c r="FL18" i="2" l="1"/>
  <c r="DT19" i="2"/>
  <c r="GB19" i="2" s="1"/>
  <c r="BQ19" i="2"/>
  <c r="FL15" i="2"/>
  <c r="FL16" i="2"/>
  <c r="FL17" i="2"/>
  <c r="H15" i="1"/>
  <c r="H9" i="1"/>
  <c r="H27" i="1"/>
  <c r="H21" i="1"/>
  <c r="FL14" i="2"/>
  <c r="BW19" i="2" l="1"/>
  <c r="DZ19" i="2"/>
  <c r="GH19" i="2" s="1"/>
  <c r="H17" i="1"/>
  <c r="H11" i="1"/>
  <c r="H5" i="1"/>
  <c r="H23" i="1"/>
  <c r="H8" i="1"/>
  <c r="H26" i="1"/>
  <c r="H20" i="1"/>
  <c r="H14" i="1"/>
  <c r="H25" i="1"/>
  <c r="H19" i="1"/>
  <c r="H13" i="1"/>
  <c r="H7" i="1"/>
  <c r="H12" i="1"/>
  <c r="H18" i="1"/>
  <c r="H6" i="1"/>
  <c r="H24" i="1"/>
  <c r="EF19" i="2" l="1"/>
  <c r="GN19" i="2" s="1"/>
  <c r="CC19" i="2"/>
  <c r="CI19" i="2" l="1"/>
  <c r="EL19" i="2"/>
  <c r="GT19" i="2" s="1"/>
  <c r="ER19" i="2" l="1"/>
  <c r="GZ19" i="2" s="1"/>
  <c r="CO19" i="2"/>
  <c r="EX19" i="2" l="1"/>
  <c r="HF19" i="2" s="1"/>
  <c r="CU19" i="2"/>
  <c r="DA19" i="2" l="1"/>
  <c r="FJ19" i="2" s="1"/>
  <c r="HR19" i="2" s="1"/>
  <c r="FD19" i="2"/>
  <c r="HL19" i="2" s="1"/>
  <c r="FL19" i="2" l="1"/>
  <c r="I22" i="1" l="1"/>
  <c r="I10" i="1"/>
  <c r="I16" i="1"/>
  <c r="I28" i="1"/>
</calcChain>
</file>

<file path=xl/sharedStrings.xml><?xml version="1.0" encoding="utf-8"?>
<sst xmlns="http://schemas.openxmlformats.org/spreadsheetml/2006/main" count="357" uniqueCount="154">
  <si>
    <t>Id</t>
  </si>
  <si>
    <t>LevelId</t>
  </si>
  <si>
    <t>//Note</t>
  </si>
  <si>
    <t>BossId</t>
  </si>
  <si>
    <t>ShowDays</t>
  </si>
  <si>
    <t>GameLevel</t>
  </si>
  <si>
    <t>DayilyChlagenTimes</t>
  </si>
  <si>
    <t>ProgressReward</t>
  </si>
  <si>
    <t>EndleesProgressReward</t>
  </si>
  <si>
    <t>RecmondCards</t>
  </si>
  <si>
    <t>NpcGroup</t>
  </si>
  <si>
    <t>LevelTitle</t>
  </si>
  <si>
    <t>MonsterAttrFix</t>
  </si>
  <si>
    <t>FightPower</t>
  </si>
  <si>
    <t>LevelScene</t>
  </si>
  <si>
    <t>LevelBGM</t>
  </si>
  <si>
    <t>LimitTime</t>
  </si>
  <si>
    <t>int</t>
  </si>
  <si>
    <t>string</t>
  </si>
  <si>
    <t>int[]</t>
  </si>
  <si>
    <t>list[int]</t>
  </si>
  <si>
    <t>string[]</t>
  </si>
  <si>
    <t>主键</t>
  </si>
  <si>
    <t>关卡Id</t>
  </si>
  <si>
    <t>备注</t>
  </si>
  <si>
    <t>出现周期</t>
  </si>
  <si>
    <t>难度</t>
  </si>
  <si>
    <t>每日挑战次数（默认）</t>
  </si>
  <si>
    <t>进度奖励</t>
  </si>
  <si>
    <t>无尽难度进度奖励</t>
  </si>
  <si>
    <t>推荐卡牌</t>
  </si>
  <si>
    <t>Npc组</t>
  </si>
  <si>
    <t>关卡标题</t>
  </si>
  <si>
    <t>怪物属性修改</t>
  </si>
  <si>
    <t>Boss战力</t>
  </si>
  <si>
    <t>关卡场景</t>
  </si>
  <si>
    <t>关卡BGM</t>
  </si>
  <si>
    <t>关卡倒计时</t>
  </si>
  <si>
    <t>//序号</t>
  </si>
  <si>
    <t>1 周一
2 周二
3 周三
4 周四
5 周五
6 周六
7 周日</t>
  </si>
  <si>
    <t>1 Medium I 普通1
2 Medium II 普通2
3 Hard 困难
4 Epic 史诗
5 Inferno 炼狱
6 Endless 无尽</t>
  </si>
  <si>
    <t>每日可以挑战Boss的次数</t>
  </si>
  <si>
    <t>[道具:数量*]</t>
  </si>
  <si>
    <t>[角色类型:卡牌Id or NpcId:点位:等级:等阶]</t>
  </si>
  <si>
    <t>Location Id</t>
  </si>
  <si>
    <t>修改怪物的最终属性
属性最终值 乘以 该系数</t>
  </si>
  <si>
    <t>Boss额外显示的战力</t>
  </si>
  <si>
    <t>Prefab名</t>
  </si>
  <si>
    <t>单位:秒</t>
  </si>
  <si>
    <t>激光大眼-普通1</t>
  </si>
  <si>
    <t>[1,5]</t>
  </si>
  <si>
    <t>[]</t>
  </si>
  <si>
    <t>[{"Title":"boss_battle_team_recommendation","Desc":"boss_recommend_1_1","Cards":[140101,140104,140103]},{"Title":"boss_battle_team_recommendation","Desc":"boss_recommend_1_2","Cards":[140101,140104,140103]}]</t>
  </si>
  <si>
    <t>[{"CharacterType":2,"CardId":70003,"Point":0,"AttrId":50101}]</t>
  </si>
  <si>
    <t>BossBattle_Lab</t>
  </si>
  <si>
    <t>BGM_Fight</t>
  </si>
  <si>
    <t>激光大眼-普通2</t>
  </si>
  <si>
    <t>[{"CharacterType":2,"CardId":70003,"Point":0,"AttrId":50102}]</t>
  </si>
  <si>
    <t>激光大眼-困难</t>
  </si>
  <si>
    <t>[{"CharacterType":2,"CardId":70003,"Point":0,"AttrId":50103}]</t>
  </si>
  <si>
    <t>激光大眼-史诗</t>
  </si>
  <si>
    <t>[{"CharacterType":2,"CardId":70003,"Point":0,"AttrId":50104}]</t>
  </si>
  <si>
    <t>激光大眼-地狱</t>
  </si>
  <si>
    <t>[{"CharacterType":2,"CardId":70003,"Point":0,"AttrId":50105}]</t>
  </si>
  <si>
    <t>激光大眼-无尽</t>
  </si>
  <si>
    <t>[{"CharacterType":2,"CardId":70003,"Point":0,"AttrId":50106}]</t>
  </si>
  <si>
    <t>机械蛤蟆-简单</t>
  </si>
  <si>
    <t>[2,6]</t>
  </si>
  <si>
    <t>[{"Title":"boss_battle_team_recommendation","Desc":"boss_recommend_2_1","Cards":[140104,141011,141003]},{"Title":"boss_battle_team_recommendation","Desc":"boss_recommend_2_2","Cards":[141011,140109]}]</t>
  </si>
  <si>
    <t>[{"CharacterType":2,"CardId":70002,"Point":0,"AttrId":50201}]</t>
  </si>
  <si>
    <t>机械蛤蟆-普通</t>
  </si>
  <si>
    <t>[{"CharacterType":2,"CardId":70002,"Point":0,"AttrId":50202}]</t>
  </si>
  <si>
    <t>机械蛤蟆-困难</t>
  </si>
  <si>
    <t>[{"CharacterType":2,"CardId":70002,"Point":0,"AttrId":50203}]</t>
  </si>
  <si>
    <t>机械蛤蟆-史诗</t>
  </si>
  <si>
    <t>[{"CharacterType":2,"CardId":70002,"Point":0,"AttrId":50204}]</t>
  </si>
  <si>
    <t>机械蛤蟆-地狱</t>
  </si>
  <si>
    <t>[{"CharacterType":2,"CardId":70002,"Point":0,"AttrId":50205}]</t>
  </si>
  <si>
    <t>机械蛤蟆-无尽</t>
  </si>
  <si>
    <t>[{"CharacterType":2,"CardId":70002,"Point":0,"AttrId":50206}]</t>
  </si>
  <si>
    <t>蝎子-简单</t>
  </si>
  <si>
    <t>[3,7]</t>
  </si>
  <si>
    <t>[{"Title":"boss_battle_team_recommendation","Desc":"boss_recommend_3_1","Cards":[140103,140113,140111]},{"Title":"boss_battle_team_recommendation","Desc":"boss_recommend_3_2","Cards":[140116,141001]}]</t>
  </si>
  <si>
    <t>[{"CharacterType":2,"CardId":70003,"Point":0,"AttrId":50301}]</t>
  </si>
  <si>
    <t>BattleMap_CarJunk_Boss</t>
  </si>
  <si>
    <t>蝎子-普通</t>
  </si>
  <si>
    <t>[{"CharacterType":2,"CardId":71003,"Point":0,"AttrId":50302}]</t>
  </si>
  <si>
    <t>蝎子-困难</t>
  </si>
  <si>
    <t>[{"CharacterType":2,"CardId":72003,"Point":0,"AttrId":50303}]</t>
  </si>
  <si>
    <t>蝎子-史诗</t>
  </si>
  <si>
    <t>[{"CharacterType":2,"CardId":73003,"Point":0,"AttrId":50304}]</t>
  </si>
  <si>
    <t>蝎子-地狱</t>
  </si>
  <si>
    <t>[{"CharacterType":2,"CardId":74003,"Point":0,"AttrId":50305}]</t>
  </si>
  <si>
    <t>蝎子-无尽</t>
  </si>
  <si>
    <t>[{"CharacterType":2,"CardId":75003,"Point":0,"AttrId":50306}]</t>
  </si>
  <si>
    <t>沙虫-简单</t>
  </si>
  <si>
    <t>[1,4,5]</t>
  </si>
  <si>
    <t>[{"Title":"boss_battle_team_recommendation","Desc":"boss_recommend_4_1","Cards":[141006,140106,141015]},{"Title":"boss_battle_team_recommendation","Desc":"boss_recommend_4_2","Cards":[140103,140111]}]</t>
  </si>
  <si>
    <t>[{"CharacterType":2,"CardId":70004,"Point":0,"AttrId":50401}]</t>
  </si>
  <si>
    <t>BossBattle_Desert</t>
  </si>
  <si>
    <t>沙虫-普通</t>
  </si>
  <si>
    <t>[{"CharacterType":2,"CardId":70004,"Point":0,"AttrId":50402}]</t>
  </si>
  <si>
    <t>沙虫-困难</t>
  </si>
  <si>
    <t>[{"CharacterType":2,"CardId":70004,"Point":0,"AttrId":50403}]</t>
  </si>
  <si>
    <t>沙虫-史诗</t>
  </si>
  <si>
    <t>[{"CharacterType":2,"CardId":70004,"Point":0,"AttrId":50404}]</t>
  </si>
  <si>
    <t>沙虫-地狱</t>
  </si>
  <si>
    <t>[{"CharacterType":2,"CardId":70004,"Point":0,"AttrId":50405}]</t>
  </si>
  <si>
    <t>沙虫-无尽</t>
  </si>
  <si>
    <t>[{"CharacterType":2,"CardId":70004,"Point":0,"AttrId":50406}]</t>
  </si>
  <si>
    <t>[</t>
  </si>
  <si>
    <t>:</t>
  </si>
  <si>
    <t>,</t>
  </si>
  <si>
    <t>]</t>
  </si>
  <si>
    <t>"</t>
  </si>
  <si>
    <t>{</t>
  </si>
  <si>
    <t>}</t>
  </si>
  <si>
    <t>每日Boss</t>
  </si>
  <si>
    <t>一次性</t>
  </si>
  <si>
    <t>道具</t>
  </si>
  <si>
    <t>数量</t>
  </si>
  <si>
    <t>DmgSum</t>
  </si>
  <si>
    <t>200K</t>
  </si>
  <si>
    <t>400K</t>
  </si>
  <si>
    <t>600K</t>
  </si>
  <si>
    <t>800K</t>
  </si>
  <si>
    <t>10M</t>
  </si>
  <si>
    <t>12M</t>
  </si>
  <si>
    <t>14M</t>
  </si>
  <si>
    <t>16M</t>
  </si>
  <si>
    <t>18M</t>
  </si>
  <si>
    <t>20M</t>
  </si>
  <si>
    <t>ItemId</t>
  </si>
  <si>
    <t>Num</t>
  </si>
  <si>
    <t>HpRate</t>
  </si>
  <si>
    <t>Result</t>
  </si>
  <si>
    <t>简单</t>
  </si>
  <si>
    <t>改装手册</t>
  </si>
  <si>
    <t>稀有+装备宝箱</t>
  </si>
  <si>
    <t>钻石</t>
  </si>
  <si>
    <t>迷梦碎片</t>
  </si>
  <si>
    <t>精英装备宝箱</t>
  </si>
  <si>
    <t>偷车钳</t>
  </si>
  <si>
    <t>普通</t>
  </si>
  <si>
    <t>精英+装备宝箱</t>
  </si>
  <si>
    <t>困难</t>
  </si>
  <si>
    <t>史诗装备宝箱</t>
  </si>
  <si>
    <t>史诗</t>
  </si>
  <si>
    <t>史诗+装备宝箱</t>
  </si>
  <si>
    <t>炼狱</t>
  </si>
  <si>
    <t>传说装备宝箱</t>
  </si>
  <si>
    <t>无尽</t>
  </si>
  <si>
    <t>FinalHpRate</t>
  </si>
  <si>
    <t>FinalAtkRate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</si>
</sst>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theme="4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3" fillId="0" borderId="2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1" applyFill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76" fontId="2" fillId="6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11" fontId="2" fillId="2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9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标题 2" xfId="1" builtinId="17"/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50001</v>
          </cell>
          <cell r="D61" t="str">
            <v>龙焰晶</v>
          </cell>
        </row>
        <row r="62">
          <cell r="B62">
            <v>50002</v>
          </cell>
          <cell r="D62" t="str">
            <v>钻石</v>
          </cell>
        </row>
        <row r="63">
          <cell r="B63">
            <v>50003</v>
          </cell>
          <cell r="D63" t="str">
            <v>钞票</v>
          </cell>
        </row>
        <row r="64">
          <cell r="B64">
            <v>50004</v>
          </cell>
          <cell r="D64" t="str">
            <v>改装手册</v>
          </cell>
        </row>
        <row r="65">
          <cell r="B65">
            <v>50005</v>
          </cell>
          <cell r="D65" t="str">
            <v>机油</v>
          </cell>
        </row>
        <row r="66">
          <cell r="B66">
            <v>50006</v>
          </cell>
          <cell r="D66" t="str">
            <v>多莉的兑换券</v>
          </cell>
        </row>
        <row r="67">
          <cell r="B67">
            <v>60001</v>
          </cell>
          <cell r="D67" t="str">
            <v>钞票（1秒）</v>
          </cell>
        </row>
        <row r="68">
          <cell r="B68">
            <v>60002</v>
          </cell>
          <cell r="D68" t="str">
            <v>改装手册（1秒）</v>
          </cell>
        </row>
        <row r="69">
          <cell r="B69">
            <v>60003</v>
          </cell>
          <cell r="D69" t="str">
            <v>机油（1秒）</v>
          </cell>
        </row>
        <row r="70">
          <cell r="B70">
            <v>60011</v>
          </cell>
          <cell r="D70" t="str">
            <v>钞票箱（2小时）</v>
          </cell>
        </row>
        <row r="71">
          <cell r="B71">
            <v>60012</v>
          </cell>
          <cell r="D71" t="str">
            <v>改装手册箱（2小时）</v>
          </cell>
        </row>
        <row r="72">
          <cell r="B72">
            <v>60013</v>
          </cell>
          <cell r="D72" t="str">
            <v>机油箱（2小时）</v>
          </cell>
        </row>
        <row r="73">
          <cell r="B73">
            <v>60021</v>
          </cell>
          <cell r="D73" t="str">
            <v>钞票箱（8小时）</v>
          </cell>
        </row>
        <row r="74">
          <cell r="B74">
            <v>60022</v>
          </cell>
          <cell r="D74" t="str">
            <v>改装手册箱（8小时）</v>
          </cell>
        </row>
        <row r="75">
          <cell r="B75">
            <v>60023</v>
          </cell>
          <cell r="D75" t="str">
            <v>机油箱（8小时）</v>
          </cell>
        </row>
        <row r="76">
          <cell r="B76">
            <v>60031</v>
          </cell>
          <cell r="D76" t="str">
            <v>钞票箱（24小时）</v>
          </cell>
        </row>
        <row r="77">
          <cell r="B77">
            <v>60032</v>
          </cell>
          <cell r="D77" t="str">
            <v>改装手册箱（24小时）</v>
          </cell>
        </row>
        <row r="78">
          <cell r="B78">
            <v>60033</v>
          </cell>
          <cell r="D78" t="str">
            <v>机油箱（24小时）</v>
          </cell>
        </row>
        <row r="79">
          <cell r="B79">
            <v>60041</v>
          </cell>
          <cell r="D79" t="str">
            <v>钞票箱（3天）</v>
          </cell>
        </row>
        <row r="80">
          <cell r="B80">
            <v>60042</v>
          </cell>
          <cell r="D80" t="str">
            <v>改装手册箱（3天）</v>
          </cell>
        </row>
        <row r="81">
          <cell r="B81">
            <v>60043</v>
          </cell>
          <cell r="D81" t="str">
            <v>机油箱（3天）</v>
          </cell>
        </row>
        <row r="82">
          <cell r="B82">
            <v>60101</v>
          </cell>
          <cell r="D82" t="str">
            <v>史诗级英雄自选宝箱</v>
          </cell>
        </row>
        <row r="83">
          <cell r="B83">
            <v>60102</v>
          </cell>
          <cell r="D83" t="str">
            <v>精英级英雄自选宝箱</v>
          </cell>
        </row>
        <row r="84">
          <cell r="B84">
            <v>60103</v>
          </cell>
          <cell r="D84" t="str">
            <v>招募自选宝箱</v>
          </cell>
        </row>
        <row r="85">
          <cell r="B85">
            <v>60104</v>
          </cell>
          <cell r="D85" t="str">
            <v>资源自选宝箱</v>
          </cell>
        </row>
        <row r="86">
          <cell r="B86">
            <v>80001</v>
          </cell>
          <cell r="D86" t="str">
            <v>战令积分</v>
          </cell>
        </row>
        <row r="87">
          <cell r="B87">
            <v>80002</v>
          </cell>
          <cell r="D87" t="str">
            <v>复活药水（肉鸽用）</v>
          </cell>
        </row>
        <row r="88">
          <cell r="B88">
            <v>80001</v>
          </cell>
          <cell r="D88" t="str">
            <v>战令积分</v>
          </cell>
        </row>
        <row r="89">
          <cell r="B89">
            <v>80002</v>
          </cell>
          <cell r="D89" t="str">
            <v>复活药水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大炮</v>
          </cell>
        </row>
        <row r="740">
          <cell r="B740">
            <v>140002</v>
          </cell>
          <cell r="D740" t="str">
            <v>医疗机器人</v>
          </cell>
        </row>
        <row r="741">
          <cell r="B741">
            <v>140003</v>
          </cell>
          <cell r="D741" t="str">
            <v>科技小手枪</v>
          </cell>
        </row>
        <row r="742">
          <cell r="B742">
            <v>140004</v>
          </cell>
          <cell r="D742" t="str">
            <v>燃烧瓶</v>
          </cell>
        </row>
        <row r="743">
          <cell r="B743">
            <v>140101</v>
          </cell>
          <cell r="D743" t="str">
            <v>钢铁拓荒（噜噜）</v>
          </cell>
        </row>
        <row r="744">
          <cell r="B744">
            <v>140102</v>
          </cell>
          <cell r="D744" t="str">
            <v>机械弩</v>
          </cell>
        </row>
        <row r="745">
          <cell r="B745">
            <v>140103</v>
          </cell>
          <cell r="D745" t="str">
            <v>迅影甲虫</v>
          </cell>
        </row>
        <row r="746">
          <cell r="B746">
            <v>140104</v>
          </cell>
          <cell r="D746" t="str">
            <v>战争钻机(狮子)</v>
          </cell>
        </row>
        <row r="747">
          <cell r="B747">
            <v>140105</v>
          </cell>
          <cell r="D747" t="str">
            <v>钞能大亨（罗万）</v>
          </cell>
        </row>
        <row r="748">
          <cell r="B748">
            <v>140106</v>
          </cell>
          <cell r="D748" t="str">
            <v>爆燃热火(米瑞尔)</v>
          </cell>
        </row>
        <row r="749">
          <cell r="B749">
            <v>140107</v>
          </cell>
          <cell r="D749" t="str">
            <v>大麻注射器</v>
          </cell>
        </row>
        <row r="750">
          <cell r="B750">
            <v>140108</v>
          </cell>
          <cell r="D750" t="str">
            <v>蓝冰毒师（卢修斯）</v>
          </cell>
        </row>
        <row r="751">
          <cell r="B751">
            <v>140109</v>
          </cell>
          <cell r="D751" t="str">
            <v>光盾守护者(尼汝)</v>
          </cell>
        </row>
        <row r="752">
          <cell r="B752">
            <v>140110</v>
          </cell>
          <cell r="D752" t="str">
            <v>激光步枪</v>
          </cell>
        </row>
        <row r="753">
          <cell r="B753">
            <v>140111</v>
          </cell>
          <cell r="D753" t="str">
            <v>手枪&amp;激光</v>
          </cell>
        </row>
        <row r="754">
          <cell r="B754">
            <v>140112</v>
          </cell>
          <cell r="D754" t="str">
            <v>狙击枪</v>
          </cell>
        </row>
        <row r="755">
          <cell r="B755">
            <v>140113</v>
          </cell>
          <cell r="D755" t="str">
            <v>赛博猛禽</v>
          </cell>
        </row>
        <row r="756">
          <cell r="B756">
            <v>140114</v>
          </cell>
          <cell r="D756" t="str">
            <v>冲锋枪</v>
          </cell>
        </row>
        <row r="757">
          <cell r="B757">
            <v>140115</v>
          </cell>
          <cell r="D757" t="str">
            <v>荒漠保镖</v>
          </cell>
        </row>
        <row r="758">
          <cell r="B758">
            <v>140116</v>
          </cell>
          <cell r="D758" t="str">
            <v>地狱拉面车</v>
          </cell>
        </row>
        <row r="759">
          <cell r="B759">
            <v>141001</v>
          </cell>
          <cell r="D759" t="str">
            <v>暗影黑客（阿薰和蒙蒙）</v>
          </cell>
        </row>
        <row r="760">
          <cell r="B760">
            <v>141002</v>
          </cell>
          <cell r="D760" t="str">
            <v>土制手雷</v>
          </cell>
        </row>
        <row r="761">
          <cell r="B761">
            <v>141003</v>
          </cell>
          <cell r="D761" t="str">
            <v>变色龙突击队(卡卡)</v>
          </cell>
        </row>
        <row r="762">
          <cell r="B762">
            <v>141004</v>
          </cell>
          <cell r="D762" t="str">
            <v>射手步枪</v>
          </cell>
        </row>
        <row r="763">
          <cell r="B763">
            <v>141005</v>
          </cell>
          <cell r="D763" t="str">
            <v>冰弹手炮</v>
          </cell>
        </row>
        <row r="764">
          <cell r="B764">
            <v>141006</v>
          </cell>
          <cell r="D764" t="str">
            <v>摇滚狂飙(雪女)</v>
          </cell>
        </row>
        <row r="765">
          <cell r="B765">
            <v>141007</v>
          </cell>
          <cell r="D765" t="str">
            <v>火箭炮</v>
          </cell>
        </row>
        <row r="766">
          <cell r="B766">
            <v>141008</v>
          </cell>
          <cell r="D766" t="str">
            <v>炫彩青空-维纶</v>
          </cell>
        </row>
        <row r="767">
          <cell r="B767">
            <v>141009</v>
          </cell>
          <cell r="D767" t="str">
            <v>野牛征服者</v>
          </cell>
        </row>
        <row r="768">
          <cell r="B768">
            <v>141010</v>
          </cell>
          <cell r="D768" t="str">
            <v>护盾发生器</v>
          </cell>
        </row>
        <row r="769">
          <cell r="B769">
            <v>141011</v>
          </cell>
          <cell r="D769" t="str">
            <v>执剑堡垒（骨王）</v>
          </cell>
        </row>
        <row r="770">
          <cell r="B770">
            <v>141012</v>
          </cell>
          <cell r="D770" t="str">
            <v>震爆手雷</v>
          </cell>
        </row>
        <row r="771">
          <cell r="B771">
            <v>141013</v>
          </cell>
          <cell r="D771" t="str">
            <v>科技鸟狙</v>
          </cell>
        </row>
        <row r="772">
          <cell r="B772">
            <v>141014</v>
          </cell>
          <cell r="D772" t="str">
            <v>计算机</v>
          </cell>
        </row>
        <row r="773">
          <cell r="B773">
            <v>141015</v>
          </cell>
          <cell r="D773" t="str">
            <v>星际叛军（维珀里安）</v>
          </cell>
        </row>
        <row r="774">
          <cell r="B774">
            <v>141016</v>
          </cell>
          <cell r="D774" t="str">
            <v>充能手枪&amp;激光炮</v>
          </cell>
        </row>
        <row r="775">
          <cell r="B775">
            <v>141017</v>
          </cell>
          <cell r="D775" t="str">
            <v>电磁步枪</v>
          </cell>
        </row>
        <row r="776">
          <cell r="B776">
            <v>141018</v>
          </cell>
          <cell r="D776" t="str">
            <v>幻影86</v>
          </cell>
        </row>
        <row r="777">
          <cell r="B777">
            <v>141019</v>
          </cell>
          <cell r="D777" t="str">
            <v>撼地者</v>
          </cell>
        </row>
        <row r="778">
          <cell r="B778">
            <v>141020</v>
          </cell>
          <cell r="D778" t="str">
            <v>小弟A</v>
          </cell>
        </row>
        <row r="779">
          <cell r="B779">
            <v>43001</v>
          </cell>
          <cell r="D779" t="str">
            <v>小弟A</v>
          </cell>
        </row>
        <row r="780">
          <cell r="B780">
            <v>43002</v>
          </cell>
          <cell r="D780" t="str">
            <v>小弟B</v>
          </cell>
        </row>
        <row r="781">
          <cell r="B781">
            <v>43003</v>
          </cell>
          <cell r="D781" t="str">
            <v>小弟C</v>
          </cell>
        </row>
        <row r="782">
          <cell r="B782">
            <v>43004</v>
          </cell>
          <cell r="D782" t="str">
            <v>小弟D</v>
          </cell>
        </row>
        <row r="783">
          <cell r="B783">
            <v>43005</v>
          </cell>
          <cell r="D783" t="str">
            <v>小弟E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60001</v>
          </cell>
          <cell r="D793" t="str">
            <v>钞票（1秒）</v>
          </cell>
        </row>
        <row r="794">
          <cell r="B794">
            <v>60002</v>
          </cell>
          <cell r="D794" t="str">
            <v>改装手册（1秒）</v>
          </cell>
        </row>
        <row r="795">
          <cell r="B795">
            <v>60003</v>
          </cell>
          <cell r="D795" t="str">
            <v>机油（1秒）</v>
          </cell>
        </row>
        <row r="796">
          <cell r="B796">
            <v>60011</v>
          </cell>
          <cell r="D796" t="str">
            <v>钞票箱（2小时）</v>
          </cell>
        </row>
        <row r="797">
          <cell r="B797">
            <v>60012</v>
          </cell>
          <cell r="D797" t="str">
            <v>改装手册箱（2小时）</v>
          </cell>
        </row>
        <row r="798">
          <cell r="B798">
            <v>60013</v>
          </cell>
          <cell r="D798" t="str">
            <v>机油箱（2小时）</v>
          </cell>
        </row>
        <row r="799">
          <cell r="B799">
            <v>60021</v>
          </cell>
          <cell r="D799" t="str">
            <v>钞票箱（8小时）</v>
          </cell>
        </row>
        <row r="800">
          <cell r="B800">
            <v>60022</v>
          </cell>
          <cell r="D800" t="str">
            <v>改装手册箱（8小时）</v>
          </cell>
        </row>
        <row r="801">
          <cell r="B801">
            <v>60023</v>
          </cell>
          <cell r="D801" t="str">
            <v>机油箱（8小时）</v>
          </cell>
        </row>
        <row r="802">
          <cell r="B802">
            <v>60031</v>
          </cell>
          <cell r="D802" t="str">
            <v>钞票箱（24小时）</v>
          </cell>
        </row>
        <row r="803">
          <cell r="B803">
            <v>60032</v>
          </cell>
          <cell r="D803" t="str">
            <v>改装手册箱（24小时）</v>
          </cell>
        </row>
        <row r="804">
          <cell r="B804">
            <v>60033</v>
          </cell>
          <cell r="D804" t="str">
            <v>机油箱（24小时）</v>
          </cell>
        </row>
        <row r="805">
          <cell r="B805">
            <v>60041</v>
          </cell>
          <cell r="D805" t="str">
            <v>钞票箱（3天）</v>
          </cell>
        </row>
        <row r="806">
          <cell r="B806">
            <v>60042</v>
          </cell>
          <cell r="D806" t="str">
            <v>改装手册箱（3天）</v>
          </cell>
        </row>
        <row r="807">
          <cell r="B807">
            <v>60043</v>
          </cell>
          <cell r="D807" t="str">
            <v>机油箱（3天）</v>
          </cell>
        </row>
        <row r="808">
          <cell r="B808">
            <v>60101</v>
          </cell>
          <cell r="D808" t="str">
            <v>史诗级英雄自选宝箱</v>
          </cell>
        </row>
        <row r="809">
          <cell r="B809">
            <v>60102</v>
          </cell>
          <cell r="D809" t="str">
            <v>精英级英雄自选宝箱</v>
          </cell>
        </row>
        <row r="810">
          <cell r="B810">
            <v>60103</v>
          </cell>
          <cell r="D810" t="str">
            <v>招募自选宝箱</v>
          </cell>
        </row>
        <row r="811">
          <cell r="B811">
            <v>60104</v>
          </cell>
          <cell r="D811" t="str">
            <v>资源自选宝箱</v>
          </cell>
        </row>
        <row r="812">
          <cell r="B812">
            <v>60601</v>
          </cell>
          <cell r="D812" t="str">
            <v>稀有装备宝箱</v>
          </cell>
        </row>
        <row r="813">
          <cell r="B813">
            <v>60602</v>
          </cell>
          <cell r="D813" t="str">
            <v>稀有+装备宝箱</v>
          </cell>
        </row>
        <row r="814">
          <cell r="B814">
            <v>60603</v>
          </cell>
          <cell r="D814" t="str">
            <v>精英装备宝箱</v>
          </cell>
        </row>
        <row r="815">
          <cell r="B815">
            <v>60604</v>
          </cell>
          <cell r="D815" t="str">
            <v>精英+装备宝箱</v>
          </cell>
        </row>
        <row r="816">
          <cell r="B816">
            <v>60605</v>
          </cell>
          <cell r="D816" t="str">
            <v>史诗装备宝箱</v>
          </cell>
        </row>
        <row r="817">
          <cell r="B817">
            <v>60606</v>
          </cell>
          <cell r="D817" t="str">
            <v>史诗+装备宝箱</v>
          </cell>
        </row>
        <row r="818">
          <cell r="B818">
            <v>60607</v>
          </cell>
          <cell r="D818" t="str">
            <v>传说装备宝箱</v>
          </cell>
        </row>
        <row r="819">
          <cell r="B819">
            <v>60608</v>
          </cell>
          <cell r="D819" t="str">
            <v>传说+装备宝箱</v>
          </cell>
        </row>
        <row r="820">
          <cell r="B820">
            <v>60609</v>
          </cell>
          <cell r="D820" t="str">
            <v>神话装备宝箱</v>
          </cell>
        </row>
        <row r="821">
          <cell r="B821">
            <v>60610</v>
          </cell>
          <cell r="D821" t="str">
            <v>神话+装备宝箱</v>
          </cell>
        </row>
        <row r="822">
          <cell r="B822">
            <v>60611</v>
          </cell>
          <cell r="D822" t="str">
            <v>巅峰装备宝箱</v>
          </cell>
        </row>
        <row r="823">
          <cell r="B823">
            <v>60612</v>
          </cell>
          <cell r="D823" t="str">
            <v>巅峰+装备宝箱</v>
          </cell>
        </row>
        <row r="824">
          <cell r="B824">
            <v>70001</v>
          </cell>
          <cell r="D824" t="str">
            <v>静海凝晶</v>
          </cell>
        </row>
        <row r="825">
          <cell r="B825">
            <v>70002</v>
          </cell>
          <cell r="D825" t="str">
            <v>流金凝晶</v>
          </cell>
        </row>
        <row r="826">
          <cell r="B826">
            <v>70003</v>
          </cell>
          <cell r="D826" t="str">
            <v>落日凝晶</v>
          </cell>
        </row>
        <row r="827">
          <cell r="B827">
            <v>70101</v>
          </cell>
          <cell r="D827" t="str">
            <v>流金凝晶（碎片）</v>
          </cell>
        </row>
        <row r="828">
          <cell r="B828">
            <v>80001</v>
          </cell>
          <cell r="D828" t="str">
            <v>战令积分</v>
          </cell>
        </row>
        <row r="829">
          <cell r="B829">
            <v>80002</v>
          </cell>
          <cell r="D829" t="str">
            <v>复活药水</v>
          </cell>
        </row>
        <row r="830">
          <cell r="B830">
            <v>90001</v>
          </cell>
          <cell r="D830" t="str">
            <v>竞技场门票</v>
          </cell>
        </row>
        <row r="831">
          <cell r="B831">
            <v>100001</v>
          </cell>
          <cell r="D831" t="str">
            <v>头像T4</v>
          </cell>
        </row>
        <row r="832">
          <cell r="B832">
            <v>100002</v>
          </cell>
          <cell r="D832" t="str">
            <v>头像T3</v>
          </cell>
        </row>
        <row r="833">
          <cell r="B833">
            <v>100003</v>
          </cell>
          <cell r="D833" t="str">
            <v>头像T2</v>
          </cell>
        </row>
        <row r="834">
          <cell r="B834">
            <v>100004</v>
          </cell>
          <cell r="D834" t="str">
            <v>头像T1</v>
          </cell>
        </row>
        <row r="835">
          <cell r="B835">
            <v>100005</v>
          </cell>
          <cell r="D835" t="str">
            <v>头像T0</v>
          </cell>
        </row>
        <row r="836">
          <cell r="B836">
            <v>110001</v>
          </cell>
          <cell r="D836" t="str">
            <v>头像框T4</v>
          </cell>
        </row>
        <row r="837">
          <cell r="B837">
            <v>110002</v>
          </cell>
          <cell r="D837" t="str">
            <v>头像框T3</v>
          </cell>
        </row>
        <row r="838">
          <cell r="B838">
            <v>110003</v>
          </cell>
          <cell r="D838" t="str">
            <v>头像框T2</v>
          </cell>
        </row>
        <row r="839">
          <cell r="B839">
            <v>110004</v>
          </cell>
          <cell r="D839" t="str">
            <v>头像框T1</v>
          </cell>
        </row>
        <row r="840">
          <cell r="B840">
            <v>110005</v>
          </cell>
          <cell r="D840" t="str">
            <v>头像框T0</v>
          </cell>
        </row>
        <row r="841">
          <cell r="B841">
            <v>120001</v>
          </cell>
          <cell r="D841" t="str">
            <v>名片背景T4</v>
          </cell>
        </row>
        <row r="842">
          <cell r="B842">
            <v>120002</v>
          </cell>
          <cell r="D842" t="str">
            <v>名片背景T3</v>
          </cell>
        </row>
        <row r="843">
          <cell r="B843">
            <v>120003</v>
          </cell>
          <cell r="D843" t="str">
            <v>名片背景T2</v>
          </cell>
        </row>
        <row r="844">
          <cell r="B844">
            <v>120004</v>
          </cell>
          <cell r="D844" t="str">
            <v>名片背景T1</v>
          </cell>
        </row>
        <row r="845">
          <cell r="B845">
            <v>120005</v>
          </cell>
          <cell r="D845" t="str">
            <v>名片背景T0</v>
          </cell>
        </row>
        <row r="846">
          <cell r="B846">
            <v>10140110</v>
          </cell>
          <cell r="D846" t="str">
            <v>装备</v>
          </cell>
        </row>
        <row r="847">
          <cell r="B847">
            <v>10140111</v>
          </cell>
          <cell r="D847" t="str">
            <v>装备</v>
          </cell>
        </row>
        <row r="848">
          <cell r="B848">
            <v>10140112</v>
          </cell>
          <cell r="D848" t="str">
            <v>装备</v>
          </cell>
        </row>
        <row r="849">
          <cell r="B849">
            <v>10140113</v>
          </cell>
          <cell r="D849" t="str">
            <v>赛博猛禽</v>
          </cell>
        </row>
        <row r="850">
          <cell r="B850">
            <v>10140114</v>
          </cell>
          <cell r="D850" t="str">
            <v>装备</v>
          </cell>
        </row>
        <row r="851">
          <cell r="B851">
            <v>10140115</v>
          </cell>
          <cell r="D851" t="str">
            <v>荒漠保镖</v>
          </cell>
        </row>
        <row r="852">
          <cell r="B852">
            <v>10140116</v>
          </cell>
          <cell r="D852" t="str">
            <v>地狱拉面车</v>
          </cell>
        </row>
        <row r="853">
          <cell r="B853">
            <v>10141001</v>
          </cell>
          <cell r="D853" t="str">
            <v>暗影黑客（阿薰和蒙蒙）</v>
          </cell>
        </row>
        <row r="854">
          <cell r="B854">
            <v>10141002</v>
          </cell>
          <cell r="D854" t="str">
            <v>装备</v>
          </cell>
        </row>
        <row r="855">
          <cell r="B855">
            <v>10141003</v>
          </cell>
          <cell r="D855" t="str">
            <v>变色龙突击队(卡卡)</v>
          </cell>
        </row>
        <row r="856">
          <cell r="B856">
            <v>10141004</v>
          </cell>
          <cell r="D856" t="str">
            <v>装备</v>
          </cell>
        </row>
        <row r="857">
          <cell r="B857">
            <v>10141005</v>
          </cell>
          <cell r="D857" t="str">
            <v>装备</v>
          </cell>
        </row>
        <row r="858">
          <cell r="B858">
            <v>10141006</v>
          </cell>
          <cell r="D858" t="str">
            <v>摇滚狂飙(雪女)</v>
          </cell>
        </row>
        <row r="859">
          <cell r="B859">
            <v>10141007</v>
          </cell>
          <cell r="D859" t="str">
            <v>装备</v>
          </cell>
        </row>
        <row r="860">
          <cell r="B860">
            <v>10141008</v>
          </cell>
          <cell r="D860" t="str">
            <v>装备</v>
          </cell>
        </row>
        <row r="861">
          <cell r="B861">
            <v>10141009</v>
          </cell>
          <cell r="D861" t="str">
            <v>野牛征服者</v>
          </cell>
        </row>
        <row r="862">
          <cell r="B862">
            <v>10141010</v>
          </cell>
          <cell r="D862" t="str">
            <v>装备</v>
          </cell>
        </row>
        <row r="863">
          <cell r="B863">
            <v>10141011</v>
          </cell>
          <cell r="D863" t="str">
            <v>装备</v>
          </cell>
        </row>
        <row r="864">
          <cell r="B864">
            <v>10141012</v>
          </cell>
          <cell r="D864" t="str">
            <v>装备</v>
          </cell>
        </row>
        <row r="865">
          <cell r="B865">
            <v>10141013</v>
          </cell>
          <cell r="D865" t="str">
            <v>装备</v>
          </cell>
        </row>
        <row r="866">
          <cell r="B866">
            <v>10141014</v>
          </cell>
          <cell r="D866" t="str">
            <v>装备</v>
          </cell>
        </row>
        <row r="867">
          <cell r="B867">
            <v>10141015</v>
          </cell>
          <cell r="D867" t="str">
            <v>星际叛军（维珀里安）</v>
          </cell>
        </row>
        <row r="868">
          <cell r="B868">
            <v>10141016</v>
          </cell>
          <cell r="D868" t="str">
            <v>装备</v>
          </cell>
        </row>
        <row r="869">
          <cell r="B869">
            <v>10141017</v>
          </cell>
          <cell r="D869" t="str">
            <v>装备</v>
          </cell>
        </row>
        <row r="870">
          <cell r="B870">
            <v>10141018</v>
          </cell>
          <cell r="D870" t="str">
            <v>幻影86</v>
          </cell>
        </row>
        <row r="871">
          <cell r="B871">
            <v>10141019</v>
          </cell>
          <cell r="D871" t="str">
            <v>撼地者</v>
          </cell>
        </row>
        <row r="872">
          <cell r="B872">
            <v>10141020</v>
          </cell>
          <cell r="D872" t="str">
            <v>装备</v>
          </cell>
        </row>
        <row r="873">
          <cell r="B873">
            <v>10143001</v>
          </cell>
          <cell r="D873" t="str">
            <v>泥路狂徒</v>
          </cell>
        </row>
        <row r="874">
          <cell r="B874">
            <v>10143002</v>
          </cell>
          <cell r="D874" t="str">
            <v>废城蛮牛</v>
          </cell>
        </row>
        <row r="875">
          <cell r="B875">
            <v>10143003</v>
          </cell>
          <cell r="D875" t="str">
            <v>街头恶霸</v>
          </cell>
        </row>
        <row r="876">
          <cell r="B876">
            <v>10143004</v>
          </cell>
          <cell r="D876" t="str">
            <v>铁面疯狗</v>
          </cell>
        </row>
        <row r="877">
          <cell r="B877">
            <v>10143005</v>
          </cell>
          <cell r="D877" t="str">
            <v>救援先锋</v>
          </cell>
        </row>
        <row r="878">
          <cell r="B878">
            <v>10140001</v>
          </cell>
          <cell r="D878" t="str">
            <v>头像T4</v>
          </cell>
        </row>
        <row r="879">
          <cell r="B879">
            <v>10140002</v>
          </cell>
          <cell r="D879" t="str">
            <v>头像T4</v>
          </cell>
        </row>
        <row r="880">
          <cell r="B880">
            <v>10140003</v>
          </cell>
          <cell r="D880" t="str">
            <v>头像T4</v>
          </cell>
        </row>
        <row r="881">
          <cell r="B881">
            <v>10140004</v>
          </cell>
          <cell r="D881" t="str">
            <v>头像T4</v>
          </cell>
        </row>
        <row r="882">
          <cell r="B882">
            <v>10140005</v>
          </cell>
          <cell r="D882" t="str">
            <v>头像T4</v>
          </cell>
        </row>
        <row r="883">
          <cell r="B883">
            <v>110001</v>
          </cell>
          <cell r="D883" t="str">
            <v>头像框T4</v>
          </cell>
        </row>
        <row r="884">
          <cell r="B884">
            <v>110002</v>
          </cell>
          <cell r="D884" t="str">
            <v>头像框T3</v>
          </cell>
        </row>
        <row r="885">
          <cell r="B885">
            <v>110003</v>
          </cell>
          <cell r="D885" t="str">
            <v>头像框T2</v>
          </cell>
        </row>
        <row r="886">
          <cell r="B886">
            <v>110004</v>
          </cell>
          <cell r="D886" t="str">
            <v>头像框T1</v>
          </cell>
        </row>
        <row r="887">
          <cell r="B887">
            <v>110005</v>
          </cell>
          <cell r="D887" t="str">
            <v>头像框T0</v>
          </cell>
        </row>
        <row r="888">
          <cell r="B888">
            <v>120001</v>
          </cell>
          <cell r="D888" t="str">
            <v>名片背景T4</v>
          </cell>
        </row>
        <row r="889">
          <cell r="B889">
            <v>120002</v>
          </cell>
          <cell r="D889" t="str">
            <v>名片背景T3</v>
          </cell>
        </row>
        <row r="890">
          <cell r="B890">
            <v>120003</v>
          </cell>
          <cell r="D890" t="str">
            <v>名片背景T2</v>
          </cell>
        </row>
        <row r="891">
          <cell r="B891">
            <v>120004</v>
          </cell>
          <cell r="D891" t="str">
            <v>名片背景T1</v>
          </cell>
        </row>
        <row r="892">
          <cell r="B892">
            <v>120005</v>
          </cell>
          <cell r="D892" t="str">
            <v>名片背景T0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 t="str">
            <v>毒蝎女王（火炮）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pane xSplit="3" ySplit="4" topLeftCell="J5" activePane="bottomRight" state="frozen"/>
      <selection pane="topRight"/>
      <selection pane="bottomLeft"/>
      <selection pane="bottomRight" activeCell="L5" sqref="L5"/>
    </sheetView>
  </sheetViews>
  <sheetFormatPr defaultColWidth="9" defaultRowHeight="13.5" x14ac:dyDescent="0.15"/>
  <cols>
    <col min="1" max="1" width="9.125" style="7" customWidth="1"/>
    <col min="2" max="2" width="15.875" style="7" customWidth="1"/>
    <col min="3" max="6" width="19.125" style="7" customWidth="1"/>
    <col min="7" max="7" width="22.125" style="7" customWidth="1"/>
    <col min="8" max="8" width="51.25" style="7" customWidth="1"/>
    <col min="9" max="9" width="31" style="7" customWidth="1"/>
    <col min="10" max="10" width="13.75" style="1" customWidth="1"/>
    <col min="11" max="11" width="50.625" style="7" customWidth="1"/>
    <col min="12" max="12" width="25.125" style="7" customWidth="1"/>
    <col min="13" max="13" width="45" style="7" customWidth="1"/>
    <col min="14" max="15" width="24.875" style="7" customWidth="1"/>
    <col min="16" max="16" width="21.5" style="7" customWidth="1"/>
    <col min="17" max="17" width="15" style="7" customWidth="1"/>
    <col min="18" max="16384" width="9" style="1"/>
  </cols>
  <sheetData>
    <row r="1" spans="1:17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7" x14ac:dyDescent="0.15">
      <c r="A2" s="6" t="s">
        <v>17</v>
      </c>
      <c r="B2" s="6" t="s">
        <v>17</v>
      </c>
      <c r="C2" s="6" t="s">
        <v>18</v>
      </c>
      <c r="D2" s="6" t="s">
        <v>17</v>
      </c>
      <c r="E2" s="6" t="s">
        <v>19</v>
      </c>
      <c r="F2" s="6" t="s">
        <v>17</v>
      </c>
      <c r="G2" s="6" t="s">
        <v>17</v>
      </c>
      <c r="H2" s="6" t="s">
        <v>20</v>
      </c>
      <c r="I2" s="6" t="s">
        <v>20</v>
      </c>
      <c r="J2" s="6" t="s">
        <v>21</v>
      </c>
      <c r="K2" s="6" t="s">
        <v>20</v>
      </c>
      <c r="L2" s="6" t="s">
        <v>18</v>
      </c>
      <c r="M2" s="6" t="s">
        <v>18</v>
      </c>
      <c r="N2" s="6" t="s">
        <v>17</v>
      </c>
      <c r="O2" s="6" t="s">
        <v>18</v>
      </c>
      <c r="P2" s="6" t="s">
        <v>18</v>
      </c>
      <c r="Q2" s="6" t="s">
        <v>17</v>
      </c>
    </row>
    <row r="3" spans="1:17" x14ac:dyDescent="0.15">
      <c r="A3" s="6" t="s">
        <v>22</v>
      </c>
      <c r="B3" s="20" t="s">
        <v>23</v>
      </c>
      <c r="C3" s="20" t="s">
        <v>24</v>
      </c>
      <c r="D3" s="20" t="s">
        <v>3</v>
      </c>
      <c r="E3" s="20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20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6" t="s">
        <v>37</v>
      </c>
    </row>
    <row r="4" spans="1:17" s="19" customFormat="1" ht="246" customHeight="1" x14ac:dyDescent="0.15">
      <c r="A4" s="20" t="s">
        <v>38</v>
      </c>
      <c r="B4" s="20" t="s">
        <v>23</v>
      </c>
      <c r="C4" s="20" t="s">
        <v>24</v>
      </c>
      <c r="D4" s="20" t="s">
        <v>3</v>
      </c>
      <c r="E4" s="20" t="s">
        <v>39</v>
      </c>
      <c r="F4" s="20" t="s">
        <v>40</v>
      </c>
      <c r="G4" s="20" t="s">
        <v>41</v>
      </c>
      <c r="H4" s="20" t="s">
        <v>42</v>
      </c>
      <c r="I4" s="20" t="s">
        <v>42</v>
      </c>
      <c r="J4" s="20" t="s">
        <v>30</v>
      </c>
      <c r="K4" s="20" t="s">
        <v>43</v>
      </c>
      <c r="L4" s="20" t="s">
        <v>44</v>
      </c>
      <c r="M4" s="20" t="s">
        <v>45</v>
      </c>
      <c r="N4" s="20" t="s">
        <v>46</v>
      </c>
      <c r="O4" s="6" t="s">
        <v>47</v>
      </c>
      <c r="P4" s="6" t="s">
        <v>36</v>
      </c>
      <c r="Q4" s="6" t="s">
        <v>48</v>
      </c>
    </row>
    <row r="5" spans="1:17" x14ac:dyDescent="0.15">
      <c r="A5" s="7" t="str">
        <f>"//"&amp;B5</f>
        <v>//50101</v>
      </c>
      <c r="B5" s="7">
        <f t="shared" ref="B5:B28" si="0">D5*100+F5</f>
        <v>50101</v>
      </c>
      <c r="C5" s="7" t="s">
        <v>49</v>
      </c>
      <c r="D5" s="7">
        <v>501</v>
      </c>
      <c r="E5" s="7" t="s">
        <v>50</v>
      </c>
      <c r="F5" s="7">
        <v>1</v>
      </c>
      <c r="G5" s="7">
        <v>10</v>
      </c>
      <c r="H5" s="7" t="str">
        <f>_xlfn.XLOOKUP(F5,中转!$C$14:$C$19,中转!$FL$14:$FL$19)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250,"HpRate":0.45},{"ItemId":50002,"Num":250,"HpRate":0.5},{"ItemId":50008,"Num":300,"HpRate":0.55},{"ItemId":50008,"Num":300,"HpRate":0.6},{"ItemId":50004,"Num":6500,"HpRate":0.65},{"ItemId":50004,"Num":6500,"HpRate":0.7},{"ItemId":50004,"Num":6500,"HpRate":0.75},{"ItemId":60603,"Num":1,"HpRate":0.8},{"ItemId":50008,"Num":500,"HpRate":0.85},{"ItemId":50008,"Num":500,"HpRate":0.9},{"ItemId":10001,"Num":10,"HpRate":0.95},{"ItemId":10001,"Num":10,"HpRate":1}]</v>
      </c>
      <c r="I5" s="7" t="s">
        <v>51</v>
      </c>
      <c r="J5" s="21" t="s">
        <v>52</v>
      </c>
      <c r="K5" s="22" t="s">
        <v>53</v>
      </c>
      <c r="L5" s="22" t="str">
        <f t="shared" ref="L5:L28" si="1">"BossLevel"&amp;B5</f>
        <v>BossLevel50101</v>
      </c>
      <c r="M5" s="22" t="str">
        <f>中转!I25</f>
        <v>{"FinalHpRate":7,"FinalAtkRate":0.3}</v>
      </c>
      <c r="N5" s="9">
        <f>50*10^3</f>
        <v>50000</v>
      </c>
      <c r="O5" s="7" t="s">
        <v>54</v>
      </c>
      <c r="P5" s="7" t="s">
        <v>55</v>
      </c>
      <c r="Q5" s="7">
        <v>100</v>
      </c>
    </row>
    <row r="6" spans="1:17" x14ac:dyDescent="0.15">
      <c r="A6" s="7" t="str">
        <f t="shared" ref="A6:A10" si="2">"//"&amp;B6</f>
        <v>//50102</v>
      </c>
      <c r="B6" s="7">
        <f t="shared" si="0"/>
        <v>50102</v>
      </c>
      <c r="C6" s="7" t="s">
        <v>56</v>
      </c>
      <c r="D6" s="7">
        <f t="shared" ref="D6:E10" si="3">D5</f>
        <v>501</v>
      </c>
      <c r="E6" s="7" t="str">
        <f t="shared" si="3"/>
        <v>[1,5]</v>
      </c>
      <c r="F6" s="7">
        <v>2</v>
      </c>
      <c r="G6" s="7">
        <f t="shared" ref="G6:G10" si="4">G5</f>
        <v>10</v>
      </c>
      <c r="H6" s="7" t="str">
        <f>_xlfn.XLOOKUP(F6,中转!$C$14:$C$19,中转!$FL$14:$FL$19)</f>
        <v>[{"ItemId":50004,"Num":56000,"HpRate":0.1},{"ItemId":50004,"Num":56000,"HpRate":0.2},{"ItemId":50004,"Num":56000,"HpRate":0.3},{"ItemId":60603,"Num":1,"HpRate":0.4},{"ItemId":50002,"Num":500,"HpRate":0.5},{"ItemId":50008,"Num":300,"HpRate":0.6},{"ItemId":50004,"Num":112000,"HpRate":0.7},{"ItemId":60604,"Num":1,"HpRate":0.8},{"ItemId":50008,"Num":1000,"HpRate":0.9},{"ItemId":10001,"Num":15,"HpRate":1}]</v>
      </c>
      <c r="I6" s="7" t="s">
        <v>51</v>
      </c>
      <c r="J6" s="21" t="str">
        <f>J5</f>
        <v>[{"Title":"boss_battle_team_recommendation","Desc":"boss_recommend_1_1","Cards":[140101,140104,140103]},{"Title":"boss_battle_team_recommendation","Desc":"boss_recommend_1_2","Cards":[140101,140104,140103]}]</v>
      </c>
      <c r="K6" s="22" t="s">
        <v>57</v>
      </c>
      <c r="L6" s="22" t="str">
        <f t="shared" si="1"/>
        <v>BossLevel50102</v>
      </c>
      <c r="M6" s="22" t="str">
        <f>中转!I26</f>
        <v>{"FinalHpRate":16.41,"FinalAtkRate":0.3}</v>
      </c>
      <c r="N6" s="9">
        <f>150*10^3</f>
        <v>150000</v>
      </c>
      <c r="O6" s="7" t="s">
        <v>54</v>
      </c>
      <c r="P6" s="7" t="s">
        <v>55</v>
      </c>
      <c r="Q6" s="7">
        <f>Q5</f>
        <v>100</v>
      </c>
    </row>
    <row r="7" spans="1:17" x14ac:dyDescent="0.15">
      <c r="A7" s="7" t="str">
        <f t="shared" si="2"/>
        <v>//50103</v>
      </c>
      <c r="B7" s="7">
        <f t="shared" si="0"/>
        <v>50103</v>
      </c>
      <c r="C7" s="7" t="s">
        <v>58</v>
      </c>
      <c r="D7" s="7">
        <f t="shared" si="3"/>
        <v>501</v>
      </c>
      <c r="E7" s="7" t="str">
        <f t="shared" si="3"/>
        <v>[1,5]</v>
      </c>
      <c r="F7" s="7">
        <v>3</v>
      </c>
      <c r="G7" s="7">
        <f t="shared" si="4"/>
        <v>10</v>
      </c>
      <c r="H7" s="7" t="str">
        <f>_xlfn.XLOOKUP(F7,中转!$C$14:$C$19,中转!$FL$14:$FL$19)</f>
        <v>[{"ItemId":50004,"Num":250000,"HpRate":0.1},{"ItemId":50008,"Num":300,"HpRate":0.2},{"ItemId":50008,"Num":300,"HpRate":0.3},{"ItemId":60604,"Num":1,"HpRate":0.4},{"ItemId":50002,"Num":500,"HpRate":0.5},{"ItemId":50008,"Num":300,"HpRate":0.6},{"ItemId":50004,"Num":500000,"HpRate":0.7},{"ItemId":60605,"Num":1,"HpRate":0.8},{"ItemId":50008,"Num":1000,"HpRate":0.9},{"ItemId":10001,"Num":15,"HpRate":1}]</v>
      </c>
      <c r="I7" s="7" t="s">
        <v>51</v>
      </c>
      <c r="J7" s="21" t="str">
        <f>J6</f>
        <v>[{"Title":"boss_battle_team_recommendation","Desc":"boss_recommend_1_1","Cards":[140101,140104,140103]},{"Title":"boss_battle_team_recommendation","Desc":"boss_recommend_1_2","Cards":[140101,140104,140103]}]</v>
      </c>
      <c r="K7" s="22" t="s">
        <v>59</v>
      </c>
      <c r="L7" s="22" t="str">
        <f t="shared" si="1"/>
        <v>BossLevel50103</v>
      </c>
      <c r="M7" s="22" t="str">
        <f>中转!I27</f>
        <v>{"FinalHpRate":59.75,"FinalAtkRate":0.3}</v>
      </c>
      <c r="N7" s="9">
        <f>650*10^3</f>
        <v>650000</v>
      </c>
      <c r="O7" s="7" t="s">
        <v>54</v>
      </c>
      <c r="P7" s="7" t="s">
        <v>55</v>
      </c>
      <c r="Q7" s="7">
        <f t="shared" ref="Q7:Q10" si="5">Q6</f>
        <v>100</v>
      </c>
    </row>
    <row r="8" spans="1:17" x14ac:dyDescent="0.15">
      <c r="A8" s="7" t="str">
        <f t="shared" si="2"/>
        <v>//50104</v>
      </c>
      <c r="B8" s="7">
        <f t="shared" ref="B8" si="6">D8*100+F8</f>
        <v>50104</v>
      </c>
      <c r="C8" s="7" t="s">
        <v>60</v>
      </c>
      <c r="D8" s="7">
        <f>D6</f>
        <v>501</v>
      </c>
      <c r="E8" s="7" t="str">
        <f>E6</f>
        <v>[1,5]</v>
      </c>
      <c r="F8" s="7">
        <v>4</v>
      </c>
      <c r="G8" s="7">
        <f>G6</f>
        <v>10</v>
      </c>
      <c r="H8" s="7" t="str">
        <f>_xlfn.XLOOKUP(F8,中转!$C$14:$C$19,中转!$FL$14:$FL$19)</f>
        <v>[{"ItemId":50008,"Num":300,"HpRate":0.1},{"ItemId":50008,"Num":300,"HpRate":0.2},{"ItemId":50008,"Num":300,"HpRate":0.3},{"ItemId":60605,"Num":1,"HpRate":0.4},{"ItemId":50002,"Num":500,"HpRate":0.5},{"ItemId":50008,"Num":300,"HpRate":0.6},{"ItemId":50008,"Num":500,"HpRate":0.7},{"ItemId":60606,"Num":1,"HpRate":0.8},{"ItemId":50008,"Num":1000,"HpRate":0.9},{"ItemId":10001,"Num":15,"HpRate":1}]</v>
      </c>
      <c r="I8" s="7" t="s">
        <v>51</v>
      </c>
      <c r="J8" s="21" t="str">
        <f>J6</f>
        <v>[{"Title":"boss_battle_team_recommendation","Desc":"boss_recommend_1_1","Cards":[140101,140104,140103]},{"Title":"boss_battle_team_recommendation","Desc":"boss_recommend_1_2","Cards":[140101,140104,140103]}]</v>
      </c>
      <c r="K8" s="22" t="s">
        <v>61</v>
      </c>
      <c r="L8" s="22" t="str">
        <f t="shared" si="1"/>
        <v>BossLevel50104</v>
      </c>
      <c r="M8" s="22" t="str">
        <f>中转!I28</f>
        <v>{"FinalHpRate":168.75,"FinalAtkRate":0.3}</v>
      </c>
      <c r="N8" s="9">
        <f>1000*10^3</f>
        <v>1000000</v>
      </c>
      <c r="O8" s="7" t="s">
        <v>54</v>
      </c>
      <c r="P8" s="7" t="s">
        <v>55</v>
      </c>
      <c r="Q8" s="7">
        <f t="shared" si="5"/>
        <v>100</v>
      </c>
    </row>
    <row r="9" spans="1:17" x14ac:dyDescent="0.15">
      <c r="A9" s="7" t="str">
        <f t="shared" si="2"/>
        <v>//50105</v>
      </c>
      <c r="B9" s="7">
        <f t="shared" si="0"/>
        <v>50105</v>
      </c>
      <c r="C9" s="7" t="s">
        <v>62</v>
      </c>
      <c r="D9" s="7">
        <f>D7</f>
        <v>501</v>
      </c>
      <c r="E9" s="7" t="str">
        <f>E7</f>
        <v>[1,5]</v>
      </c>
      <c r="F9" s="7">
        <v>5</v>
      </c>
      <c r="G9" s="7">
        <f>G7</f>
        <v>10</v>
      </c>
      <c r="H9" s="7" t="str">
        <f>_xlfn.XLOOKUP(F9,中转!$C$14:$C$19,中转!$FL$14:$FL$19)</f>
        <v>[{"ItemId":50008,"Num":300,"HpRate":0.1},{"ItemId":50008,"Num":300,"HpRate":0.2},{"ItemId":50008,"Num":300,"HpRate":0.3},{"ItemId":60606,"Num":1,"HpRate":0.4},{"ItemId":50002,"Num":500,"HpRate":0.5},{"ItemId":50008,"Num":300,"HpRate":0.6},{"ItemId":50008,"Num":500,"HpRate":0.7},{"ItemId":60607,"Num":1,"HpRate":0.8},{"ItemId":50008,"Num":1000,"HpRate":0.9},{"ItemId":10001,"Num":15,"HpRate":1}]</v>
      </c>
      <c r="I9" s="7" t="s">
        <v>51</v>
      </c>
      <c r="J9" s="21" t="str">
        <f>J7</f>
        <v>[{"Title":"boss_battle_team_recommendation","Desc":"boss_recommend_1_1","Cards":[140101,140104,140103]},{"Title":"boss_battle_team_recommendation","Desc":"boss_recommend_1_2","Cards":[140101,140104,140103]}]</v>
      </c>
      <c r="K9" s="22" t="s">
        <v>63</v>
      </c>
      <c r="L9" s="22" t="str">
        <f t="shared" si="1"/>
        <v>BossLevel50105</v>
      </c>
      <c r="M9" s="22" t="str">
        <f>中转!I29</f>
        <v>{"FinalHpRate":760.55,"FinalAtkRate":0.3}</v>
      </c>
      <c r="N9" s="9">
        <f>3000*10^3</f>
        <v>3000000</v>
      </c>
      <c r="O9" s="7" t="s">
        <v>54</v>
      </c>
      <c r="P9" s="7" t="s">
        <v>55</v>
      </c>
      <c r="Q9" s="7">
        <f t="shared" si="5"/>
        <v>100</v>
      </c>
    </row>
    <row r="10" spans="1:17" x14ac:dyDescent="0.15">
      <c r="A10" s="7" t="str">
        <f t="shared" si="2"/>
        <v>//50106</v>
      </c>
      <c r="B10" s="7">
        <f t="shared" si="0"/>
        <v>50106</v>
      </c>
      <c r="C10" s="7" t="s">
        <v>64</v>
      </c>
      <c r="D10" s="7">
        <f t="shared" si="3"/>
        <v>501</v>
      </c>
      <c r="E10" s="7" t="str">
        <f t="shared" si="3"/>
        <v>[1,5]</v>
      </c>
      <c r="F10" s="7">
        <v>6</v>
      </c>
      <c r="G10" s="7">
        <f t="shared" si="4"/>
        <v>10</v>
      </c>
      <c r="H10" s="7" t="s">
        <v>51</v>
      </c>
      <c r="I10" s="7" t="str">
        <f>_xlfn.XLOOKUP(F10,中转!$C$14:$C$19,中转!$FL$14:$FL$19)</f>
        <v>[{"ItemId":50008,"Num":300,"DmgSum":20000000},{"ItemId":50008,"Num":300,"DmgSum":40000000},{"ItemId":50008,"Num":300,"DmgSum":60000000},{"ItemId":50008,"Num":300,"DmgSum":80000000},{"ItemId":50002,"Num":500,"DmgSum":100000000},{"ItemId":50008,"Num":300,"DmgSum":120000000},{"ItemId":50008,"Num":500,"DmgSum":140000000},{"ItemId":50008,"Num":500,"DmgSum":160000000},{"ItemId":50008,"Num":1000,"DmgSum":180000000},{"ItemId":10001,"Num":15,"DmgSum":200000000}]</v>
      </c>
      <c r="J10" s="21" t="str">
        <f>J9</f>
        <v>[{"Title":"boss_battle_team_recommendation","Desc":"boss_recommend_1_1","Cards":[140101,140104,140103]},{"Title":"boss_battle_team_recommendation","Desc":"boss_recommend_1_2","Cards":[140101,140104,140103]}]</v>
      </c>
      <c r="K10" s="22" t="s">
        <v>65</v>
      </c>
      <c r="L10" s="22" t="str">
        <f t="shared" si="1"/>
        <v>BossLevel50106</v>
      </c>
      <c r="M10" s="22" t="str">
        <f>中转!I30</f>
        <v>{"FinalHpRate":0,"FinalAtkRate":0.3}</v>
      </c>
      <c r="N10" s="9">
        <f>6000*10^3</f>
        <v>6000000</v>
      </c>
      <c r="O10" s="7" t="s">
        <v>54</v>
      </c>
      <c r="P10" s="7" t="s">
        <v>55</v>
      </c>
      <c r="Q10" s="7">
        <f t="shared" si="5"/>
        <v>100</v>
      </c>
    </row>
    <row r="11" spans="1:17" x14ac:dyDescent="0.15">
      <c r="A11" s="7">
        <f t="shared" ref="A11:A28" si="7">B11</f>
        <v>50201</v>
      </c>
      <c r="B11" s="7">
        <f t="shared" si="0"/>
        <v>50201</v>
      </c>
      <c r="C11" s="7" t="s">
        <v>66</v>
      </c>
      <c r="D11" s="7">
        <v>502</v>
      </c>
      <c r="E11" s="7" t="s">
        <v>67</v>
      </c>
      <c r="F11" s="19">
        <f>F5</f>
        <v>1</v>
      </c>
      <c r="G11" s="7">
        <f>G5</f>
        <v>10</v>
      </c>
      <c r="H11" s="7" t="str">
        <f>_xlfn.XLOOKUP(F11,中转!$C$14:$C$19,中转!$FL$14:$FL$19)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250,"HpRate":0.45},{"ItemId":50002,"Num":250,"HpRate":0.5},{"ItemId":50008,"Num":300,"HpRate":0.55},{"ItemId":50008,"Num":300,"HpRate":0.6},{"ItemId":50004,"Num":6500,"HpRate":0.65},{"ItemId":50004,"Num":6500,"HpRate":0.7},{"ItemId":50004,"Num":6500,"HpRate":0.75},{"ItemId":60603,"Num":1,"HpRate":0.8},{"ItemId":50008,"Num":500,"HpRate":0.85},{"ItemId":50008,"Num":500,"HpRate":0.9},{"ItemId":10001,"Num":10,"HpRate":0.95},{"ItemId":10001,"Num":10,"HpRate":1}]</v>
      </c>
      <c r="I11" s="7" t="s">
        <v>51</v>
      </c>
      <c r="J11" s="21" t="s">
        <v>68</v>
      </c>
      <c r="K11" s="22" t="s">
        <v>69</v>
      </c>
      <c r="L11" s="22" t="str">
        <f t="shared" si="1"/>
        <v>BossLevel50201</v>
      </c>
      <c r="M11" s="22" t="str">
        <f>M5</f>
        <v>{"FinalHpRate":7,"FinalAtkRate":0.3}</v>
      </c>
      <c r="N11" s="9">
        <f>N5</f>
        <v>50000</v>
      </c>
      <c r="O11" s="7" t="s">
        <v>54</v>
      </c>
      <c r="P11" s="7" t="s">
        <v>55</v>
      </c>
      <c r="Q11" s="7">
        <f>Q5</f>
        <v>100</v>
      </c>
    </row>
    <row r="12" spans="1:17" x14ac:dyDescent="0.15">
      <c r="A12" s="7">
        <f t="shared" si="7"/>
        <v>50202</v>
      </c>
      <c r="B12" s="7">
        <f t="shared" si="0"/>
        <v>50202</v>
      </c>
      <c r="C12" s="7" t="s">
        <v>70</v>
      </c>
      <c r="D12" s="7">
        <f t="shared" ref="D12:E16" si="8">D11</f>
        <v>502</v>
      </c>
      <c r="E12" s="7" t="str">
        <f t="shared" si="8"/>
        <v>[2,6]</v>
      </c>
      <c r="F12" s="19">
        <f t="shared" ref="F12:F28" si="9">F6</f>
        <v>2</v>
      </c>
      <c r="G12" s="7">
        <f t="shared" ref="G12" si="10">G6</f>
        <v>10</v>
      </c>
      <c r="H12" s="7" t="str">
        <f>_xlfn.XLOOKUP(F12,中转!$C$14:$C$19,中转!$FL$14:$FL$19)</f>
        <v>[{"ItemId":50004,"Num":56000,"HpRate":0.1},{"ItemId":50004,"Num":56000,"HpRate":0.2},{"ItemId":50004,"Num":56000,"HpRate":0.3},{"ItemId":60603,"Num":1,"HpRate":0.4},{"ItemId":50002,"Num":500,"HpRate":0.5},{"ItemId":50008,"Num":300,"HpRate":0.6},{"ItemId":50004,"Num":112000,"HpRate":0.7},{"ItemId":60604,"Num":1,"HpRate":0.8},{"ItemId":50008,"Num":1000,"HpRate":0.9},{"ItemId":10001,"Num":15,"HpRate":1}]</v>
      </c>
      <c r="I12" s="7" t="s">
        <v>51</v>
      </c>
      <c r="J12" s="21" t="s">
        <v>68</v>
      </c>
      <c r="K12" s="22" t="s">
        <v>71</v>
      </c>
      <c r="L12" s="22" t="str">
        <f t="shared" si="1"/>
        <v>BossLevel50202</v>
      </c>
      <c r="M12" s="22" t="str">
        <f t="shared" ref="M12:N28" si="11">M6</f>
        <v>{"FinalHpRate":16.41,"FinalAtkRate":0.3}</v>
      </c>
      <c r="N12" s="9">
        <f t="shared" si="11"/>
        <v>150000</v>
      </c>
      <c r="O12" s="7" t="s">
        <v>54</v>
      </c>
      <c r="P12" s="7" t="s">
        <v>55</v>
      </c>
      <c r="Q12" s="7">
        <f t="shared" ref="Q12:Q28" si="12">Q6</f>
        <v>100</v>
      </c>
    </row>
    <row r="13" spans="1:17" x14ac:dyDescent="0.15">
      <c r="A13" s="7">
        <f t="shared" si="7"/>
        <v>50203</v>
      </c>
      <c r="B13" s="7">
        <f t="shared" si="0"/>
        <v>50203</v>
      </c>
      <c r="C13" s="7" t="s">
        <v>72</v>
      </c>
      <c r="D13" s="7">
        <f t="shared" si="8"/>
        <v>502</v>
      </c>
      <c r="E13" s="7" t="str">
        <f t="shared" si="8"/>
        <v>[2,6]</v>
      </c>
      <c r="F13" s="19">
        <f t="shared" si="9"/>
        <v>3</v>
      </c>
      <c r="G13" s="7">
        <f t="shared" ref="G13:G19" si="13">G7</f>
        <v>10</v>
      </c>
      <c r="H13" s="7" t="str">
        <f>_xlfn.XLOOKUP(F13,中转!$C$14:$C$19,中转!$FL$14:$FL$19)</f>
        <v>[{"ItemId":50004,"Num":250000,"HpRate":0.1},{"ItemId":50008,"Num":300,"HpRate":0.2},{"ItemId":50008,"Num":300,"HpRate":0.3},{"ItemId":60604,"Num":1,"HpRate":0.4},{"ItemId":50002,"Num":500,"HpRate":0.5},{"ItemId":50008,"Num":300,"HpRate":0.6},{"ItemId":50004,"Num":500000,"HpRate":0.7},{"ItemId":60605,"Num":1,"HpRate":0.8},{"ItemId":50008,"Num":1000,"HpRate":0.9},{"ItemId":10001,"Num":15,"HpRate":1}]</v>
      </c>
      <c r="I13" s="7" t="s">
        <v>51</v>
      </c>
      <c r="J13" s="21" t="s">
        <v>68</v>
      </c>
      <c r="K13" s="22" t="s">
        <v>73</v>
      </c>
      <c r="L13" s="22" t="str">
        <f t="shared" si="1"/>
        <v>BossLevel50203</v>
      </c>
      <c r="M13" s="22" t="str">
        <f t="shared" si="11"/>
        <v>{"FinalHpRate":59.75,"FinalAtkRate":0.3}</v>
      </c>
      <c r="N13" s="9">
        <f t="shared" si="11"/>
        <v>650000</v>
      </c>
      <c r="O13" s="7" t="s">
        <v>54</v>
      </c>
      <c r="P13" s="7" t="s">
        <v>55</v>
      </c>
      <c r="Q13" s="7">
        <f t="shared" si="12"/>
        <v>100</v>
      </c>
    </row>
    <row r="14" spans="1:17" x14ac:dyDescent="0.15">
      <c r="A14" s="7">
        <f t="shared" ref="A14" si="14">B14</f>
        <v>50204</v>
      </c>
      <c r="B14" s="7">
        <f t="shared" si="0"/>
        <v>50204</v>
      </c>
      <c r="C14" s="7" t="s">
        <v>74</v>
      </c>
      <c r="D14" s="7">
        <f t="shared" si="8"/>
        <v>502</v>
      </c>
      <c r="E14" s="7" t="str">
        <f t="shared" si="8"/>
        <v>[2,6]</v>
      </c>
      <c r="F14" s="19">
        <f t="shared" si="9"/>
        <v>4</v>
      </c>
      <c r="G14" s="7">
        <f t="shared" si="13"/>
        <v>10</v>
      </c>
      <c r="H14" s="7" t="str">
        <f>_xlfn.XLOOKUP(F14,中转!$C$14:$C$19,中转!$FL$14:$FL$19)</f>
        <v>[{"ItemId":50008,"Num":300,"HpRate":0.1},{"ItemId":50008,"Num":300,"HpRate":0.2},{"ItemId":50008,"Num":300,"HpRate":0.3},{"ItemId":60605,"Num":1,"HpRate":0.4},{"ItemId":50002,"Num":500,"HpRate":0.5},{"ItemId":50008,"Num":300,"HpRate":0.6},{"ItemId":50008,"Num":500,"HpRate":0.7},{"ItemId":60606,"Num":1,"HpRate":0.8},{"ItemId":50008,"Num":1000,"HpRate":0.9},{"ItemId":10001,"Num":15,"HpRate":1}]</v>
      </c>
      <c r="I14" s="7" t="s">
        <v>51</v>
      </c>
      <c r="J14" s="21" t="s">
        <v>68</v>
      </c>
      <c r="K14" s="22" t="s">
        <v>75</v>
      </c>
      <c r="L14" s="22" t="str">
        <f t="shared" si="1"/>
        <v>BossLevel50204</v>
      </c>
      <c r="M14" s="22" t="str">
        <f t="shared" si="11"/>
        <v>{"FinalHpRate":168.75,"FinalAtkRate":0.3}</v>
      </c>
      <c r="N14" s="9">
        <f t="shared" si="11"/>
        <v>1000000</v>
      </c>
      <c r="O14" s="7" t="s">
        <v>54</v>
      </c>
      <c r="P14" s="7" t="s">
        <v>55</v>
      </c>
      <c r="Q14" s="7">
        <f t="shared" si="12"/>
        <v>100</v>
      </c>
    </row>
    <row r="15" spans="1:17" x14ac:dyDescent="0.15">
      <c r="A15" s="7">
        <f t="shared" si="7"/>
        <v>50205</v>
      </c>
      <c r="B15" s="7">
        <f t="shared" si="0"/>
        <v>50205</v>
      </c>
      <c r="C15" s="7" t="s">
        <v>76</v>
      </c>
      <c r="D15" s="7">
        <f>D13</f>
        <v>502</v>
      </c>
      <c r="E15" s="7" t="str">
        <f>E13</f>
        <v>[2,6]</v>
      </c>
      <c r="F15" s="19">
        <f t="shared" si="9"/>
        <v>5</v>
      </c>
      <c r="G15" s="7">
        <f t="shared" si="13"/>
        <v>10</v>
      </c>
      <c r="H15" s="7" t="str">
        <f>_xlfn.XLOOKUP(F15,中转!$C$14:$C$19,中转!$FL$14:$FL$19)</f>
        <v>[{"ItemId":50008,"Num":300,"HpRate":0.1},{"ItemId":50008,"Num":300,"HpRate":0.2},{"ItemId":50008,"Num":300,"HpRate":0.3},{"ItemId":60606,"Num":1,"HpRate":0.4},{"ItemId":50002,"Num":500,"HpRate":0.5},{"ItemId":50008,"Num":300,"HpRate":0.6},{"ItemId":50008,"Num":500,"HpRate":0.7},{"ItemId":60607,"Num":1,"HpRate":0.8},{"ItemId":50008,"Num":1000,"HpRate":0.9},{"ItemId":10001,"Num":15,"HpRate":1}]</v>
      </c>
      <c r="I15" s="7" t="s">
        <v>51</v>
      </c>
      <c r="J15" s="21" t="s">
        <v>68</v>
      </c>
      <c r="K15" s="22" t="s">
        <v>77</v>
      </c>
      <c r="L15" s="22" t="str">
        <f t="shared" si="1"/>
        <v>BossLevel50205</v>
      </c>
      <c r="M15" s="22" t="str">
        <f t="shared" si="11"/>
        <v>{"FinalHpRate":760.55,"FinalAtkRate":0.3}</v>
      </c>
      <c r="N15" s="9">
        <f t="shared" si="11"/>
        <v>3000000</v>
      </c>
      <c r="O15" s="7" t="s">
        <v>54</v>
      </c>
      <c r="P15" s="7" t="s">
        <v>55</v>
      </c>
      <c r="Q15" s="7">
        <f t="shared" si="12"/>
        <v>100</v>
      </c>
    </row>
    <row r="16" spans="1:17" x14ac:dyDescent="0.15">
      <c r="A16" s="7">
        <f t="shared" si="7"/>
        <v>50206</v>
      </c>
      <c r="B16" s="7">
        <f t="shared" si="0"/>
        <v>50206</v>
      </c>
      <c r="C16" s="7" t="s">
        <v>78</v>
      </c>
      <c r="D16" s="7">
        <f t="shared" si="8"/>
        <v>502</v>
      </c>
      <c r="E16" s="7" t="str">
        <f t="shared" si="8"/>
        <v>[2,6]</v>
      </c>
      <c r="F16" s="19">
        <f t="shared" si="9"/>
        <v>6</v>
      </c>
      <c r="G16" s="7">
        <f t="shared" si="13"/>
        <v>10</v>
      </c>
      <c r="H16" s="7" t="s">
        <v>51</v>
      </c>
      <c r="I16" s="7" t="str">
        <f>_xlfn.XLOOKUP(F16,中转!$C$14:$C$19,中转!$FL$14:$FL$19)</f>
        <v>[{"ItemId":50008,"Num":300,"DmgSum":20000000},{"ItemId":50008,"Num":300,"DmgSum":40000000},{"ItemId":50008,"Num":300,"DmgSum":60000000},{"ItemId":50008,"Num":300,"DmgSum":80000000},{"ItemId":50002,"Num":500,"DmgSum":100000000},{"ItemId":50008,"Num":300,"DmgSum":120000000},{"ItemId":50008,"Num":500,"DmgSum":140000000},{"ItemId":50008,"Num":500,"DmgSum":160000000},{"ItemId":50008,"Num":1000,"DmgSum":180000000},{"ItemId":10001,"Num":15,"DmgSum":200000000}]</v>
      </c>
      <c r="J16" s="21" t="s">
        <v>68</v>
      </c>
      <c r="K16" s="22" t="s">
        <v>79</v>
      </c>
      <c r="L16" s="22" t="str">
        <f t="shared" si="1"/>
        <v>BossLevel50206</v>
      </c>
      <c r="M16" s="22" t="str">
        <f t="shared" si="11"/>
        <v>{"FinalHpRate":0,"FinalAtkRate":0.3}</v>
      </c>
      <c r="N16" s="9">
        <f t="shared" si="11"/>
        <v>6000000</v>
      </c>
      <c r="O16" s="7" t="s">
        <v>54</v>
      </c>
      <c r="P16" s="7" t="s">
        <v>55</v>
      </c>
      <c r="Q16" s="7">
        <f t="shared" si="12"/>
        <v>100</v>
      </c>
    </row>
    <row r="17" spans="1:17" x14ac:dyDescent="0.15">
      <c r="A17" s="7">
        <f t="shared" si="7"/>
        <v>50301</v>
      </c>
      <c r="B17" s="7">
        <f t="shared" si="0"/>
        <v>50301</v>
      </c>
      <c r="C17" s="7" t="s">
        <v>80</v>
      </c>
      <c r="D17" s="7">
        <v>503</v>
      </c>
      <c r="E17" s="7" t="s">
        <v>81</v>
      </c>
      <c r="F17" s="19">
        <f t="shared" si="9"/>
        <v>1</v>
      </c>
      <c r="G17" s="7">
        <f t="shared" si="13"/>
        <v>10</v>
      </c>
      <c r="H17" s="7" t="str">
        <f>_xlfn.XLOOKUP(F17,中转!$C$14:$C$19,中转!$FL$14:$FL$19)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250,"HpRate":0.45},{"ItemId":50002,"Num":250,"HpRate":0.5},{"ItemId":50008,"Num":300,"HpRate":0.55},{"ItemId":50008,"Num":300,"HpRate":0.6},{"ItemId":50004,"Num":6500,"HpRate":0.65},{"ItemId":50004,"Num":6500,"HpRate":0.7},{"ItemId":50004,"Num":6500,"HpRate":0.75},{"ItemId":60603,"Num":1,"HpRate":0.8},{"ItemId":50008,"Num":500,"HpRate":0.85},{"ItemId":50008,"Num":500,"HpRate":0.9},{"ItemId":10001,"Num":10,"HpRate":0.95},{"ItemId":10001,"Num":10,"HpRate":1}]</v>
      </c>
      <c r="I17" s="7" t="s">
        <v>51</v>
      </c>
      <c r="J17" s="21" t="s">
        <v>82</v>
      </c>
      <c r="K17" s="22" t="s">
        <v>83</v>
      </c>
      <c r="L17" s="22" t="str">
        <f t="shared" si="1"/>
        <v>BossLevel50301</v>
      </c>
      <c r="M17" s="22" t="str">
        <f t="shared" si="11"/>
        <v>{"FinalHpRate":7,"FinalAtkRate":0.3}</v>
      </c>
      <c r="N17" s="9">
        <f t="shared" si="11"/>
        <v>50000</v>
      </c>
      <c r="O17" s="7" t="s">
        <v>84</v>
      </c>
      <c r="P17" s="7" t="s">
        <v>55</v>
      </c>
      <c r="Q17" s="7">
        <f t="shared" si="12"/>
        <v>100</v>
      </c>
    </row>
    <row r="18" spans="1:17" x14ac:dyDescent="0.15">
      <c r="A18" s="7">
        <f t="shared" si="7"/>
        <v>50302</v>
      </c>
      <c r="B18" s="7">
        <f t="shared" si="0"/>
        <v>50302</v>
      </c>
      <c r="C18" s="7" t="s">
        <v>85</v>
      </c>
      <c r="D18" s="7">
        <f t="shared" ref="D18:E22" si="15">D17</f>
        <v>503</v>
      </c>
      <c r="E18" s="7" t="str">
        <f t="shared" si="15"/>
        <v>[3,7]</v>
      </c>
      <c r="F18" s="19">
        <f t="shared" si="9"/>
        <v>2</v>
      </c>
      <c r="G18" s="7">
        <f t="shared" si="13"/>
        <v>10</v>
      </c>
      <c r="H18" s="7" t="str">
        <f>_xlfn.XLOOKUP(F18,中转!$C$14:$C$19,中转!$FL$14:$FL$19)</f>
        <v>[{"ItemId":50004,"Num":56000,"HpRate":0.1},{"ItemId":50004,"Num":56000,"HpRate":0.2},{"ItemId":50004,"Num":56000,"HpRate":0.3},{"ItemId":60603,"Num":1,"HpRate":0.4},{"ItemId":50002,"Num":500,"HpRate":0.5},{"ItemId":50008,"Num":300,"HpRate":0.6},{"ItemId":50004,"Num":112000,"HpRate":0.7},{"ItemId":60604,"Num":1,"HpRate":0.8},{"ItemId":50008,"Num":1000,"HpRate":0.9},{"ItemId":10001,"Num":15,"HpRate":1}]</v>
      </c>
      <c r="I18" s="7" t="s">
        <v>51</v>
      </c>
      <c r="J18" s="21" t="s">
        <v>82</v>
      </c>
      <c r="K18" s="22" t="s">
        <v>86</v>
      </c>
      <c r="L18" s="22" t="str">
        <f t="shared" si="1"/>
        <v>BossLevel50302</v>
      </c>
      <c r="M18" s="22" t="str">
        <f t="shared" si="11"/>
        <v>{"FinalHpRate":16.41,"FinalAtkRate":0.3}</v>
      </c>
      <c r="N18" s="9">
        <f t="shared" si="11"/>
        <v>150000</v>
      </c>
      <c r="O18" s="7" t="s">
        <v>84</v>
      </c>
      <c r="P18" s="7" t="s">
        <v>55</v>
      </c>
      <c r="Q18" s="7">
        <f t="shared" si="12"/>
        <v>100</v>
      </c>
    </row>
    <row r="19" spans="1:17" x14ac:dyDescent="0.15">
      <c r="A19" s="7">
        <f t="shared" si="7"/>
        <v>50303</v>
      </c>
      <c r="B19" s="7">
        <f t="shared" si="0"/>
        <v>50303</v>
      </c>
      <c r="C19" s="7" t="s">
        <v>87</v>
      </c>
      <c r="D19" s="7">
        <f t="shared" si="15"/>
        <v>503</v>
      </c>
      <c r="E19" s="7" t="str">
        <f t="shared" si="15"/>
        <v>[3,7]</v>
      </c>
      <c r="F19" s="19">
        <f t="shared" si="9"/>
        <v>3</v>
      </c>
      <c r="G19" s="7">
        <f t="shared" si="13"/>
        <v>10</v>
      </c>
      <c r="H19" s="7" t="str">
        <f>_xlfn.XLOOKUP(F19,中转!$C$14:$C$19,中转!$FL$14:$FL$19)</f>
        <v>[{"ItemId":50004,"Num":250000,"HpRate":0.1},{"ItemId":50008,"Num":300,"HpRate":0.2},{"ItemId":50008,"Num":300,"HpRate":0.3},{"ItemId":60604,"Num":1,"HpRate":0.4},{"ItemId":50002,"Num":500,"HpRate":0.5},{"ItemId":50008,"Num":300,"HpRate":0.6},{"ItemId":50004,"Num":500000,"HpRate":0.7},{"ItemId":60605,"Num":1,"HpRate":0.8},{"ItemId":50008,"Num":1000,"HpRate":0.9},{"ItemId":10001,"Num":15,"HpRate":1}]</v>
      </c>
      <c r="I19" s="7" t="s">
        <v>51</v>
      </c>
      <c r="J19" s="21" t="s">
        <v>82</v>
      </c>
      <c r="K19" s="22" t="s">
        <v>88</v>
      </c>
      <c r="L19" s="22" t="str">
        <f t="shared" si="1"/>
        <v>BossLevel50303</v>
      </c>
      <c r="M19" s="22" t="str">
        <f t="shared" si="11"/>
        <v>{"FinalHpRate":59.75,"FinalAtkRate":0.3}</v>
      </c>
      <c r="N19" s="9">
        <f t="shared" si="11"/>
        <v>650000</v>
      </c>
      <c r="O19" s="7" t="s">
        <v>84</v>
      </c>
      <c r="P19" s="7" t="s">
        <v>55</v>
      </c>
      <c r="Q19" s="7">
        <f t="shared" si="12"/>
        <v>100</v>
      </c>
    </row>
    <row r="20" spans="1:17" x14ac:dyDescent="0.15">
      <c r="A20" s="7">
        <f t="shared" ref="A20" si="16">B20</f>
        <v>50304</v>
      </c>
      <c r="B20" s="7">
        <f t="shared" si="0"/>
        <v>50304</v>
      </c>
      <c r="C20" s="7" t="s">
        <v>89</v>
      </c>
      <c r="D20" s="7">
        <f t="shared" si="15"/>
        <v>503</v>
      </c>
      <c r="E20" s="7" t="str">
        <f t="shared" si="15"/>
        <v>[3,7]</v>
      </c>
      <c r="F20" s="19">
        <f t="shared" si="9"/>
        <v>4</v>
      </c>
      <c r="G20" s="7">
        <f t="shared" ref="G20" si="17">G14</f>
        <v>10</v>
      </c>
      <c r="H20" s="7" t="str">
        <f>_xlfn.XLOOKUP(F20,中转!$C$14:$C$19,中转!$FL$14:$FL$19)</f>
        <v>[{"ItemId":50008,"Num":300,"HpRate":0.1},{"ItemId":50008,"Num":300,"HpRate":0.2},{"ItemId":50008,"Num":300,"HpRate":0.3},{"ItemId":60605,"Num":1,"HpRate":0.4},{"ItemId":50002,"Num":500,"HpRate":0.5},{"ItemId":50008,"Num":300,"HpRate":0.6},{"ItemId":50008,"Num":500,"HpRate":0.7},{"ItemId":60606,"Num":1,"HpRate":0.8},{"ItemId":50008,"Num":1000,"HpRate":0.9},{"ItemId":10001,"Num":15,"HpRate":1}]</v>
      </c>
      <c r="I20" s="7" t="s">
        <v>51</v>
      </c>
      <c r="J20" s="21" t="s">
        <v>82</v>
      </c>
      <c r="K20" s="22" t="s">
        <v>90</v>
      </c>
      <c r="L20" s="22" t="str">
        <f t="shared" si="1"/>
        <v>BossLevel50304</v>
      </c>
      <c r="M20" s="22" t="str">
        <f t="shared" si="11"/>
        <v>{"FinalHpRate":168.75,"FinalAtkRate":0.3}</v>
      </c>
      <c r="N20" s="9">
        <f t="shared" si="11"/>
        <v>1000000</v>
      </c>
      <c r="O20" s="7" t="s">
        <v>84</v>
      </c>
      <c r="P20" s="7" t="s">
        <v>55</v>
      </c>
      <c r="Q20" s="7">
        <f t="shared" si="12"/>
        <v>100</v>
      </c>
    </row>
    <row r="21" spans="1:17" x14ac:dyDescent="0.15">
      <c r="A21" s="7">
        <f t="shared" si="7"/>
        <v>50305</v>
      </c>
      <c r="B21" s="7">
        <f t="shared" si="0"/>
        <v>50305</v>
      </c>
      <c r="C21" s="7" t="s">
        <v>91</v>
      </c>
      <c r="D21" s="7">
        <f>D19</f>
        <v>503</v>
      </c>
      <c r="E21" s="7" t="str">
        <f>E19</f>
        <v>[3,7]</v>
      </c>
      <c r="F21" s="19">
        <f t="shared" si="9"/>
        <v>5</v>
      </c>
      <c r="G21" s="7">
        <f t="shared" ref="G21" si="18">G15</f>
        <v>10</v>
      </c>
      <c r="H21" s="7" t="str">
        <f>_xlfn.XLOOKUP(F21,中转!$C$14:$C$19,中转!$FL$14:$FL$19)</f>
        <v>[{"ItemId":50008,"Num":300,"HpRate":0.1},{"ItemId":50008,"Num":300,"HpRate":0.2},{"ItemId":50008,"Num":300,"HpRate":0.3},{"ItemId":60606,"Num":1,"HpRate":0.4},{"ItemId":50002,"Num":500,"HpRate":0.5},{"ItemId":50008,"Num":300,"HpRate":0.6},{"ItemId":50008,"Num":500,"HpRate":0.7},{"ItemId":60607,"Num":1,"HpRate":0.8},{"ItemId":50008,"Num":1000,"HpRate":0.9},{"ItemId":10001,"Num":15,"HpRate":1}]</v>
      </c>
      <c r="I21" s="7" t="s">
        <v>51</v>
      </c>
      <c r="J21" s="21" t="s">
        <v>82</v>
      </c>
      <c r="K21" s="22" t="s">
        <v>92</v>
      </c>
      <c r="L21" s="22" t="str">
        <f t="shared" si="1"/>
        <v>BossLevel50305</v>
      </c>
      <c r="M21" s="22" t="str">
        <f t="shared" si="11"/>
        <v>{"FinalHpRate":760.55,"FinalAtkRate":0.3}</v>
      </c>
      <c r="N21" s="9">
        <f t="shared" si="11"/>
        <v>3000000</v>
      </c>
      <c r="O21" s="7" t="s">
        <v>84</v>
      </c>
      <c r="P21" s="7" t="s">
        <v>55</v>
      </c>
      <c r="Q21" s="7">
        <f t="shared" si="12"/>
        <v>100</v>
      </c>
    </row>
    <row r="22" spans="1:17" x14ac:dyDescent="0.15">
      <c r="A22" s="7">
        <f t="shared" si="7"/>
        <v>50306</v>
      </c>
      <c r="B22" s="7">
        <f t="shared" si="0"/>
        <v>50306</v>
      </c>
      <c r="C22" s="7" t="s">
        <v>93</v>
      </c>
      <c r="D22" s="7">
        <f t="shared" si="15"/>
        <v>503</v>
      </c>
      <c r="E22" s="7" t="str">
        <f t="shared" si="15"/>
        <v>[3,7]</v>
      </c>
      <c r="F22" s="19">
        <f t="shared" si="9"/>
        <v>6</v>
      </c>
      <c r="G22" s="7">
        <f t="shared" ref="G22:G23" si="19">G16</f>
        <v>10</v>
      </c>
      <c r="H22" s="7" t="s">
        <v>51</v>
      </c>
      <c r="I22" s="7" t="str">
        <f>_xlfn.XLOOKUP(F22,中转!$C$14:$C$19,中转!$FL$14:$FL$19)</f>
        <v>[{"ItemId":50008,"Num":300,"DmgSum":20000000},{"ItemId":50008,"Num":300,"DmgSum":40000000},{"ItemId":50008,"Num":300,"DmgSum":60000000},{"ItemId":50008,"Num":300,"DmgSum":80000000},{"ItemId":50002,"Num":500,"DmgSum":100000000},{"ItemId":50008,"Num":300,"DmgSum":120000000},{"ItemId":50008,"Num":500,"DmgSum":140000000},{"ItemId":50008,"Num":500,"DmgSum":160000000},{"ItemId":50008,"Num":1000,"DmgSum":180000000},{"ItemId":10001,"Num":15,"DmgSum":200000000}]</v>
      </c>
      <c r="J22" s="21" t="s">
        <v>82</v>
      </c>
      <c r="K22" s="22" t="s">
        <v>94</v>
      </c>
      <c r="L22" s="22" t="str">
        <f t="shared" si="1"/>
        <v>BossLevel50306</v>
      </c>
      <c r="M22" s="22" t="str">
        <f t="shared" si="11"/>
        <v>{"FinalHpRate":0,"FinalAtkRate":0.3}</v>
      </c>
      <c r="N22" s="9">
        <f t="shared" si="11"/>
        <v>6000000</v>
      </c>
      <c r="O22" s="7" t="s">
        <v>84</v>
      </c>
      <c r="P22" s="7" t="s">
        <v>55</v>
      </c>
      <c r="Q22" s="7">
        <f t="shared" si="12"/>
        <v>100</v>
      </c>
    </row>
    <row r="23" spans="1:17" x14ac:dyDescent="0.15">
      <c r="A23" s="7">
        <f t="shared" si="7"/>
        <v>50401</v>
      </c>
      <c r="B23" s="7">
        <f t="shared" si="0"/>
        <v>50401</v>
      </c>
      <c r="C23" s="7" t="s">
        <v>95</v>
      </c>
      <c r="D23" s="7">
        <v>504</v>
      </c>
      <c r="E23" s="7" t="s">
        <v>96</v>
      </c>
      <c r="F23" s="19">
        <f t="shared" si="9"/>
        <v>1</v>
      </c>
      <c r="G23" s="7">
        <f t="shared" si="19"/>
        <v>10</v>
      </c>
      <c r="H23" s="7" t="str">
        <f>_xlfn.XLOOKUP(F23,中转!$C$14:$C$19,中转!$FL$14:$FL$19)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250,"HpRate":0.45},{"ItemId":50002,"Num":250,"HpRate":0.5},{"ItemId":50008,"Num":300,"HpRate":0.55},{"ItemId":50008,"Num":300,"HpRate":0.6},{"ItemId":50004,"Num":6500,"HpRate":0.65},{"ItemId":50004,"Num":6500,"HpRate":0.7},{"ItemId":50004,"Num":6500,"HpRate":0.75},{"ItemId":60603,"Num":1,"HpRate":0.8},{"ItemId":50008,"Num":500,"HpRate":0.85},{"ItemId":50008,"Num":500,"HpRate":0.9},{"ItemId":10001,"Num":10,"HpRate":0.95},{"ItemId":10001,"Num":10,"HpRate":1}]</v>
      </c>
      <c r="I23" s="7" t="s">
        <v>51</v>
      </c>
      <c r="J23" s="21" t="s">
        <v>97</v>
      </c>
      <c r="K23" s="22" t="s">
        <v>98</v>
      </c>
      <c r="L23" s="22" t="str">
        <f t="shared" si="1"/>
        <v>BossLevel50401</v>
      </c>
      <c r="M23" s="22" t="str">
        <f t="shared" si="11"/>
        <v>{"FinalHpRate":7,"FinalAtkRate":0.3}</v>
      </c>
      <c r="N23" s="9">
        <f t="shared" si="11"/>
        <v>50000</v>
      </c>
      <c r="O23" s="7" t="s">
        <v>99</v>
      </c>
      <c r="P23" s="7" t="s">
        <v>55</v>
      </c>
      <c r="Q23" s="7">
        <f t="shared" si="12"/>
        <v>100</v>
      </c>
    </row>
    <row r="24" spans="1:17" x14ac:dyDescent="0.15">
      <c r="A24" s="7">
        <f t="shared" si="7"/>
        <v>50402</v>
      </c>
      <c r="B24" s="7">
        <f t="shared" si="0"/>
        <v>50402</v>
      </c>
      <c r="C24" s="7" t="s">
        <v>100</v>
      </c>
      <c r="D24" s="7">
        <f t="shared" ref="D24:E28" si="20">D23</f>
        <v>504</v>
      </c>
      <c r="E24" s="7" t="str">
        <f t="shared" si="20"/>
        <v>[1,4,5]</v>
      </c>
      <c r="F24" s="19">
        <f t="shared" si="9"/>
        <v>2</v>
      </c>
      <c r="G24" s="7">
        <f t="shared" ref="G24" si="21">G18</f>
        <v>10</v>
      </c>
      <c r="H24" s="7" t="str">
        <f>_xlfn.XLOOKUP(F24,中转!$C$14:$C$19,中转!$FL$14:$FL$19)</f>
        <v>[{"ItemId":50004,"Num":56000,"HpRate":0.1},{"ItemId":50004,"Num":56000,"HpRate":0.2},{"ItemId":50004,"Num":56000,"HpRate":0.3},{"ItemId":60603,"Num":1,"HpRate":0.4},{"ItemId":50002,"Num":500,"HpRate":0.5},{"ItemId":50008,"Num":300,"HpRate":0.6},{"ItemId":50004,"Num":112000,"HpRate":0.7},{"ItemId":60604,"Num":1,"HpRate":0.8},{"ItemId":50008,"Num":1000,"HpRate":0.9},{"ItemId":10001,"Num":15,"HpRate":1}]</v>
      </c>
      <c r="I24" s="7" t="s">
        <v>51</v>
      </c>
      <c r="J24" s="21" t="s">
        <v>97</v>
      </c>
      <c r="K24" s="22" t="s">
        <v>101</v>
      </c>
      <c r="L24" s="22" t="str">
        <f t="shared" si="1"/>
        <v>BossLevel50402</v>
      </c>
      <c r="M24" s="22" t="str">
        <f t="shared" si="11"/>
        <v>{"FinalHpRate":16.41,"FinalAtkRate":0.3}</v>
      </c>
      <c r="N24" s="9">
        <f t="shared" si="11"/>
        <v>150000</v>
      </c>
      <c r="O24" s="7" t="s">
        <v>99</v>
      </c>
      <c r="P24" s="7" t="s">
        <v>55</v>
      </c>
      <c r="Q24" s="7">
        <f t="shared" si="12"/>
        <v>100</v>
      </c>
    </row>
    <row r="25" spans="1:17" x14ac:dyDescent="0.15">
      <c r="A25" s="7">
        <f t="shared" si="7"/>
        <v>50403</v>
      </c>
      <c r="B25" s="7">
        <f t="shared" si="0"/>
        <v>50403</v>
      </c>
      <c r="C25" s="7" t="s">
        <v>102</v>
      </c>
      <c r="D25" s="7">
        <f t="shared" si="20"/>
        <v>504</v>
      </c>
      <c r="E25" s="7" t="str">
        <f t="shared" si="20"/>
        <v>[1,4,5]</v>
      </c>
      <c r="F25" s="19">
        <f t="shared" si="9"/>
        <v>3</v>
      </c>
      <c r="G25" s="7">
        <f t="shared" ref="G25:G26" si="22">G19</f>
        <v>10</v>
      </c>
      <c r="H25" s="7" t="str">
        <f>_xlfn.XLOOKUP(F25,中转!$C$14:$C$19,中转!$FL$14:$FL$19)</f>
        <v>[{"ItemId":50004,"Num":250000,"HpRate":0.1},{"ItemId":50008,"Num":300,"HpRate":0.2},{"ItemId":50008,"Num":300,"HpRate":0.3},{"ItemId":60604,"Num":1,"HpRate":0.4},{"ItemId":50002,"Num":500,"HpRate":0.5},{"ItemId":50008,"Num":300,"HpRate":0.6},{"ItemId":50004,"Num":500000,"HpRate":0.7},{"ItemId":60605,"Num":1,"HpRate":0.8},{"ItemId":50008,"Num":1000,"HpRate":0.9},{"ItemId":10001,"Num":15,"HpRate":1}]</v>
      </c>
      <c r="I25" s="7" t="s">
        <v>51</v>
      </c>
      <c r="J25" s="21" t="s">
        <v>97</v>
      </c>
      <c r="K25" s="22" t="s">
        <v>103</v>
      </c>
      <c r="L25" s="22" t="str">
        <f t="shared" si="1"/>
        <v>BossLevel50403</v>
      </c>
      <c r="M25" s="22" t="str">
        <f t="shared" si="11"/>
        <v>{"FinalHpRate":59.75,"FinalAtkRate":0.3}</v>
      </c>
      <c r="N25" s="9">
        <f t="shared" si="11"/>
        <v>650000</v>
      </c>
      <c r="O25" s="7" t="s">
        <v>99</v>
      </c>
      <c r="P25" s="7" t="s">
        <v>55</v>
      </c>
      <c r="Q25" s="7">
        <f t="shared" si="12"/>
        <v>100</v>
      </c>
    </row>
    <row r="26" spans="1:17" x14ac:dyDescent="0.15">
      <c r="A26" s="7">
        <f t="shared" ref="A26" si="23">B26</f>
        <v>50404</v>
      </c>
      <c r="B26" s="7">
        <f t="shared" si="0"/>
        <v>50404</v>
      </c>
      <c r="C26" s="7" t="s">
        <v>104</v>
      </c>
      <c r="D26" s="7">
        <f t="shared" si="20"/>
        <v>504</v>
      </c>
      <c r="E26" s="7" t="str">
        <f t="shared" si="20"/>
        <v>[1,4,5]</v>
      </c>
      <c r="F26" s="19">
        <f t="shared" si="9"/>
        <v>4</v>
      </c>
      <c r="G26" s="7">
        <f t="shared" si="22"/>
        <v>10</v>
      </c>
      <c r="H26" s="7" t="str">
        <f>_xlfn.XLOOKUP(F26,中转!$C$14:$C$19,中转!$FL$14:$FL$19)</f>
        <v>[{"ItemId":50008,"Num":300,"HpRate":0.1},{"ItemId":50008,"Num":300,"HpRate":0.2},{"ItemId":50008,"Num":300,"HpRate":0.3},{"ItemId":60605,"Num":1,"HpRate":0.4},{"ItemId":50002,"Num":500,"HpRate":0.5},{"ItemId":50008,"Num":300,"HpRate":0.6},{"ItemId":50008,"Num":500,"HpRate":0.7},{"ItemId":60606,"Num":1,"HpRate":0.8},{"ItemId":50008,"Num":1000,"HpRate":0.9},{"ItemId":10001,"Num":15,"HpRate":1}]</v>
      </c>
      <c r="I26" s="7" t="s">
        <v>51</v>
      </c>
      <c r="J26" s="21" t="s">
        <v>97</v>
      </c>
      <c r="K26" s="22" t="s">
        <v>105</v>
      </c>
      <c r="L26" s="22" t="str">
        <f t="shared" si="1"/>
        <v>BossLevel50404</v>
      </c>
      <c r="M26" s="22" t="str">
        <f t="shared" si="11"/>
        <v>{"FinalHpRate":168.75,"FinalAtkRate":0.3}</v>
      </c>
      <c r="N26" s="9">
        <f t="shared" si="11"/>
        <v>1000000</v>
      </c>
      <c r="O26" s="7" t="s">
        <v>99</v>
      </c>
      <c r="P26" s="7" t="s">
        <v>55</v>
      </c>
      <c r="Q26" s="7">
        <f t="shared" si="12"/>
        <v>100</v>
      </c>
    </row>
    <row r="27" spans="1:17" x14ac:dyDescent="0.15">
      <c r="A27" s="7">
        <f t="shared" si="7"/>
        <v>50405</v>
      </c>
      <c r="B27" s="7">
        <f t="shared" si="0"/>
        <v>50405</v>
      </c>
      <c r="C27" s="7" t="s">
        <v>106</v>
      </c>
      <c r="D27" s="7">
        <f>D25</f>
        <v>504</v>
      </c>
      <c r="E27" s="7" t="str">
        <f>E25</f>
        <v>[1,4,5]</v>
      </c>
      <c r="F27" s="19">
        <f t="shared" si="9"/>
        <v>5</v>
      </c>
      <c r="G27" s="7">
        <f t="shared" ref="G27" si="24">G21</f>
        <v>10</v>
      </c>
      <c r="H27" s="7" t="str">
        <f>_xlfn.XLOOKUP(F27,中转!$C$14:$C$19,中转!$FL$14:$FL$19)</f>
        <v>[{"ItemId":50008,"Num":300,"HpRate":0.1},{"ItemId":50008,"Num":300,"HpRate":0.2},{"ItemId":50008,"Num":300,"HpRate":0.3},{"ItemId":60606,"Num":1,"HpRate":0.4},{"ItemId":50002,"Num":500,"HpRate":0.5},{"ItemId":50008,"Num":300,"HpRate":0.6},{"ItemId":50008,"Num":500,"HpRate":0.7},{"ItemId":60607,"Num":1,"HpRate":0.8},{"ItemId":50008,"Num":1000,"HpRate":0.9},{"ItemId":10001,"Num":15,"HpRate":1}]</v>
      </c>
      <c r="I27" s="7" t="s">
        <v>51</v>
      </c>
      <c r="J27" s="21" t="s">
        <v>97</v>
      </c>
      <c r="K27" s="22" t="s">
        <v>107</v>
      </c>
      <c r="L27" s="22" t="str">
        <f t="shared" si="1"/>
        <v>BossLevel50405</v>
      </c>
      <c r="M27" s="22" t="str">
        <f t="shared" si="11"/>
        <v>{"FinalHpRate":760.55,"FinalAtkRate":0.3}</v>
      </c>
      <c r="N27" s="9">
        <f t="shared" si="11"/>
        <v>3000000</v>
      </c>
      <c r="O27" s="7" t="s">
        <v>99</v>
      </c>
      <c r="P27" s="7" t="s">
        <v>55</v>
      </c>
      <c r="Q27" s="7">
        <f t="shared" si="12"/>
        <v>100</v>
      </c>
    </row>
    <row r="28" spans="1:17" x14ac:dyDescent="0.15">
      <c r="A28" s="7">
        <f t="shared" si="7"/>
        <v>50406</v>
      </c>
      <c r="B28" s="7">
        <f t="shared" si="0"/>
        <v>50406</v>
      </c>
      <c r="C28" s="7" t="s">
        <v>108</v>
      </c>
      <c r="D28" s="7">
        <f t="shared" si="20"/>
        <v>504</v>
      </c>
      <c r="E28" s="7" t="str">
        <f t="shared" si="20"/>
        <v>[1,4,5]</v>
      </c>
      <c r="F28" s="19">
        <f t="shared" si="9"/>
        <v>6</v>
      </c>
      <c r="G28" s="7">
        <f t="shared" ref="G28" si="25">G22</f>
        <v>10</v>
      </c>
      <c r="H28" s="7" t="s">
        <v>51</v>
      </c>
      <c r="I28" s="7" t="str">
        <f>_xlfn.XLOOKUP(F28,中转!$C$14:$C$19,中转!$FL$14:$FL$19)</f>
        <v>[{"ItemId":50008,"Num":300,"DmgSum":20000000},{"ItemId":50008,"Num":300,"DmgSum":40000000},{"ItemId":50008,"Num":300,"DmgSum":60000000},{"ItemId":50008,"Num":300,"DmgSum":80000000},{"ItemId":50002,"Num":500,"DmgSum":100000000},{"ItemId":50008,"Num":300,"DmgSum":120000000},{"ItemId":50008,"Num":500,"DmgSum":140000000},{"ItemId":50008,"Num":500,"DmgSum":160000000},{"ItemId":50008,"Num":1000,"DmgSum":180000000},{"ItemId":10001,"Num":15,"DmgSum":200000000}]</v>
      </c>
      <c r="J28" s="21" t="s">
        <v>97</v>
      </c>
      <c r="K28" s="22" t="s">
        <v>109</v>
      </c>
      <c r="L28" s="22" t="str">
        <f t="shared" si="1"/>
        <v>BossLevel50406</v>
      </c>
      <c r="M28" s="22" t="str">
        <f t="shared" si="11"/>
        <v>{"FinalHpRate":0,"FinalAtkRate":0.3}</v>
      </c>
      <c r="N28" s="9">
        <f t="shared" si="11"/>
        <v>6000000</v>
      </c>
      <c r="O28" s="7" t="s">
        <v>99</v>
      </c>
      <c r="P28" s="7" t="s">
        <v>55</v>
      </c>
      <c r="Q28" s="7">
        <f t="shared" si="12"/>
        <v>100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D30"/>
  <sheetViews>
    <sheetView zoomScale="70" zoomScaleNormal="70" workbookViewId="0">
      <pane xSplit="3" ySplit="4" topLeftCell="D8" activePane="bottomRight" state="frozen"/>
      <selection pane="topRight"/>
      <selection pane="bottomLeft"/>
      <selection pane="bottomRight" activeCell="F28" sqref="F28"/>
    </sheetView>
  </sheetViews>
  <sheetFormatPr defaultColWidth="9" defaultRowHeight="13.5" x14ac:dyDescent="0.15"/>
  <cols>
    <col min="1" max="3" width="9" style="1"/>
    <col min="4" max="4" width="12.75" style="1" customWidth="1"/>
    <col min="5" max="5" width="13.875" style="1" customWidth="1"/>
    <col min="6" max="6" width="17.25" style="1" customWidth="1"/>
    <col min="7" max="7" width="20.5" style="1" customWidth="1"/>
    <col min="8" max="8" width="9" style="1"/>
    <col min="9" max="9" width="40.5" style="1" customWidth="1"/>
    <col min="10" max="10" width="9" style="1"/>
    <col min="11" max="11" width="11.125" style="1" customWidth="1"/>
    <col min="12" max="18" width="9" style="1"/>
    <col min="19" max="19" width="14.375" style="1" customWidth="1"/>
    <col min="20" max="34" width="9" style="1"/>
    <col min="35" max="35" width="14.875" style="1" customWidth="1"/>
    <col min="36" max="50" width="9" style="1"/>
    <col min="51" max="51" width="13.875" style="1" customWidth="1"/>
    <col min="52" max="56" width="9" style="1"/>
    <col min="57" max="57" width="13.875" style="1" customWidth="1"/>
    <col min="58" max="62" width="9" style="1"/>
    <col min="63" max="63" width="13.875" style="1" customWidth="1"/>
    <col min="64" max="68" width="9" style="1"/>
    <col min="69" max="69" width="13.875" style="1" customWidth="1"/>
    <col min="70" max="74" width="9" style="1"/>
    <col min="75" max="75" width="13.875" style="1" customWidth="1"/>
    <col min="76" max="78" width="9" style="1"/>
    <col min="79" max="79" width="9" style="1" customWidth="1"/>
    <col min="80" max="80" width="9" style="1"/>
    <col min="81" max="81" width="13.875" style="1" customWidth="1"/>
    <col min="82" max="86" width="9" style="1"/>
    <col min="87" max="87" width="13.875" style="1" customWidth="1"/>
    <col min="88" max="92" width="9" style="1"/>
    <col min="93" max="93" width="13.875" style="1" customWidth="1"/>
    <col min="94" max="98" width="9" style="1"/>
    <col min="99" max="99" width="13.875" style="1" customWidth="1"/>
    <col min="100" max="104" width="9" style="1"/>
    <col min="105" max="105" width="13.875" style="1" customWidth="1"/>
    <col min="106" max="106" width="9" style="1"/>
    <col min="107" max="107" width="18.375" style="1" customWidth="1"/>
    <col min="108" max="108" width="11.625" style="1" customWidth="1"/>
    <col min="109" max="109" width="15" style="1" customWidth="1"/>
    <col min="110" max="110" width="16.125" style="1" customWidth="1"/>
    <col min="111" max="112" width="13.875" style="1" customWidth="1"/>
    <col min="113" max="113" width="16.125" style="1" customWidth="1"/>
    <col min="114" max="114" width="11.625" style="1" customWidth="1"/>
    <col min="115" max="115" width="15" style="1" customWidth="1"/>
    <col min="116" max="116" width="16.125" style="1" customWidth="1"/>
    <col min="117" max="117" width="12.75" style="1" customWidth="1"/>
    <col min="118" max="118" width="13.875" style="1" customWidth="1"/>
    <col min="119" max="119" width="16.125" style="1" customWidth="1"/>
    <col min="120" max="120" width="11.625" style="1" customWidth="1"/>
    <col min="121" max="121" width="15" style="1" customWidth="1"/>
    <col min="122" max="122" width="16.125" style="1" customWidth="1"/>
    <col min="123" max="123" width="12.75" style="1" customWidth="1"/>
    <col min="124" max="124" width="13.875" style="1" customWidth="1"/>
    <col min="125" max="125" width="16.125" style="1" customWidth="1"/>
    <col min="126" max="126" width="11.625" style="1" customWidth="1"/>
    <col min="127" max="127" width="15" style="1" customWidth="1"/>
    <col min="128" max="128" width="16.125" style="1" customWidth="1"/>
    <col min="129" max="129" width="10.5" style="1" customWidth="1"/>
    <col min="130" max="130" width="13.875" style="1" customWidth="1"/>
    <col min="131" max="131" width="16.125" style="1" customWidth="1"/>
    <col min="132" max="132" width="10.5" style="1" customWidth="1"/>
    <col min="133" max="133" width="15" style="1" customWidth="1"/>
    <col min="134" max="134" width="16.125" style="1" customWidth="1"/>
    <col min="135" max="135" width="10.5" style="1" customWidth="1"/>
    <col min="136" max="136" width="13.875" style="1" customWidth="1"/>
    <col min="137" max="137" width="16.125" style="1" customWidth="1"/>
    <col min="138" max="138" width="10.5" style="1" customWidth="1"/>
    <col min="139" max="139" width="15" style="1" customWidth="1"/>
    <col min="140" max="140" width="16.125" style="1" customWidth="1"/>
    <col min="141" max="141" width="10.5" style="1" customWidth="1"/>
    <col min="142" max="142" width="13.875" style="1" customWidth="1"/>
    <col min="143" max="143" width="16.125" style="1" customWidth="1"/>
    <col min="144" max="144" width="11.625" style="1" customWidth="1"/>
    <col min="145" max="145" width="15" style="1" customWidth="1"/>
    <col min="146" max="146" width="16.125" style="1" customWidth="1"/>
    <col min="147" max="148" width="13.875" style="1" customWidth="1"/>
    <col min="149" max="149" width="16.125" style="1" customWidth="1"/>
    <col min="150" max="150" width="11.625" style="1" customWidth="1"/>
    <col min="151" max="151" width="15" style="1" customWidth="1"/>
    <col min="152" max="152" width="16.125" style="1" customWidth="1"/>
    <col min="153" max="153" width="10.5" style="1" customWidth="1"/>
    <col min="154" max="154" width="13.875" style="1" customWidth="1"/>
    <col min="155" max="155" width="16.125" style="1" customWidth="1"/>
    <col min="156" max="156" width="10.5" style="1" customWidth="1"/>
    <col min="157" max="157" width="15" style="1" customWidth="1"/>
    <col min="158" max="158" width="16.125" style="1" customWidth="1"/>
    <col min="159" max="159" width="10.5" style="1" customWidth="1"/>
    <col min="160" max="160" width="13.875" style="1" customWidth="1"/>
    <col min="161" max="161" width="16.125" style="1" customWidth="1"/>
    <col min="162" max="162" width="8.5" style="1" customWidth="1"/>
    <col min="163" max="163" width="15" style="1" customWidth="1"/>
    <col min="164" max="164" width="16.125" style="1" customWidth="1"/>
    <col min="165" max="165" width="8.5" style="1" customWidth="1"/>
    <col min="166" max="167" width="11.625" style="1" customWidth="1"/>
    <col min="168" max="168" width="9" style="1" customWidth="1"/>
    <col min="169" max="169" width="46" style="1" customWidth="1"/>
    <col min="170" max="171" width="9" style="1"/>
    <col min="172" max="172" width="47.125" style="1" customWidth="1"/>
    <col min="173" max="174" width="9" style="1"/>
    <col min="175" max="175" width="46" style="1" customWidth="1"/>
    <col min="176" max="177" width="9" style="1"/>
    <col min="178" max="178" width="46" style="1" customWidth="1"/>
    <col min="179" max="180" width="9" style="1"/>
    <col min="181" max="181" width="46" style="1" customWidth="1"/>
    <col min="182" max="183" width="9" style="1"/>
    <col min="184" max="184" width="46" style="1" customWidth="1"/>
    <col min="185" max="186" width="9" style="1" customWidth="1"/>
    <col min="187" max="187" width="46" style="1" customWidth="1"/>
    <col min="188" max="189" width="9" style="1"/>
    <col min="190" max="190" width="43.875" style="1" customWidth="1"/>
    <col min="191" max="192" width="9" style="1"/>
    <col min="193" max="193" width="45" style="1" customWidth="1"/>
    <col min="194" max="195" width="9" style="1"/>
    <col min="196" max="196" width="43.875" style="1" customWidth="1"/>
    <col min="197" max="198" width="9" style="1"/>
    <col min="199" max="199" width="45" style="1" customWidth="1"/>
    <col min="200" max="201" width="9" style="1"/>
    <col min="202" max="202" width="43.875" style="1" customWidth="1"/>
    <col min="203" max="204" width="9" style="1"/>
    <col min="205" max="205" width="46" style="1" customWidth="1"/>
    <col min="206" max="207" width="9" style="1"/>
    <col min="208" max="208" width="47.125" style="1" customWidth="1"/>
    <col min="209" max="210" width="9" style="1"/>
    <col min="211" max="211" width="46" style="1" customWidth="1"/>
    <col min="212" max="213" width="9" style="1"/>
    <col min="214" max="214" width="43.875" style="1" customWidth="1"/>
    <col min="215" max="216" width="9" style="1"/>
    <col min="217" max="217" width="45" style="1" customWidth="1"/>
    <col min="218" max="219" width="9" style="1"/>
    <col min="220" max="220" width="43.875" style="1" customWidth="1"/>
    <col min="221" max="222" width="9" style="1"/>
    <col min="223" max="223" width="42.75" style="1" customWidth="1"/>
    <col min="224" max="225" width="9" style="1"/>
    <col min="226" max="226" width="39.375" style="1" customWidth="1"/>
    <col min="227" max="16351" width="9" style="1"/>
    <col min="16352" max="16352" width="9" style="1" customWidth="1"/>
    <col min="16353" max="16384" width="9" style="1"/>
  </cols>
  <sheetData>
    <row r="1" spans="1:238" ht="13.5" customHeight="1" x14ac:dyDescent="0.15">
      <c r="A1" s="1" t="s">
        <v>110</v>
      </c>
      <c r="B1" s="1" t="s">
        <v>111</v>
      </c>
      <c r="C1" s="1" t="s">
        <v>112</v>
      </c>
    </row>
    <row r="2" spans="1:238" ht="13.5" customHeight="1" x14ac:dyDescent="0.15">
      <c r="A2" s="1" t="s">
        <v>113</v>
      </c>
      <c r="B2" s="2" t="s">
        <v>114</v>
      </c>
    </row>
    <row r="3" spans="1:238" x14ac:dyDescent="0.15">
      <c r="A3" s="2" t="s">
        <v>115</v>
      </c>
    </row>
    <row r="4" spans="1:238" x14ac:dyDescent="0.15">
      <c r="A4" s="2" t="s">
        <v>116</v>
      </c>
    </row>
    <row r="5" spans="1:238" ht="19.5" x14ac:dyDescent="0.15">
      <c r="D5" s="3" t="s">
        <v>117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238" x14ac:dyDescent="0.1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238" x14ac:dyDescent="0.1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238" ht="15" x14ac:dyDescent="0.15">
      <c r="D8" s="5" t="s">
        <v>28</v>
      </c>
      <c r="E8" s="4" t="s">
        <v>118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238" x14ac:dyDescent="0.15"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238" x14ac:dyDescent="0.15">
      <c r="D10" s="6"/>
      <c r="E10" s="23" t="s">
        <v>28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5"/>
    </row>
    <row r="11" spans="1:238" x14ac:dyDescent="0.15">
      <c r="D11" s="6" t="s">
        <v>26</v>
      </c>
      <c r="E11" s="6" t="s">
        <v>119</v>
      </c>
      <c r="F11" s="6" t="s">
        <v>120</v>
      </c>
      <c r="G11" s="6" t="s">
        <v>119</v>
      </c>
      <c r="H11" s="6" t="s">
        <v>120</v>
      </c>
      <c r="I11" s="6" t="s">
        <v>119</v>
      </c>
      <c r="J11" s="6" t="s">
        <v>120</v>
      </c>
      <c r="K11" s="6" t="s">
        <v>119</v>
      </c>
      <c r="L11" s="6" t="s">
        <v>120</v>
      </c>
      <c r="M11" s="6" t="s">
        <v>119</v>
      </c>
      <c r="N11" s="6" t="s">
        <v>120</v>
      </c>
      <c r="O11" s="6" t="s">
        <v>119</v>
      </c>
      <c r="P11" s="6" t="s">
        <v>120</v>
      </c>
      <c r="Q11" s="6" t="s">
        <v>119</v>
      </c>
      <c r="R11" s="6" t="s">
        <v>120</v>
      </c>
      <c r="S11" s="6" t="s">
        <v>119</v>
      </c>
      <c r="T11" s="6" t="s">
        <v>120</v>
      </c>
      <c r="U11" s="6" t="s">
        <v>119</v>
      </c>
      <c r="V11" s="6" t="s">
        <v>120</v>
      </c>
      <c r="W11" s="6" t="s">
        <v>119</v>
      </c>
      <c r="X11" s="6" t="s">
        <v>120</v>
      </c>
      <c r="Y11" s="6" t="s">
        <v>119</v>
      </c>
      <c r="Z11" s="6" t="s">
        <v>120</v>
      </c>
      <c r="AA11" s="6" t="s">
        <v>119</v>
      </c>
      <c r="AB11" s="6" t="s">
        <v>120</v>
      </c>
      <c r="AC11" s="6" t="s">
        <v>119</v>
      </c>
      <c r="AD11" s="6" t="s">
        <v>120</v>
      </c>
      <c r="AE11" s="6" t="s">
        <v>119</v>
      </c>
      <c r="AF11" s="6" t="s">
        <v>120</v>
      </c>
      <c r="AG11" s="6" t="s">
        <v>119</v>
      </c>
      <c r="AH11" s="6" t="s">
        <v>120</v>
      </c>
      <c r="AI11" s="6" t="s">
        <v>119</v>
      </c>
      <c r="AJ11" s="6" t="s">
        <v>120</v>
      </c>
      <c r="AK11" s="6" t="s">
        <v>119</v>
      </c>
      <c r="AL11" s="6" t="s">
        <v>120</v>
      </c>
      <c r="AM11" s="6" t="s">
        <v>119</v>
      </c>
      <c r="AN11" s="6" t="s">
        <v>120</v>
      </c>
      <c r="AO11" s="6" t="s">
        <v>119</v>
      </c>
      <c r="AP11" s="6" t="s">
        <v>120</v>
      </c>
      <c r="AQ11" s="6" t="s">
        <v>119</v>
      </c>
      <c r="AR11" s="6" t="s">
        <v>120</v>
      </c>
      <c r="AV11" s="2" t="s">
        <v>121</v>
      </c>
    </row>
    <row r="12" spans="1:238" x14ac:dyDescent="0.15">
      <c r="D12" s="6"/>
      <c r="E12" s="26">
        <v>0.05</v>
      </c>
      <c r="F12" s="27"/>
      <c r="G12" s="26">
        <v>0.1</v>
      </c>
      <c r="H12" s="27"/>
      <c r="I12" s="26">
        <v>0.15</v>
      </c>
      <c r="J12" s="27"/>
      <c r="K12" s="26">
        <v>0.2</v>
      </c>
      <c r="L12" s="27"/>
      <c r="M12" s="26">
        <v>0.25</v>
      </c>
      <c r="N12" s="27"/>
      <c r="O12" s="26">
        <v>0.3</v>
      </c>
      <c r="P12" s="27"/>
      <c r="Q12" s="26">
        <v>0.35</v>
      </c>
      <c r="R12" s="27"/>
      <c r="S12" s="26">
        <v>0.4</v>
      </c>
      <c r="T12" s="27"/>
      <c r="U12" s="26">
        <v>0.45</v>
      </c>
      <c r="V12" s="27"/>
      <c r="W12" s="26">
        <v>0.5</v>
      </c>
      <c r="X12" s="27"/>
      <c r="Y12" s="26">
        <v>0.55000000000000004</v>
      </c>
      <c r="Z12" s="27"/>
      <c r="AA12" s="26">
        <v>0.6</v>
      </c>
      <c r="AB12" s="27"/>
      <c r="AC12" s="26">
        <v>0.65</v>
      </c>
      <c r="AD12" s="27"/>
      <c r="AE12" s="26">
        <v>0.7</v>
      </c>
      <c r="AF12" s="27"/>
      <c r="AG12" s="26">
        <v>0.75</v>
      </c>
      <c r="AH12" s="27"/>
      <c r="AI12" s="26">
        <v>0.8</v>
      </c>
      <c r="AJ12" s="27"/>
      <c r="AK12" s="26">
        <v>0.85</v>
      </c>
      <c r="AL12" s="27"/>
      <c r="AM12" s="26">
        <v>0.9</v>
      </c>
      <c r="AN12" s="27"/>
      <c r="AO12" s="26">
        <v>0.95</v>
      </c>
      <c r="AP12" s="27"/>
      <c r="AQ12" s="26">
        <v>1</v>
      </c>
      <c r="AR12" s="27"/>
      <c r="AV12" s="2" t="s">
        <v>121</v>
      </c>
    </row>
    <row r="13" spans="1:238" x14ac:dyDescent="0.15">
      <c r="D13" s="6"/>
      <c r="E13" s="28"/>
      <c r="F13" s="29"/>
      <c r="G13" s="28" t="s">
        <v>122</v>
      </c>
      <c r="H13" s="29"/>
      <c r="I13" s="28"/>
      <c r="J13" s="29"/>
      <c r="K13" s="28" t="s">
        <v>123</v>
      </c>
      <c r="L13" s="29"/>
      <c r="M13" s="28"/>
      <c r="N13" s="29"/>
      <c r="O13" s="28" t="s">
        <v>124</v>
      </c>
      <c r="P13" s="29"/>
      <c r="Q13" s="28"/>
      <c r="R13" s="29"/>
      <c r="S13" s="28" t="s">
        <v>125</v>
      </c>
      <c r="T13" s="29"/>
      <c r="U13" s="28"/>
      <c r="V13" s="29"/>
      <c r="W13" s="28" t="s">
        <v>126</v>
      </c>
      <c r="X13" s="29"/>
      <c r="Y13" s="28"/>
      <c r="Z13" s="29"/>
      <c r="AA13" s="28" t="s">
        <v>127</v>
      </c>
      <c r="AB13" s="29"/>
      <c r="AC13" s="28"/>
      <c r="AD13" s="29"/>
      <c r="AE13" s="28" t="s">
        <v>128</v>
      </c>
      <c r="AF13" s="29"/>
      <c r="AG13" s="28"/>
      <c r="AH13" s="29"/>
      <c r="AI13" s="28" t="s">
        <v>129</v>
      </c>
      <c r="AJ13" s="29"/>
      <c r="AK13" s="28"/>
      <c r="AL13" s="29"/>
      <c r="AM13" s="28" t="s">
        <v>130</v>
      </c>
      <c r="AN13" s="29"/>
      <c r="AO13" s="28"/>
      <c r="AP13" s="29"/>
      <c r="AQ13" s="28" t="s">
        <v>131</v>
      </c>
      <c r="AR13" s="29"/>
      <c r="AT13" s="2" t="s">
        <v>132</v>
      </c>
      <c r="AU13" s="2" t="s">
        <v>133</v>
      </c>
      <c r="AV13" s="2" t="s">
        <v>134</v>
      </c>
      <c r="AY13" s="2"/>
      <c r="FL13" s="2" t="s">
        <v>135</v>
      </c>
    </row>
    <row r="14" spans="1:238" x14ac:dyDescent="0.15">
      <c r="C14" s="1">
        <v>1</v>
      </c>
      <c r="D14" s="7" t="s">
        <v>136</v>
      </c>
      <c r="E14" s="8" t="s">
        <v>137</v>
      </c>
      <c r="F14" s="9">
        <v>6500</v>
      </c>
      <c r="G14" s="8" t="s">
        <v>137</v>
      </c>
      <c r="H14" s="9">
        <v>6500</v>
      </c>
      <c r="I14" s="8" t="s">
        <v>137</v>
      </c>
      <c r="J14" s="9">
        <v>6500</v>
      </c>
      <c r="K14" s="8" t="s">
        <v>137</v>
      </c>
      <c r="L14" s="9">
        <v>6500</v>
      </c>
      <c r="M14" s="8" t="s">
        <v>137</v>
      </c>
      <c r="N14" s="9">
        <v>6500</v>
      </c>
      <c r="O14" s="8" t="s">
        <v>137</v>
      </c>
      <c r="P14" s="9">
        <v>6500</v>
      </c>
      <c r="Q14" s="8" t="s">
        <v>137</v>
      </c>
      <c r="R14" s="9">
        <v>6500</v>
      </c>
      <c r="S14" s="8" t="s">
        <v>138</v>
      </c>
      <c r="T14" s="7">
        <v>1</v>
      </c>
      <c r="U14" s="14" t="s">
        <v>139</v>
      </c>
      <c r="V14" s="7">
        <v>250</v>
      </c>
      <c r="W14" s="14" t="s">
        <v>139</v>
      </c>
      <c r="X14" s="7">
        <v>250</v>
      </c>
      <c r="Y14" s="12" t="s">
        <v>140</v>
      </c>
      <c r="Z14" s="7">
        <v>300</v>
      </c>
      <c r="AA14" s="12" t="s">
        <v>140</v>
      </c>
      <c r="AB14" s="7">
        <v>300</v>
      </c>
      <c r="AC14" s="8" t="s">
        <v>137</v>
      </c>
      <c r="AD14" s="9">
        <v>6500</v>
      </c>
      <c r="AE14" s="8" t="s">
        <v>137</v>
      </c>
      <c r="AF14" s="9">
        <v>6500</v>
      </c>
      <c r="AG14" s="8" t="s">
        <v>137</v>
      </c>
      <c r="AH14" s="9">
        <v>6500</v>
      </c>
      <c r="AI14" s="13" t="s">
        <v>141</v>
      </c>
      <c r="AJ14" s="7">
        <v>1</v>
      </c>
      <c r="AK14" s="12" t="s">
        <v>140</v>
      </c>
      <c r="AL14" s="7">
        <v>500</v>
      </c>
      <c r="AM14" s="12" t="s">
        <v>140</v>
      </c>
      <c r="AN14" s="7">
        <v>500</v>
      </c>
      <c r="AO14" s="14" t="s">
        <v>142</v>
      </c>
      <c r="AP14" s="7">
        <v>10</v>
      </c>
      <c r="AQ14" s="14" t="s">
        <v>142</v>
      </c>
      <c r="AR14" s="7">
        <v>10</v>
      </c>
      <c r="AT14" s="1">
        <f>IF(E14="","",_xlfn.XLOOKUP(E14,[1]配置!$D:$D,[1]配置!$B:$B))</f>
        <v>50004</v>
      </c>
      <c r="AU14" s="1">
        <f t="shared" ref="AU14:AU19" si="0">IF(F14="","",F14)</f>
        <v>6500</v>
      </c>
      <c r="AV14" s="16">
        <f>IF(AU14="","",E$12)</f>
        <v>0.05</v>
      </c>
      <c r="AW14" s="1">
        <f>IF(G14="","",_xlfn.XLOOKUP(G14,[1]配置!$D:$D,[1]配置!$B:$B))</f>
        <v>50004</v>
      </c>
      <c r="AX14" s="1">
        <f t="shared" ref="AX14:AX19" si="1">IF(H14="","",H14)</f>
        <v>6500</v>
      </c>
      <c r="AY14" s="16">
        <f>IF(AX14="","",G$12)</f>
        <v>0.1</v>
      </c>
      <c r="AZ14" s="1">
        <f>IF(I14="","",_xlfn.XLOOKUP(I14,[1]配置!$D:$D,[1]配置!$B:$B))</f>
        <v>50004</v>
      </c>
      <c r="BA14" s="1">
        <f t="shared" ref="BA14:BA19" si="2">IF(J14="","",J14)</f>
        <v>6500</v>
      </c>
      <c r="BB14" s="16">
        <f>IF(BA14="","",I$12)</f>
        <v>0.15</v>
      </c>
      <c r="BC14" s="1">
        <f>IF(K14="","",_xlfn.XLOOKUP(K14,[1]配置!$D:$D,[1]配置!$B:$B))</f>
        <v>50004</v>
      </c>
      <c r="BD14" s="1">
        <f t="shared" ref="BD14:BD19" si="3">IF(L14="","",L14)</f>
        <v>6500</v>
      </c>
      <c r="BE14" s="16">
        <f>IF(BD14="","",K$12)</f>
        <v>0.2</v>
      </c>
      <c r="BF14" s="1">
        <f>IF(M14="","",_xlfn.XLOOKUP(M14,[1]配置!$D:$D,[1]配置!$B:$B))</f>
        <v>50004</v>
      </c>
      <c r="BG14" s="1">
        <f t="shared" ref="BG14:BG19" si="4">IF(N14="","",N14)</f>
        <v>6500</v>
      </c>
      <c r="BH14" s="16">
        <f>IF(BG14="","",M$12)</f>
        <v>0.25</v>
      </c>
      <c r="BI14" s="1">
        <f>IF(O14="","",_xlfn.XLOOKUP(O14,[1]配置!$D:$D,[1]配置!$B:$B))</f>
        <v>50004</v>
      </c>
      <c r="BJ14" s="1">
        <f t="shared" ref="BJ14:BJ19" si="5">IF(P14="","",P14)</f>
        <v>6500</v>
      </c>
      <c r="BK14" s="16">
        <f>IF(BJ14="","",O$12)</f>
        <v>0.3</v>
      </c>
      <c r="BL14" s="1">
        <f>IF(Q14="","",_xlfn.XLOOKUP(Q14,[1]配置!$D:$D,[1]配置!$B:$B))</f>
        <v>50004</v>
      </c>
      <c r="BM14" s="1">
        <f t="shared" ref="BM14:BM19" si="6">IF(R14="","",R14)</f>
        <v>6500</v>
      </c>
      <c r="BN14" s="16">
        <f>IF(BM14="","",Q$12)</f>
        <v>0.35</v>
      </c>
      <c r="BO14" s="1">
        <f>IF(S14="","",_xlfn.XLOOKUP(S14,[1]配置!$D:$D,[1]配置!$B:$B))</f>
        <v>60602</v>
      </c>
      <c r="BP14" s="1">
        <f t="shared" ref="BP14:BP19" si="7">IF(T14="","",T14)</f>
        <v>1</v>
      </c>
      <c r="BQ14" s="16">
        <f>IF(BP14="","",S$12)</f>
        <v>0.4</v>
      </c>
      <c r="BR14" s="1">
        <f>IF(U14="","",_xlfn.XLOOKUP(U14,[1]配置!$D:$D,[1]配置!$B:$B))</f>
        <v>50002</v>
      </c>
      <c r="BS14" s="1">
        <f t="shared" ref="BS14:BS19" si="8">IF(V14="","",V14)</f>
        <v>250</v>
      </c>
      <c r="BT14" s="16">
        <f>IF(BS14="","",U$12)</f>
        <v>0.45</v>
      </c>
      <c r="BU14" s="1">
        <f>IF(W14="","",_xlfn.XLOOKUP(W14,[1]配置!$D:$D,[1]配置!$B:$B))</f>
        <v>50002</v>
      </c>
      <c r="BV14" s="1">
        <f t="shared" ref="BV14:BV19" si="9">IF(X14="","",X14)</f>
        <v>250</v>
      </c>
      <c r="BW14" s="16">
        <f>IF(BV14="","",W$12)</f>
        <v>0.5</v>
      </c>
      <c r="BX14" s="1">
        <f>IF(Y14="","",_xlfn.XLOOKUP(Y14,[1]配置!$D:$D,[1]配置!$B:$B))</f>
        <v>50008</v>
      </c>
      <c r="BY14" s="1">
        <f t="shared" ref="BY14:BY19" si="10">IF(Z14="","",Z14)</f>
        <v>300</v>
      </c>
      <c r="BZ14" s="16">
        <f>IF(BY14="","",Y$12)</f>
        <v>0.55000000000000004</v>
      </c>
      <c r="CA14" s="1">
        <f>IF(AA14="","",_xlfn.XLOOKUP(AA14,[1]配置!$D:$D,[1]配置!$B:$B))</f>
        <v>50008</v>
      </c>
      <c r="CB14" s="1">
        <f t="shared" ref="CB14:CB19" si="11">IF(AB14="","",AB14)</f>
        <v>300</v>
      </c>
      <c r="CC14" s="16">
        <f>IF(CB14="","",AA$12)</f>
        <v>0.6</v>
      </c>
      <c r="CD14" s="1">
        <f>IF(AC14="","",_xlfn.XLOOKUP(AC14,[1]配置!$D:$D,[1]配置!$B:$B))</f>
        <v>50004</v>
      </c>
      <c r="CE14" s="1">
        <f t="shared" ref="CE14:CE19" si="12">IF(AD14="","",AD14)</f>
        <v>6500</v>
      </c>
      <c r="CF14" s="16">
        <f>IF(CE14="","",AC$12)</f>
        <v>0.65</v>
      </c>
      <c r="CG14" s="1">
        <f>IF(AE14="","",_xlfn.XLOOKUP(AE14,[1]配置!$D:$D,[1]配置!$B:$B))</f>
        <v>50004</v>
      </c>
      <c r="CH14" s="1">
        <f t="shared" ref="CH14:CH19" si="13">IF(AF14="","",AF14)</f>
        <v>6500</v>
      </c>
      <c r="CI14" s="16">
        <f>IF(CH14="","",AE$12)</f>
        <v>0.7</v>
      </c>
      <c r="CJ14" s="1">
        <f>IF(AG14="","",_xlfn.XLOOKUP(AG14,[1]配置!$D:$D,[1]配置!$B:$B))</f>
        <v>50004</v>
      </c>
      <c r="CK14" s="1">
        <f t="shared" ref="CK14:CK19" si="14">IF(AH14="","",AH14)</f>
        <v>6500</v>
      </c>
      <c r="CL14" s="16">
        <f>IF(CK14="","",AG$12)</f>
        <v>0.75</v>
      </c>
      <c r="CM14" s="1">
        <f>IF(AI14="","",_xlfn.XLOOKUP(AI14,[1]配置!$D:$D,[1]配置!$B:$B))</f>
        <v>60603</v>
      </c>
      <c r="CN14" s="1">
        <f t="shared" ref="CN14:CN19" si="15">IF(AJ14="","",AJ14)</f>
        <v>1</v>
      </c>
      <c r="CO14" s="16">
        <f>IF(CN14="","",AI$12)</f>
        <v>0.8</v>
      </c>
      <c r="CP14" s="1">
        <f>IF(AK14="","",_xlfn.XLOOKUP(AK14,[1]配置!$D:$D,[1]配置!$B:$B))</f>
        <v>50008</v>
      </c>
      <c r="CQ14" s="1">
        <f t="shared" ref="CQ14:CQ19" si="16">IF(AL14="","",AL14)</f>
        <v>500</v>
      </c>
      <c r="CR14" s="16">
        <f>IF(CQ14="","",AK$12)</f>
        <v>0.85</v>
      </c>
      <c r="CS14" s="1">
        <f>IF(AM14="","",_xlfn.XLOOKUP(AM14,[1]配置!$D:$D,[1]配置!$B:$B))</f>
        <v>50008</v>
      </c>
      <c r="CT14" s="1">
        <f t="shared" ref="CT14:CT19" si="17">IF(AN14="","",AN14)</f>
        <v>500</v>
      </c>
      <c r="CU14" s="16">
        <f>IF(CT14="","",AM$12)</f>
        <v>0.9</v>
      </c>
      <c r="CV14" s="1">
        <f>IF(AO14="","",_xlfn.XLOOKUP(AO14,[1]配置!$D:$D,[1]配置!$B:$B))</f>
        <v>10001</v>
      </c>
      <c r="CW14" s="1">
        <f t="shared" ref="CW14:CW19" si="18">IF(AP14="","",AP14)</f>
        <v>10</v>
      </c>
      <c r="CX14" s="16">
        <f>IF(CW14="","",AO$12)</f>
        <v>0.95</v>
      </c>
      <c r="CY14" s="1">
        <f>IF(AQ14="","",_xlfn.XLOOKUP(AQ14,[1]配置!$D:$D,[1]配置!$B:$B))</f>
        <v>10001</v>
      </c>
      <c r="CZ14" s="1">
        <f t="shared" ref="CZ14:CZ19" si="19">IF(AR14="","",AR14)</f>
        <v>10</v>
      </c>
      <c r="DA14" s="16">
        <f>IF(CZ14="","",AQ$12)</f>
        <v>1</v>
      </c>
      <c r="DC14" s="1" t="str">
        <f>IF(AT14="","",$B$2&amp;$AT$13&amp;$B$2&amp;$B$1&amp;AT14)</f>
        <v>"ItemId":50004</v>
      </c>
      <c r="DD14" s="1" t="str">
        <f>IF(AU14="","",$B$2&amp;$AU$13&amp;$B$2&amp;$B$1&amp;AU14)</f>
        <v>"Num":6500</v>
      </c>
      <c r="DE14" s="1" t="str">
        <f>IF(AV14="","",$B$2&amp;$AV$13&amp;$B$2&amp;$B$1&amp;AV14)</f>
        <v>"HpRate":0.05</v>
      </c>
      <c r="DF14" s="1" t="str">
        <f>IF(AW14="","",$B$2&amp;$AT$13&amp;$B$2&amp;$B$1&amp;AW14)</f>
        <v>"ItemId":50004</v>
      </c>
      <c r="DG14" s="1" t="str">
        <f>IF(AX14="","",$B$2&amp;$AU$13&amp;$B$2&amp;$B$1&amp;AX14)</f>
        <v>"Num":6500</v>
      </c>
      <c r="DH14" s="1" t="str">
        <f>IF(AY14="","",$B$2&amp;$AV$13&amp;$B$2&amp;$B$1&amp;AY14)</f>
        <v>"HpRate":0.1</v>
      </c>
      <c r="DI14" s="1" t="str">
        <f>IF(AZ14="","",$B$2&amp;$AT$13&amp;$B$2&amp;$B$1&amp;AZ14)</f>
        <v>"ItemId":50004</v>
      </c>
      <c r="DJ14" s="1" t="str">
        <f>IF(BA14="","",$B$2&amp;$AU$13&amp;$B$2&amp;$B$1&amp;BA14)</f>
        <v>"Num":6500</v>
      </c>
      <c r="DK14" s="1" t="str">
        <f>IF(BB14="","",$B$2&amp;$AV$13&amp;$B$2&amp;$B$1&amp;BB14)</f>
        <v>"HpRate":0.15</v>
      </c>
      <c r="DL14" s="1" t="str">
        <f>IF(BC14="","",$B$2&amp;$AT$13&amp;$B$2&amp;$B$1&amp;BC14)</f>
        <v>"ItemId":50004</v>
      </c>
      <c r="DM14" s="1" t="str">
        <f>IF(BD14="","",$B$2&amp;$AU$13&amp;$B$2&amp;$B$1&amp;BD14)</f>
        <v>"Num":6500</v>
      </c>
      <c r="DN14" s="1" t="str">
        <f>IF(BE14="","",$B$2&amp;$AV$13&amp;$B$2&amp;$B$1&amp;BE14)</f>
        <v>"HpRate":0.2</v>
      </c>
      <c r="DO14" s="1" t="str">
        <f>IF(BF14="","",$B$2&amp;$AT$13&amp;$B$2&amp;$B$1&amp;BF14)</f>
        <v>"ItemId":50004</v>
      </c>
      <c r="DP14" s="1" t="str">
        <f>IF(BG14="","",$B$2&amp;$AU$13&amp;$B$2&amp;$B$1&amp;BG14)</f>
        <v>"Num":6500</v>
      </c>
      <c r="DQ14" s="1" t="str">
        <f>IF(BH14="","",$B$2&amp;$AV$13&amp;$B$2&amp;$B$1&amp;BH14)</f>
        <v>"HpRate":0.25</v>
      </c>
      <c r="DR14" s="1" t="str">
        <f>IF(BI14="","",$B$2&amp;$AT$13&amp;$B$2&amp;$B$1&amp;BI14)</f>
        <v>"ItemId":50004</v>
      </c>
      <c r="DS14" s="1" t="str">
        <f>IF(BJ14="","",$B$2&amp;$AU$13&amp;$B$2&amp;$B$1&amp;BJ14)</f>
        <v>"Num":6500</v>
      </c>
      <c r="DT14" s="1" t="str">
        <f>IF(BK14="","",$B$2&amp;$AV$13&amp;$B$2&amp;$B$1&amp;BK14)</f>
        <v>"HpRate":0.3</v>
      </c>
      <c r="DU14" s="1" t="str">
        <f>IF(BL14="","",$B$2&amp;$AT$13&amp;$B$2&amp;$B$1&amp;BL14)</f>
        <v>"ItemId":50004</v>
      </c>
      <c r="DV14" s="1" t="str">
        <f>IF(BM14="","",$B$2&amp;$AU$13&amp;$B$2&amp;$B$1&amp;BM14)</f>
        <v>"Num":6500</v>
      </c>
      <c r="DW14" s="1" t="str">
        <f>IF(BN14="","",$B$2&amp;$AV$13&amp;$B$2&amp;$B$1&amp;BN14)</f>
        <v>"HpRate":0.35</v>
      </c>
      <c r="DX14" s="1" t="str">
        <f>IF(BO14="","",$B$2&amp;$AT$13&amp;$B$2&amp;$B$1&amp;BO14)</f>
        <v>"ItemId":60602</v>
      </c>
      <c r="DY14" s="1" t="str">
        <f>IF(BP14="","",$B$2&amp;$AU$13&amp;$B$2&amp;$B$1&amp;BP14)</f>
        <v>"Num":1</v>
      </c>
      <c r="DZ14" s="1" t="str">
        <f>IF(BQ14="","",$B$2&amp;$AV$13&amp;$B$2&amp;$B$1&amp;BQ14)</f>
        <v>"HpRate":0.4</v>
      </c>
      <c r="EA14" s="1" t="str">
        <f>IF(BR14="","",$B$2&amp;$AT$13&amp;$B$2&amp;$B$1&amp;BR14)</f>
        <v>"ItemId":50002</v>
      </c>
      <c r="EB14" s="1" t="str">
        <f>IF(BS14="","",$B$2&amp;$AU$13&amp;$B$2&amp;$B$1&amp;BS14)</f>
        <v>"Num":250</v>
      </c>
      <c r="EC14" s="1" t="str">
        <f>IF(BT14="","",$B$2&amp;$AV$13&amp;$B$2&amp;$B$1&amp;BT14)</f>
        <v>"HpRate":0.45</v>
      </c>
      <c r="ED14" s="1" t="str">
        <f>IF(BU14="","",$B$2&amp;$AT$13&amp;$B$2&amp;$B$1&amp;BU14)</f>
        <v>"ItemId":50002</v>
      </c>
      <c r="EE14" s="1" t="str">
        <f>IF(BV14="","",$B$2&amp;$AU$13&amp;$B$2&amp;$B$1&amp;BV14)</f>
        <v>"Num":250</v>
      </c>
      <c r="EF14" s="1" t="str">
        <f>IF(BW14="","",$B$2&amp;$AV$13&amp;$B$2&amp;$B$1&amp;BW14)</f>
        <v>"HpRate":0.5</v>
      </c>
      <c r="EG14" s="1" t="str">
        <f>IF(BX14="","",$B$2&amp;$AT$13&amp;$B$2&amp;$B$1&amp;BX14)</f>
        <v>"ItemId":50008</v>
      </c>
      <c r="EH14" s="1" t="str">
        <f>IF(BY14="","",$B$2&amp;$AU$13&amp;$B$2&amp;$B$1&amp;BY14)</f>
        <v>"Num":300</v>
      </c>
      <c r="EI14" s="1" t="str">
        <f>IF(BZ14="","",$B$2&amp;$AV$13&amp;$B$2&amp;$B$1&amp;BZ14)</f>
        <v>"HpRate":0.55</v>
      </c>
      <c r="EJ14" s="1" t="str">
        <f>IF(CA14="","",$B$2&amp;$AT$13&amp;$B$2&amp;$B$1&amp;CA14)</f>
        <v>"ItemId":50008</v>
      </c>
      <c r="EK14" s="1" t="str">
        <f>IF(CB14="","",$B$2&amp;$AU$13&amp;$B$2&amp;$B$1&amp;CB14)</f>
        <v>"Num":300</v>
      </c>
      <c r="EL14" s="1" t="str">
        <f>IF(CC14="","",$B$2&amp;$AV$13&amp;$B$2&amp;$B$1&amp;CC14)</f>
        <v>"HpRate":0.6</v>
      </c>
      <c r="EM14" s="1" t="str">
        <f>IF(CD14="","",$B$2&amp;$AT$13&amp;$B$2&amp;$B$1&amp;CD14)</f>
        <v>"ItemId":50004</v>
      </c>
      <c r="EN14" s="1" t="str">
        <f>IF(CE14="","",$B$2&amp;$AU$13&amp;$B$2&amp;$B$1&amp;CE14)</f>
        <v>"Num":6500</v>
      </c>
      <c r="EO14" s="1" t="str">
        <f>IF(CF14="","",$B$2&amp;$AV$13&amp;$B$2&amp;$B$1&amp;CF14)</f>
        <v>"HpRate":0.65</v>
      </c>
      <c r="EP14" s="1" t="str">
        <f>IF(CG14="","",$B$2&amp;$AT$13&amp;$B$2&amp;$B$1&amp;CG14)</f>
        <v>"ItemId":50004</v>
      </c>
      <c r="EQ14" s="1" t="str">
        <f>IF(CH14="","",$B$2&amp;$AU$13&amp;$B$2&amp;$B$1&amp;CH14)</f>
        <v>"Num":6500</v>
      </c>
      <c r="ER14" s="1" t="str">
        <f>IF(CI14="","",$B$2&amp;$AV$13&amp;$B$2&amp;$B$1&amp;CI14)</f>
        <v>"HpRate":0.7</v>
      </c>
      <c r="ES14" s="1" t="str">
        <f>IF(CJ14="","",$B$2&amp;$AT$13&amp;$B$2&amp;$B$1&amp;CJ14)</f>
        <v>"ItemId":50004</v>
      </c>
      <c r="ET14" s="1" t="str">
        <f>IF(CK14="","",$B$2&amp;$AU$13&amp;$B$2&amp;$B$1&amp;CK14)</f>
        <v>"Num":6500</v>
      </c>
      <c r="EU14" s="1" t="str">
        <f>IF(CL14="","",$B$2&amp;$AV$13&amp;$B$2&amp;$B$1&amp;CL14)</f>
        <v>"HpRate":0.75</v>
      </c>
      <c r="EV14" s="1" t="str">
        <f>IF(CM14="","",$B$2&amp;$AT$13&amp;$B$2&amp;$B$1&amp;CM14)</f>
        <v>"ItemId":60603</v>
      </c>
      <c r="EW14" s="1" t="str">
        <f>IF(CN14="","",$B$2&amp;$AU$13&amp;$B$2&amp;$B$1&amp;CN14)</f>
        <v>"Num":1</v>
      </c>
      <c r="EX14" s="1" t="str">
        <f>IF(CO14="","",$B$2&amp;$AV$13&amp;$B$2&amp;$B$1&amp;CO14)</f>
        <v>"HpRate":0.8</v>
      </c>
      <c r="EY14" s="1" t="str">
        <f>IF(CP14="","",$B$2&amp;$AT$13&amp;$B$2&amp;$B$1&amp;CP14)</f>
        <v>"ItemId":50008</v>
      </c>
      <c r="EZ14" s="1" t="str">
        <f>IF(CQ14="","",$B$2&amp;$AU$13&amp;$B$2&amp;$B$1&amp;CQ14)</f>
        <v>"Num":500</v>
      </c>
      <c r="FA14" s="1" t="str">
        <f>IF(CR14="","",$B$2&amp;$AV$13&amp;$B$2&amp;$B$1&amp;CR14)</f>
        <v>"HpRate":0.85</v>
      </c>
      <c r="FB14" s="1" t="str">
        <f>IF(CS14="","",$B$2&amp;$AT$13&amp;$B$2&amp;$B$1&amp;CS14)</f>
        <v>"ItemId":50008</v>
      </c>
      <c r="FC14" s="1" t="str">
        <f>IF(CT14="","",$B$2&amp;$AU$13&amp;$B$2&amp;$B$1&amp;CT14)</f>
        <v>"Num":500</v>
      </c>
      <c r="FD14" s="1" t="str">
        <f>IF(CU14="","",$B$2&amp;$AV$13&amp;$B$2&amp;$B$1&amp;CU14)</f>
        <v>"HpRate":0.9</v>
      </c>
      <c r="FE14" s="1" t="str">
        <f>IF(CV14="","",$B$2&amp;$AT$13&amp;$B$2&amp;$B$1&amp;CV14)</f>
        <v>"ItemId":10001</v>
      </c>
      <c r="FF14" s="1" t="str">
        <f>IF(CW14="","",$B$2&amp;$AU$13&amp;$B$2&amp;$B$1&amp;CW14)</f>
        <v>"Num":10</v>
      </c>
      <c r="FG14" s="1" t="str">
        <f>IF(CX14="","",$B$2&amp;$AV$13&amp;$B$2&amp;$B$1&amp;CX14)</f>
        <v>"HpRate":0.95</v>
      </c>
      <c r="FH14" s="1" t="str">
        <f>IF(CY14="","",$B$2&amp;$AT$13&amp;$B$2&amp;$B$1&amp;CY14)</f>
        <v>"ItemId":10001</v>
      </c>
      <c r="FI14" s="1" t="str">
        <f>IF(CZ14="","",$B$2&amp;$AU$13&amp;$B$2&amp;$B$1&amp;CZ14)</f>
        <v>"Num":10</v>
      </c>
      <c r="FJ14" s="1" t="str">
        <f>IF(DA14="","",$B$2&amp;$AV$13&amp;$B$2&amp;$B$1&amp;DA14)</f>
        <v>"HpRate":1</v>
      </c>
      <c r="FL14" s="18" t="str">
        <f>$A$1&amp;_xlfn.TEXTJOIN($C$1,1,FM14:HR14)&amp;$A$2</f>
        <v>[{"ItemId":50004,"Num":6500,"HpRate":0.05},{"ItemId":50004,"Num":6500,"HpRate":0.1},{"ItemId":50004,"Num":6500,"HpRate":0.15},{"ItemId":50004,"Num":6500,"HpRate":0.2},{"ItemId":50004,"Num":6500,"HpRate":0.25},{"ItemId":50004,"Num":6500,"HpRate":0.3},{"ItemId":50004,"Num":6500,"HpRate":0.35},{"ItemId":60602,"Num":1,"HpRate":0.4},{"ItemId":50002,"Num":250,"HpRate":0.45},{"ItemId":50002,"Num":250,"HpRate":0.5},{"ItemId":50008,"Num":300,"HpRate":0.55},{"ItemId":50008,"Num":300,"HpRate":0.6},{"ItemId":50004,"Num":6500,"HpRate":0.65},{"ItemId":50004,"Num":6500,"HpRate":0.7},{"ItemId":50004,"Num":6500,"HpRate":0.75},{"ItemId":60603,"Num":1,"HpRate":0.8},{"ItemId":50008,"Num":500,"HpRate":0.85},{"ItemId":50008,"Num":500,"HpRate":0.9},{"ItemId":10001,"Num":10,"HpRate":0.95},{"ItemId":10001,"Num":10,"HpRate":1}]</v>
      </c>
      <c r="FM14" s="1" t="str">
        <f>IF(DC14="","",$A$3&amp;_xlfn.TEXTJOIN($C$1,1,DC14:DE14)&amp;$A$4)</f>
        <v>{"ItemId":50004,"Num":6500,"HpRate":0.05}</v>
      </c>
      <c r="FP14" s="1" t="str">
        <f>IF(DF14="","",$A$3&amp;_xlfn.TEXTJOIN($C$1,1,DF14:DH14)&amp;$A$4)</f>
        <v>{"ItemId":50004,"Num":6500,"HpRate":0.1}</v>
      </c>
      <c r="FS14" s="1" t="str">
        <f>IF(DI14="","",$A$3&amp;_xlfn.TEXTJOIN($C$1,1,DI14:DK14)&amp;$A$4)</f>
        <v>{"ItemId":50004,"Num":6500,"HpRate":0.15}</v>
      </c>
      <c r="FV14" s="1" t="str">
        <f>IF(DL14="","",$A$3&amp;_xlfn.TEXTJOIN($C$1,1,DL14:DN14)&amp;$A$4)</f>
        <v>{"ItemId":50004,"Num":6500,"HpRate":0.2}</v>
      </c>
      <c r="FY14" s="1" t="str">
        <f>IF(DO14="","",$A$3&amp;_xlfn.TEXTJOIN($C$1,1,DO14:DQ14)&amp;$A$4)</f>
        <v>{"ItemId":50004,"Num":6500,"HpRate":0.25}</v>
      </c>
      <c r="GB14" s="1" t="str">
        <f>IF(DR14="","",$A$3&amp;_xlfn.TEXTJOIN($C$1,1,DR14:DT14)&amp;$A$4)</f>
        <v>{"ItemId":50004,"Num":6500,"HpRate":0.3}</v>
      </c>
      <c r="GE14" s="1" t="str">
        <f>IF(DU14="","",$A$3&amp;_xlfn.TEXTJOIN($C$1,1,DU14:DW14)&amp;$A$4)</f>
        <v>{"ItemId":50004,"Num":6500,"HpRate":0.35}</v>
      </c>
      <c r="GH14" s="1" t="str">
        <f>IF(DX14="","",$A$3&amp;_xlfn.TEXTJOIN($C$1,1,DX14:DZ14)&amp;$A$4)</f>
        <v>{"ItemId":60602,"Num":1,"HpRate":0.4}</v>
      </c>
      <c r="GK14" s="1" t="str">
        <f>IF(EA14="","",$A$3&amp;_xlfn.TEXTJOIN($C$1,1,EA14:EC14)&amp;$A$4)</f>
        <v>{"ItemId":50002,"Num":250,"HpRate":0.45}</v>
      </c>
      <c r="GN14" s="1" t="str">
        <f>IF(ED14="","",$A$3&amp;_xlfn.TEXTJOIN($C$1,1,ED14:EF14)&amp;$A$4)</f>
        <v>{"ItemId":50002,"Num":250,"HpRate":0.5}</v>
      </c>
      <c r="GQ14" s="1" t="str">
        <f>IF(EG14="","",$A$3&amp;_xlfn.TEXTJOIN($C$1,1,EG14:EI14)&amp;$A$4)</f>
        <v>{"ItemId":50008,"Num":300,"HpRate":0.55}</v>
      </c>
      <c r="GT14" s="1" t="str">
        <f>IF(EJ14="","",$A$3&amp;_xlfn.TEXTJOIN($C$1,1,EJ14:EL14)&amp;$A$4)</f>
        <v>{"ItemId":50008,"Num":300,"HpRate":0.6}</v>
      </c>
      <c r="GW14" s="1" t="str">
        <f>IF(EM14="","",$A$3&amp;_xlfn.TEXTJOIN($C$1,1,EM14:EO14)&amp;$A$4)</f>
        <v>{"ItemId":50004,"Num":6500,"HpRate":0.65}</v>
      </c>
      <c r="GZ14" s="1" t="str">
        <f>IF(EP14="","",$A$3&amp;_xlfn.TEXTJOIN($C$1,1,EP14:ER14)&amp;$A$4)</f>
        <v>{"ItemId":50004,"Num":6500,"HpRate":0.7}</v>
      </c>
      <c r="HC14" s="1" t="str">
        <f>IF(ES14="","",$A$3&amp;_xlfn.TEXTJOIN($C$1,1,ES14:EU14)&amp;$A$4)</f>
        <v>{"ItemId":50004,"Num":6500,"HpRate":0.75}</v>
      </c>
      <c r="HF14" s="1" t="str">
        <f>IF(EV14="","",$A$3&amp;_xlfn.TEXTJOIN($C$1,1,EV14:EX14)&amp;$A$4)</f>
        <v>{"ItemId":60603,"Num":1,"HpRate":0.8}</v>
      </c>
      <c r="HI14" s="1" t="str">
        <f>IF(EY14="","",$A$3&amp;_xlfn.TEXTJOIN($C$1,1,EY14:FA14)&amp;$A$4)</f>
        <v>{"ItemId":50008,"Num":500,"HpRate":0.85}</v>
      </c>
      <c r="HL14" s="1" t="str">
        <f>IF(FB14="","",$A$3&amp;_xlfn.TEXTJOIN($C$1,1,FB14:FD14)&amp;$A$4)</f>
        <v>{"ItemId":50008,"Num":500,"HpRate":0.9}</v>
      </c>
      <c r="HO14" s="1" t="str">
        <f>IF(FE14="","",$A$3&amp;_xlfn.TEXTJOIN($C$1,1,FE14:FG14)&amp;$A$4)</f>
        <v>{"ItemId":10001,"Num":10,"HpRate":0.95}</v>
      </c>
      <c r="HR14" s="1" t="str">
        <f>IF(FH14="","",$A$3&amp;_xlfn.TEXTJOIN($C$1,1,FH14:FJ14)&amp;$A$4)</f>
        <v>{"ItemId":10001,"Num":10,"HpRate":1}</v>
      </c>
      <c r="HU14" s="1" t="str">
        <f>IF(FK14="","",$A$3&amp;_xlfn.TEXTJOIN($C$1,1,FK14:FM14)&amp;$A$4)</f>
        <v/>
      </c>
      <c r="HX14" s="1" t="str">
        <f>IF(FN14="","",$A$3&amp;_xlfn.TEXTJOIN($C$1,1,FN14:FP14)&amp;$A$4)</f>
        <v/>
      </c>
      <c r="IA14" s="1" t="str">
        <f>IF(FQ14="","",$A$3&amp;_xlfn.TEXTJOIN($C$1,1,FQ14:FS14)&amp;$A$4)</f>
        <v/>
      </c>
      <c r="ID14" s="1" t="str">
        <f>IF(FT14="","",$A$3&amp;_xlfn.TEXTJOIN($C$1,1,FT14:FV14)&amp;$A$4)</f>
        <v/>
      </c>
    </row>
    <row r="15" spans="1:238" x14ac:dyDescent="0.15">
      <c r="C15" s="1">
        <v>2</v>
      </c>
      <c r="D15" s="7" t="s">
        <v>143</v>
      </c>
      <c r="E15" s="10"/>
      <c r="F15" s="11"/>
      <c r="G15" s="8" t="s">
        <v>137</v>
      </c>
      <c r="H15" s="9">
        <v>56000</v>
      </c>
      <c r="I15" s="10"/>
      <c r="J15" s="11"/>
      <c r="K15" s="8" t="s">
        <v>137</v>
      </c>
      <c r="L15" s="9">
        <v>56000</v>
      </c>
      <c r="M15" s="10"/>
      <c r="N15" s="11"/>
      <c r="O15" s="8" t="s">
        <v>137</v>
      </c>
      <c r="P15" s="9">
        <v>56000</v>
      </c>
      <c r="Q15" s="10"/>
      <c r="R15" s="11"/>
      <c r="S15" s="13" t="s">
        <v>141</v>
      </c>
      <c r="T15" s="7">
        <v>1</v>
      </c>
      <c r="U15" s="10"/>
      <c r="V15" s="11"/>
      <c r="W15" s="14" t="s">
        <v>139</v>
      </c>
      <c r="X15" s="7">
        <v>500</v>
      </c>
      <c r="Y15" s="10"/>
      <c r="Z15" s="11"/>
      <c r="AA15" s="12" t="s">
        <v>140</v>
      </c>
      <c r="AB15" s="7">
        <v>300</v>
      </c>
      <c r="AC15" s="10"/>
      <c r="AD15" s="11"/>
      <c r="AE15" s="8" t="s">
        <v>137</v>
      </c>
      <c r="AF15" s="9">
        <v>112000</v>
      </c>
      <c r="AG15" s="10"/>
      <c r="AH15" s="11"/>
      <c r="AI15" s="13" t="s">
        <v>144</v>
      </c>
      <c r="AJ15" s="7">
        <v>1</v>
      </c>
      <c r="AK15" s="10"/>
      <c r="AL15" s="11"/>
      <c r="AM15" s="12" t="s">
        <v>140</v>
      </c>
      <c r="AN15" s="7">
        <v>1000</v>
      </c>
      <c r="AO15" s="10"/>
      <c r="AP15" s="11"/>
      <c r="AQ15" s="14" t="s">
        <v>142</v>
      </c>
      <c r="AR15" s="7">
        <v>15</v>
      </c>
      <c r="AT15" s="1" t="str">
        <f>IF(E15="","",_xlfn.XLOOKUP(E15,[1]配置!$D:$D,[1]配置!$B:$B))</f>
        <v/>
      </c>
      <c r="AU15" s="1" t="str">
        <f t="shared" si="0"/>
        <v/>
      </c>
      <c r="AV15" s="16" t="str">
        <f t="shared" ref="AV15:AV19" si="20">IF(AU15="","",E$12)</f>
        <v/>
      </c>
      <c r="AW15" s="1">
        <f>IF(G15="","",_xlfn.XLOOKUP(G15,[1]配置!$D:$D,[1]配置!$B:$B))</f>
        <v>50004</v>
      </c>
      <c r="AX15" s="1">
        <f t="shared" si="1"/>
        <v>56000</v>
      </c>
      <c r="AY15" s="16">
        <f t="shared" ref="AY15:AY18" si="21">IF(AX15="","",G$12)</f>
        <v>0.1</v>
      </c>
      <c r="AZ15" s="1" t="str">
        <f>IF(I15="","",_xlfn.XLOOKUP(I15,[1]配置!$D:$D,[1]配置!$B:$B))</f>
        <v/>
      </c>
      <c r="BA15" s="1" t="str">
        <f t="shared" si="2"/>
        <v/>
      </c>
      <c r="BB15" s="16" t="str">
        <f t="shared" ref="BB15:BB19" si="22">IF(BA15="","",I$12)</f>
        <v/>
      </c>
      <c r="BC15" s="1">
        <f>IF(K15="","",_xlfn.XLOOKUP(K15,[1]配置!$D:$D,[1]配置!$B:$B))</f>
        <v>50004</v>
      </c>
      <c r="BD15" s="1">
        <f t="shared" si="3"/>
        <v>56000</v>
      </c>
      <c r="BE15" s="16">
        <f t="shared" ref="BE15:BE18" si="23">IF(BD15="","",K$12)</f>
        <v>0.2</v>
      </c>
      <c r="BF15" s="1" t="str">
        <f>IF(M15="","",_xlfn.XLOOKUP(M15,[1]配置!$D:$D,[1]配置!$B:$B))</f>
        <v/>
      </c>
      <c r="BG15" s="1" t="str">
        <f t="shared" si="4"/>
        <v/>
      </c>
      <c r="BH15" s="16" t="str">
        <f t="shared" ref="BH15:BH19" si="24">IF(BG15="","",M$12)</f>
        <v/>
      </c>
      <c r="BI15" s="1">
        <f>IF(O15="","",_xlfn.XLOOKUP(O15,[1]配置!$D:$D,[1]配置!$B:$B))</f>
        <v>50004</v>
      </c>
      <c r="BJ15" s="1">
        <f t="shared" si="5"/>
        <v>56000</v>
      </c>
      <c r="BK15" s="16">
        <f t="shared" ref="BK15:BK18" si="25">IF(BJ15="","",O$12)</f>
        <v>0.3</v>
      </c>
      <c r="BL15" s="1" t="str">
        <f>IF(Q15="","",_xlfn.XLOOKUP(Q15,[1]配置!$D:$D,[1]配置!$B:$B))</f>
        <v/>
      </c>
      <c r="BM15" s="1" t="str">
        <f t="shared" si="6"/>
        <v/>
      </c>
      <c r="BN15" s="16" t="str">
        <f t="shared" ref="BN15:BN19" si="26">IF(BM15="","",Q$12)</f>
        <v/>
      </c>
      <c r="BO15" s="1">
        <f>IF(S15="","",_xlfn.XLOOKUP(S15,[1]配置!$D:$D,[1]配置!$B:$B))</f>
        <v>60603</v>
      </c>
      <c r="BP15" s="1">
        <f t="shared" si="7"/>
        <v>1</v>
      </c>
      <c r="BQ15" s="16">
        <f t="shared" ref="BQ15:BQ18" si="27">IF(BP15="","",S$12)</f>
        <v>0.4</v>
      </c>
      <c r="BR15" s="1" t="str">
        <f>IF(U15="","",_xlfn.XLOOKUP(U15,[1]配置!$D:$D,[1]配置!$B:$B))</f>
        <v/>
      </c>
      <c r="BS15" s="1" t="str">
        <f t="shared" si="8"/>
        <v/>
      </c>
      <c r="BT15" s="16" t="str">
        <f t="shared" ref="BT15:BT19" si="28">IF(BS15="","",U$12)</f>
        <v/>
      </c>
      <c r="BU15" s="1">
        <f>IF(W15="","",_xlfn.XLOOKUP(W15,[1]配置!$D:$D,[1]配置!$B:$B))</f>
        <v>50002</v>
      </c>
      <c r="BV15" s="1">
        <f t="shared" si="9"/>
        <v>500</v>
      </c>
      <c r="BW15" s="16">
        <f t="shared" ref="BW15:BW18" si="29">IF(BV15="","",W$12)</f>
        <v>0.5</v>
      </c>
      <c r="BX15" s="1" t="str">
        <f>IF(Y15="","",_xlfn.XLOOKUP(Y15,[1]配置!$D:$D,[1]配置!$B:$B))</f>
        <v/>
      </c>
      <c r="BY15" s="1" t="str">
        <f t="shared" si="10"/>
        <v/>
      </c>
      <c r="BZ15" s="16" t="str">
        <f t="shared" ref="BZ15:BZ19" si="30">IF(BY15="","",Y$12)</f>
        <v/>
      </c>
      <c r="CA15" s="1">
        <f>IF(AA15="","",_xlfn.XLOOKUP(AA15,[1]配置!$D:$D,[1]配置!$B:$B))</f>
        <v>50008</v>
      </c>
      <c r="CB15" s="1">
        <f t="shared" si="11"/>
        <v>300</v>
      </c>
      <c r="CC15" s="16">
        <f t="shared" ref="CC15:CC18" si="31">IF(CB15="","",AA$12)</f>
        <v>0.6</v>
      </c>
      <c r="CD15" s="1" t="str">
        <f>IF(AC15="","",_xlfn.XLOOKUP(AC15,[1]配置!$D:$D,[1]配置!$B:$B))</f>
        <v/>
      </c>
      <c r="CE15" s="1" t="str">
        <f t="shared" si="12"/>
        <v/>
      </c>
      <c r="CF15" s="16" t="str">
        <f t="shared" ref="CF15:CF19" si="32">IF(CE15="","",AC$12)</f>
        <v/>
      </c>
      <c r="CG15" s="1">
        <f>IF(AE15="","",_xlfn.XLOOKUP(AE15,[1]配置!$D:$D,[1]配置!$B:$B))</f>
        <v>50004</v>
      </c>
      <c r="CH15" s="1">
        <f t="shared" si="13"/>
        <v>112000</v>
      </c>
      <c r="CI15" s="16">
        <f t="shared" ref="CI15:CI18" si="33">IF(CH15="","",AE$12)</f>
        <v>0.7</v>
      </c>
      <c r="CJ15" s="1" t="str">
        <f>IF(AG15="","",_xlfn.XLOOKUP(AG15,[1]配置!$D:$D,[1]配置!$B:$B))</f>
        <v/>
      </c>
      <c r="CK15" s="1" t="str">
        <f t="shared" si="14"/>
        <v/>
      </c>
      <c r="CL15" s="16" t="str">
        <f t="shared" ref="CL15:CL19" si="34">IF(CK15="","",AG$12)</f>
        <v/>
      </c>
      <c r="CM15" s="1">
        <f>IF(AI15="","",_xlfn.XLOOKUP(AI15,[1]配置!$D:$D,[1]配置!$B:$B))</f>
        <v>60604</v>
      </c>
      <c r="CN15" s="1">
        <f t="shared" si="15"/>
        <v>1</v>
      </c>
      <c r="CO15" s="16">
        <f t="shared" ref="CO15:CO18" si="35">IF(CN15="","",AI$12)</f>
        <v>0.8</v>
      </c>
      <c r="CP15" s="1" t="str">
        <f>IF(AK15="","",_xlfn.XLOOKUP(AK15,[1]配置!$D:$D,[1]配置!$B:$B))</f>
        <v/>
      </c>
      <c r="CQ15" s="1" t="str">
        <f t="shared" si="16"/>
        <v/>
      </c>
      <c r="CR15" s="16" t="str">
        <f t="shared" ref="CR15:CR19" si="36">IF(CQ15="","",AK$12)</f>
        <v/>
      </c>
      <c r="CS15" s="1">
        <f>IF(AM15="","",_xlfn.XLOOKUP(AM15,[1]配置!$D:$D,[1]配置!$B:$B))</f>
        <v>50008</v>
      </c>
      <c r="CT15" s="1">
        <f t="shared" si="17"/>
        <v>1000</v>
      </c>
      <c r="CU15" s="16">
        <f t="shared" ref="CU15:CU18" si="37">IF(CT15="","",AM$12)</f>
        <v>0.9</v>
      </c>
      <c r="CV15" s="1" t="str">
        <f>IF(AO15="","",_xlfn.XLOOKUP(AO15,[1]配置!$D:$D,[1]配置!$B:$B))</f>
        <v/>
      </c>
      <c r="CW15" s="1" t="str">
        <f t="shared" si="18"/>
        <v/>
      </c>
      <c r="CX15" s="16" t="str">
        <f t="shared" ref="CX15:CX19" si="38">IF(CW15="","",AO$12)</f>
        <v/>
      </c>
      <c r="CY15" s="1">
        <f>IF(AQ15="","",_xlfn.XLOOKUP(AQ15,[1]配置!$D:$D,[1]配置!$B:$B))</f>
        <v>10001</v>
      </c>
      <c r="CZ15" s="1">
        <f t="shared" si="19"/>
        <v>15</v>
      </c>
      <c r="DA15" s="16">
        <f t="shared" ref="DA15:DA18" si="39">IF(CZ15="","",AQ$12)</f>
        <v>1</v>
      </c>
      <c r="DC15" s="1" t="str">
        <f t="shared" ref="DC15:DC19" si="40">IF(AT15="","",$B$2&amp;$AT$13&amp;$B$2&amp;$B$1&amp;AT15)</f>
        <v/>
      </c>
      <c r="DD15" s="1" t="str">
        <f t="shared" ref="DD15:DD19" si="41">IF(AU15="","",$B$2&amp;$AU$13&amp;$B$2&amp;$B$1&amp;AU15)</f>
        <v/>
      </c>
      <c r="DE15" s="1" t="str">
        <f t="shared" ref="DE15:DE19" si="42">IF(AV15="","",$B$2&amp;$AV$13&amp;$B$2&amp;$B$1&amp;AV15)</f>
        <v/>
      </c>
      <c r="DF15" s="1" t="str">
        <f t="shared" ref="DF15:DF19" si="43">IF(AW15="","",$B$2&amp;$AT$13&amp;$B$2&amp;$B$1&amp;AW15)</f>
        <v>"ItemId":50004</v>
      </c>
      <c r="DG15" s="1" t="str">
        <f t="shared" ref="DG15:DG19" si="44">IF(AX15="","",$B$2&amp;$AU$13&amp;$B$2&amp;$B$1&amp;AX15)</f>
        <v>"Num":56000</v>
      </c>
      <c r="DH15" s="1" t="str">
        <f t="shared" ref="DH15:DH18" si="45">IF(AY15="","",$B$2&amp;$AV$13&amp;$B$2&amp;$B$1&amp;AY15)</f>
        <v>"HpRate":0.1</v>
      </c>
      <c r="DI15" s="1" t="str">
        <f t="shared" ref="DI15:DI19" si="46">IF(AZ15="","",$B$2&amp;$AT$13&amp;$B$2&amp;$B$1&amp;AZ15)</f>
        <v/>
      </c>
      <c r="DJ15" s="1" t="str">
        <f t="shared" ref="DJ15:DJ19" si="47">IF(BA15="","",$B$2&amp;$AU$13&amp;$B$2&amp;$B$1&amp;BA15)</f>
        <v/>
      </c>
      <c r="DK15" s="1" t="str">
        <f t="shared" ref="DK15:DK19" si="48">IF(BB15="","",$B$2&amp;$AV$13&amp;$B$2&amp;$B$1&amp;BB15)</f>
        <v/>
      </c>
      <c r="DL15" s="1" t="str">
        <f t="shared" ref="DL15:DL19" si="49">IF(BC15="","",$B$2&amp;$AT$13&amp;$B$2&amp;$B$1&amp;BC15)</f>
        <v>"ItemId":50004</v>
      </c>
      <c r="DM15" s="1" t="str">
        <f t="shared" ref="DM15:DM19" si="50">IF(BD15="","",$B$2&amp;$AU$13&amp;$B$2&amp;$B$1&amp;BD15)</f>
        <v>"Num":56000</v>
      </c>
      <c r="DN15" s="1" t="str">
        <f t="shared" ref="DN15:DN18" si="51">IF(BE15="","",$B$2&amp;$AV$13&amp;$B$2&amp;$B$1&amp;BE15)</f>
        <v>"HpRate":0.2</v>
      </c>
      <c r="DO15" s="1" t="str">
        <f t="shared" ref="DO15:DO19" si="52">IF(BF15="","",$B$2&amp;$AT$13&amp;$B$2&amp;$B$1&amp;BF15)</f>
        <v/>
      </c>
      <c r="DP15" s="1" t="str">
        <f t="shared" ref="DP15:DP19" si="53">IF(BG15="","",$B$2&amp;$AU$13&amp;$B$2&amp;$B$1&amp;BG15)</f>
        <v/>
      </c>
      <c r="DQ15" s="1" t="str">
        <f t="shared" ref="DQ15:DQ19" si="54">IF(BH15="","",$B$2&amp;$AV$13&amp;$B$2&amp;$B$1&amp;BH15)</f>
        <v/>
      </c>
      <c r="DR15" s="1" t="str">
        <f t="shared" ref="DR15:DR19" si="55">IF(BI15="","",$B$2&amp;$AT$13&amp;$B$2&amp;$B$1&amp;BI15)</f>
        <v>"ItemId":50004</v>
      </c>
      <c r="DS15" s="1" t="str">
        <f t="shared" ref="DS15:DS19" si="56">IF(BJ15="","",$B$2&amp;$AU$13&amp;$B$2&amp;$B$1&amp;BJ15)</f>
        <v>"Num":56000</v>
      </c>
      <c r="DT15" s="1" t="str">
        <f t="shared" ref="DT15:DT18" si="57">IF(BK15="","",$B$2&amp;$AV$13&amp;$B$2&amp;$B$1&amp;BK15)</f>
        <v>"HpRate":0.3</v>
      </c>
      <c r="DU15" s="1" t="str">
        <f t="shared" ref="DU15:DU19" si="58">IF(BL15="","",$B$2&amp;$AT$13&amp;$B$2&amp;$B$1&amp;BL15)</f>
        <v/>
      </c>
      <c r="DV15" s="1" t="str">
        <f t="shared" ref="DV15:DV19" si="59">IF(BM15="","",$B$2&amp;$AU$13&amp;$B$2&amp;$B$1&amp;BM15)</f>
        <v/>
      </c>
      <c r="DW15" s="1" t="str">
        <f t="shared" ref="DW15:DW19" si="60">IF(BN15="","",$B$2&amp;$AV$13&amp;$B$2&amp;$B$1&amp;BN15)</f>
        <v/>
      </c>
      <c r="DX15" s="1" t="str">
        <f t="shared" ref="DX15:DX19" si="61">IF(BO15="","",$B$2&amp;$AT$13&amp;$B$2&amp;$B$1&amp;BO15)</f>
        <v>"ItemId":60603</v>
      </c>
      <c r="DY15" s="1" t="str">
        <f t="shared" ref="DY15:DY19" si="62">IF(BP15="","",$B$2&amp;$AU$13&amp;$B$2&amp;$B$1&amp;BP15)</f>
        <v>"Num":1</v>
      </c>
      <c r="DZ15" s="1" t="str">
        <f t="shared" ref="DZ15:DZ18" si="63">IF(BQ15="","",$B$2&amp;$AV$13&amp;$B$2&amp;$B$1&amp;BQ15)</f>
        <v>"HpRate":0.4</v>
      </c>
      <c r="EA15" s="1" t="str">
        <f t="shared" ref="EA15:EA19" si="64">IF(BR15="","",$B$2&amp;$AT$13&amp;$B$2&amp;$B$1&amp;BR15)</f>
        <v/>
      </c>
      <c r="EB15" s="1" t="str">
        <f t="shared" ref="EB15:EB19" si="65">IF(BS15="","",$B$2&amp;$AU$13&amp;$B$2&amp;$B$1&amp;BS15)</f>
        <v/>
      </c>
      <c r="EC15" s="1" t="str">
        <f t="shared" ref="EC15:EC19" si="66">IF(BT15="","",$B$2&amp;$AV$13&amp;$B$2&amp;$B$1&amp;BT15)</f>
        <v/>
      </c>
      <c r="ED15" s="1" t="str">
        <f t="shared" ref="ED15:ED19" si="67">IF(BU15="","",$B$2&amp;$AT$13&amp;$B$2&amp;$B$1&amp;BU15)</f>
        <v>"ItemId":50002</v>
      </c>
      <c r="EE15" s="1" t="str">
        <f t="shared" ref="EE15:EE19" si="68">IF(BV15="","",$B$2&amp;$AU$13&amp;$B$2&amp;$B$1&amp;BV15)</f>
        <v>"Num":500</v>
      </c>
      <c r="EF15" s="1" t="str">
        <f t="shared" ref="EF15:EF18" si="69">IF(BW15="","",$B$2&amp;$AV$13&amp;$B$2&amp;$B$1&amp;BW15)</f>
        <v>"HpRate":0.5</v>
      </c>
      <c r="EG15" s="1" t="str">
        <f t="shared" ref="EG15:EG19" si="70">IF(BX15="","",$B$2&amp;$AT$13&amp;$B$2&amp;$B$1&amp;BX15)</f>
        <v/>
      </c>
      <c r="EH15" s="1" t="str">
        <f t="shared" ref="EH15:EH19" si="71">IF(BY15="","",$B$2&amp;$AU$13&amp;$B$2&amp;$B$1&amp;BY15)</f>
        <v/>
      </c>
      <c r="EI15" s="1" t="str">
        <f t="shared" ref="EI15:EI19" si="72">IF(BZ15="","",$B$2&amp;$AV$13&amp;$B$2&amp;$B$1&amp;BZ15)</f>
        <v/>
      </c>
      <c r="EJ15" s="1" t="str">
        <f t="shared" ref="EJ15:EJ19" si="73">IF(CA15="","",$B$2&amp;$AT$13&amp;$B$2&amp;$B$1&amp;CA15)</f>
        <v>"ItemId":50008</v>
      </c>
      <c r="EK15" s="1" t="str">
        <f t="shared" ref="EK15:EK19" si="74">IF(CB15="","",$B$2&amp;$AU$13&amp;$B$2&amp;$B$1&amp;CB15)</f>
        <v>"Num":300</v>
      </c>
      <c r="EL15" s="1" t="str">
        <f t="shared" ref="EL15:EL18" si="75">IF(CC15="","",$B$2&amp;$AV$13&amp;$B$2&amp;$B$1&amp;CC15)</f>
        <v>"HpRate":0.6</v>
      </c>
      <c r="EM15" s="1" t="str">
        <f t="shared" ref="EM15:EM19" si="76">IF(CD15="","",$B$2&amp;$AT$13&amp;$B$2&amp;$B$1&amp;CD15)</f>
        <v/>
      </c>
      <c r="EN15" s="1" t="str">
        <f t="shared" ref="EN15:EN19" si="77">IF(CE15="","",$B$2&amp;$AU$13&amp;$B$2&amp;$B$1&amp;CE15)</f>
        <v/>
      </c>
      <c r="EO15" s="1" t="str">
        <f t="shared" ref="EO15:EO19" si="78">IF(CF15="","",$B$2&amp;$AV$13&amp;$B$2&amp;$B$1&amp;CF15)</f>
        <v/>
      </c>
      <c r="EP15" s="1" t="str">
        <f t="shared" ref="EP15:EP19" si="79">IF(CG15="","",$B$2&amp;$AT$13&amp;$B$2&amp;$B$1&amp;CG15)</f>
        <v>"ItemId":50004</v>
      </c>
      <c r="EQ15" s="1" t="str">
        <f t="shared" ref="EQ15:EQ19" si="80">IF(CH15="","",$B$2&amp;$AU$13&amp;$B$2&amp;$B$1&amp;CH15)</f>
        <v>"Num":112000</v>
      </c>
      <c r="ER15" s="1" t="str">
        <f t="shared" ref="ER15:ER18" si="81">IF(CI15="","",$B$2&amp;$AV$13&amp;$B$2&amp;$B$1&amp;CI15)</f>
        <v>"HpRate":0.7</v>
      </c>
      <c r="ES15" s="1" t="str">
        <f t="shared" ref="ES15:ES19" si="82">IF(CJ15="","",$B$2&amp;$AT$13&amp;$B$2&amp;$B$1&amp;CJ15)</f>
        <v/>
      </c>
      <c r="ET15" s="1" t="str">
        <f t="shared" ref="ET15:ET19" si="83">IF(CK15="","",$B$2&amp;$AU$13&amp;$B$2&amp;$B$1&amp;CK15)</f>
        <v/>
      </c>
      <c r="EU15" s="1" t="str">
        <f t="shared" ref="EU15:EU19" si="84">IF(CL15="","",$B$2&amp;$AV$13&amp;$B$2&amp;$B$1&amp;CL15)</f>
        <v/>
      </c>
      <c r="EV15" s="1" t="str">
        <f t="shared" ref="EV15:EV19" si="85">IF(CM15="","",$B$2&amp;$AT$13&amp;$B$2&amp;$B$1&amp;CM15)</f>
        <v>"ItemId":60604</v>
      </c>
      <c r="EW15" s="1" t="str">
        <f t="shared" ref="EW15:EW19" si="86">IF(CN15="","",$B$2&amp;$AU$13&amp;$B$2&amp;$B$1&amp;CN15)</f>
        <v>"Num":1</v>
      </c>
      <c r="EX15" s="1" t="str">
        <f t="shared" ref="EX15:EX18" si="87">IF(CO15="","",$B$2&amp;$AV$13&amp;$B$2&amp;$B$1&amp;CO15)</f>
        <v>"HpRate":0.8</v>
      </c>
      <c r="EY15" s="1" t="str">
        <f t="shared" ref="EY15:EY19" si="88">IF(CP15="","",$B$2&amp;$AT$13&amp;$B$2&amp;$B$1&amp;CP15)</f>
        <v/>
      </c>
      <c r="EZ15" s="1" t="str">
        <f t="shared" ref="EZ15:EZ19" si="89">IF(CQ15="","",$B$2&amp;$AU$13&amp;$B$2&amp;$B$1&amp;CQ15)</f>
        <v/>
      </c>
      <c r="FA15" s="1" t="str">
        <f t="shared" ref="FA15:FA19" si="90">IF(CR15="","",$B$2&amp;$AV$13&amp;$B$2&amp;$B$1&amp;CR15)</f>
        <v/>
      </c>
      <c r="FB15" s="1" t="str">
        <f t="shared" ref="FB15:FB19" si="91">IF(CS15="","",$B$2&amp;$AT$13&amp;$B$2&amp;$B$1&amp;CS15)</f>
        <v>"ItemId":50008</v>
      </c>
      <c r="FC15" s="1" t="str">
        <f t="shared" ref="FC15:FC19" si="92">IF(CT15="","",$B$2&amp;$AU$13&amp;$B$2&amp;$B$1&amp;CT15)</f>
        <v>"Num":1000</v>
      </c>
      <c r="FD15" s="1" t="str">
        <f t="shared" ref="FD15:FD18" si="93">IF(CU15="","",$B$2&amp;$AV$13&amp;$B$2&amp;$B$1&amp;CU15)</f>
        <v>"HpRate":0.9</v>
      </c>
      <c r="FE15" s="1" t="str">
        <f t="shared" ref="FE15:FE19" si="94">IF(CV15="","",$B$2&amp;$AT$13&amp;$B$2&amp;$B$1&amp;CV15)</f>
        <v/>
      </c>
      <c r="FF15" s="1" t="str">
        <f t="shared" ref="FF15:FF19" si="95">IF(CW15="","",$B$2&amp;$AU$13&amp;$B$2&amp;$B$1&amp;CW15)</f>
        <v/>
      </c>
      <c r="FG15" s="1" t="str">
        <f t="shared" ref="FG15:FG19" si="96">IF(CX15="","",$B$2&amp;$AV$13&amp;$B$2&amp;$B$1&amp;CX15)</f>
        <v/>
      </c>
      <c r="FH15" s="1" t="str">
        <f t="shared" ref="FH15:FH19" si="97">IF(CY15="","",$B$2&amp;$AT$13&amp;$B$2&amp;$B$1&amp;CY15)</f>
        <v>"ItemId":10001</v>
      </c>
      <c r="FI15" s="1" t="str">
        <f t="shared" ref="FI15:FI19" si="98">IF(CZ15="","",$B$2&amp;$AU$13&amp;$B$2&amp;$B$1&amp;CZ15)</f>
        <v>"Num":15</v>
      </c>
      <c r="FJ15" s="1" t="str">
        <f t="shared" ref="FJ15:FJ18" si="99">IF(DA15="","",$B$2&amp;$AV$13&amp;$B$2&amp;$B$1&amp;DA15)</f>
        <v>"HpRate":1</v>
      </c>
      <c r="FL15" s="18" t="str">
        <f t="shared" ref="FL15:FL19" si="100">$A$1&amp;_xlfn.TEXTJOIN($C$1,1,FM15:HR15)&amp;$A$2</f>
        <v>[{"ItemId":50004,"Num":56000,"HpRate":0.1},{"ItemId":50004,"Num":56000,"HpRate":0.2},{"ItemId":50004,"Num":56000,"HpRate":0.3},{"ItemId":60603,"Num":1,"HpRate":0.4},{"ItemId":50002,"Num":500,"HpRate":0.5},{"ItemId":50008,"Num":300,"HpRate":0.6},{"ItemId":50004,"Num":112000,"HpRate":0.7},{"ItemId":60604,"Num":1,"HpRate":0.8},{"ItemId":50008,"Num":1000,"HpRate":0.9},{"ItemId":10001,"Num":15,"HpRate":1}]</v>
      </c>
      <c r="FM15" s="1" t="str">
        <f t="shared" ref="FM15:FM19" si="101">IF(DC15="","",$A$3&amp;_xlfn.TEXTJOIN($C$1,1,DC15:DE15)&amp;$A$4)</f>
        <v/>
      </c>
      <c r="FP15" s="1" t="str">
        <f t="shared" ref="FP15:FP19" si="102">IF(DF15="","",$A$3&amp;_xlfn.TEXTJOIN($C$1,1,DF15:DH15)&amp;$A$4)</f>
        <v>{"ItemId":50004,"Num":56000,"HpRate":0.1}</v>
      </c>
      <c r="FS15" s="1" t="str">
        <f t="shared" ref="FS15:FS19" si="103">IF(DI15="","",$A$3&amp;_xlfn.TEXTJOIN($C$1,1,DI15:DK15)&amp;$A$4)</f>
        <v/>
      </c>
      <c r="FV15" s="1" t="str">
        <f t="shared" ref="FV15:FV19" si="104">IF(DL15="","",$A$3&amp;_xlfn.TEXTJOIN($C$1,1,DL15:DN15)&amp;$A$4)</f>
        <v>{"ItemId":50004,"Num":56000,"HpRate":0.2}</v>
      </c>
      <c r="FY15" s="1" t="str">
        <f t="shared" ref="FY15:FY19" si="105">IF(DO15="","",$A$3&amp;_xlfn.TEXTJOIN($C$1,1,DO15:DQ15)&amp;$A$4)</f>
        <v/>
      </c>
      <c r="GB15" s="1" t="str">
        <f t="shared" ref="GB15:GB19" si="106">IF(DR15="","",$A$3&amp;_xlfn.TEXTJOIN($C$1,1,DR15:DT15)&amp;$A$4)</f>
        <v>{"ItemId":50004,"Num":56000,"HpRate":0.3}</v>
      </c>
      <c r="GE15" s="1" t="str">
        <f t="shared" ref="GE15:GE19" si="107">IF(DU15="","",$A$3&amp;_xlfn.TEXTJOIN($C$1,1,DU15:DW15)&amp;$A$4)</f>
        <v/>
      </c>
      <c r="GH15" s="1" t="str">
        <f t="shared" ref="GH15:GH19" si="108">IF(DX15="","",$A$3&amp;_xlfn.TEXTJOIN($C$1,1,DX15:DZ15)&amp;$A$4)</f>
        <v>{"ItemId":60603,"Num":1,"HpRate":0.4}</v>
      </c>
      <c r="GK15" s="1" t="str">
        <f t="shared" ref="GK15:GK19" si="109">IF(EA15="","",$A$3&amp;_xlfn.TEXTJOIN($C$1,1,EA15:EC15)&amp;$A$4)</f>
        <v/>
      </c>
      <c r="GN15" s="1" t="str">
        <f t="shared" ref="GN15:GN19" si="110">IF(ED15="","",$A$3&amp;_xlfn.TEXTJOIN($C$1,1,ED15:EF15)&amp;$A$4)</f>
        <v>{"ItemId":50002,"Num":500,"HpRate":0.5}</v>
      </c>
      <c r="GQ15" s="1" t="str">
        <f t="shared" ref="GQ15:GQ19" si="111">IF(EG15="","",$A$3&amp;_xlfn.TEXTJOIN($C$1,1,EG15:EI15)&amp;$A$4)</f>
        <v/>
      </c>
      <c r="GT15" s="1" t="str">
        <f t="shared" ref="GT15:GT19" si="112">IF(EJ15="","",$A$3&amp;_xlfn.TEXTJOIN($C$1,1,EJ15:EL15)&amp;$A$4)</f>
        <v>{"ItemId":50008,"Num":300,"HpRate":0.6}</v>
      </c>
      <c r="GW15" s="1" t="str">
        <f t="shared" ref="GW15:GW19" si="113">IF(EM15="","",$A$3&amp;_xlfn.TEXTJOIN($C$1,1,EM15:EO15)&amp;$A$4)</f>
        <v/>
      </c>
      <c r="GZ15" s="1" t="str">
        <f t="shared" ref="GZ15:GZ19" si="114">IF(EP15="","",$A$3&amp;_xlfn.TEXTJOIN($C$1,1,EP15:ER15)&amp;$A$4)</f>
        <v>{"ItemId":50004,"Num":112000,"HpRate":0.7}</v>
      </c>
      <c r="HC15" s="1" t="str">
        <f t="shared" ref="HC15:HC19" si="115">IF(ES15="","",$A$3&amp;_xlfn.TEXTJOIN($C$1,1,ES15:EU15)&amp;$A$4)</f>
        <v/>
      </c>
      <c r="HF15" s="1" t="str">
        <f t="shared" ref="HF15:HF19" si="116">IF(EV15="","",$A$3&amp;_xlfn.TEXTJOIN($C$1,1,EV15:EX15)&amp;$A$4)</f>
        <v>{"ItemId":60604,"Num":1,"HpRate":0.8}</v>
      </c>
      <c r="HI15" s="1" t="str">
        <f t="shared" ref="HI15:HI19" si="117">IF(EY15="","",$A$3&amp;_xlfn.TEXTJOIN($C$1,1,EY15:FA15)&amp;$A$4)</f>
        <v/>
      </c>
      <c r="HL15" s="1" t="str">
        <f t="shared" ref="HL15:HL19" si="118">IF(FB15="","",$A$3&amp;_xlfn.TEXTJOIN($C$1,1,FB15:FD15)&amp;$A$4)</f>
        <v>{"ItemId":50008,"Num":1000,"HpRate":0.9}</v>
      </c>
      <c r="HO15" s="1" t="str">
        <f t="shared" ref="HO15:HO19" si="119">IF(FE15="","",$A$3&amp;_xlfn.TEXTJOIN($C$1,1,FE15:FG15)&amp;$A$4)</f>
        <v/>
      </c>
      <c r="HR15" s="1" t="str">
        <f t="shared" ref="HR15:HR19" si="120">IF(FH15="","",$A$3&amp;_xlfn.TEXTJOIN($C$1,1,FH15:FJ15)&amp;$A$4)</f>
        <v>{"ItemId":10001,"Num":15,"HpRate":1}</v>
      </c>
      <c r="HU15" s="1" t="str">
        <f t="shared" ref="HU15:HU19" si="121">IF(FK15="","",$A$3&amp;_xlfn.TEXTJOIN($C$1,1,FK15:FM15)&amp;$A$4)</f>
        <v/>
      </c>
      <c r="HX15" s="1" t="str">
        <f t="shared" ref="HX15:HX19" si="122">IF(FN15="","",$A$3&amp;_xlfn.TEXTJOIN($C$1,1,FN15:FP15)&amp;$A$4)</f>
        <v/>
      </c>
      <c r="IA15" s="1" t="str">
        <f t="shared" ref="IA15:IA19" si="123">IF(FQ15="","",$A$3&amp;_xlfn.TEXTJOIN($C$1,1,FQ15:FS15)&amp;$A$4)</f>
        <v/>
      </c>
      <c r="ID15" s="1" t="str">
        <f t="shared" ref="ID15:ID19" si="124">IF(FT15="","",$A$3&amp;_xlfn.TEXTJOIN($C$1,1,FT15:FV15)&amp;$A$4)</f>
        <v/>
      </c>
    </row>
    <row r="16" spans="1:238" x14ac:dyDescent="0.15">
      <c r="C16" s="1">
        <v>3</v>
      </c>
      <c r="D16" s="7" t="s">
        <v>145</v>
      </c>
      <c r="E16" s="10"/>
      <c r="F16" s="11"/>
      <c r="G16" s="8" t="s">
        <v>137</v>
      </c>
      <c r="H16" s="9">
        <v>250000</v>
      </c>
      <c r="I16" s="10"/>
      <c r="J16" s="11"/>
      <c r="K16" s="12" t="s">
        <v>140</v>
      </c>
      <c r="L16" s="7">
        <v>300</v>
      </c>
      <c r="M16" s="10"/>
      <c r="N16" s="11"/>
      <c r="O16" s="12" t="s">
        <v>140</v>
      </c>
      <c r="P16" s="7">
        <v>300</v>
      </c>
      <c r="Q16" s="10"/>
      <c r="R16" s="11"/>
      <c r="S16" s="13" t="s">
        <v>144</v>
      </c>
      <c r="T16" s="7">
        <v>1</v>
      </c>
      <c r="U16" s="10"/>
      <c r="V16" s="11"/>
      <c r="W16" s="14" t="s">
        <v>139</v>
      </c>
      <c r="X16" s="7">
        <v>500</v>
      </c>
      <c r="Y16" s="10"/>
      <c r="Z16" s="11"/>
      <c r="AA16" s="12" t="s">
        <v>140</v>
      </c>
      <c r="AB16" s="7">
        <v>300</v>
      </c>
      <c r="AC16" s="10"/>
      <c r="AD16" s="11"/>
      <c r="AE16" s="8" t="s">
        <v>137</v>
      </c>
      <c r="AF16" s="9">
        <v>500000</v>
      </c>
      <c r="AG16" s="10"/>
      <c r="AH16" s="11"/>
      <c r="AI16" s="14" t="s">
        <v>146</v>
      </c>
      <c r="AJ16" s="7">
        <v>1</v>
      </c>
      <c r="AK16" s="10"/>
      <c r="AL16" s="11"/>
      <c r="AM16" s="12" t="s">
        <v>140</v>
      </c>
      <c r="AN16" s="7">
        <v>1000</v>
      </c>
      <c r="AO16" s="10"/>
      <c r="AP16" s="11"/>
      <c r="AQ16" s="14" t="s">
        <v>142</v>
      </c>
      <c r="AR16" s="7">
        <v>15</v>
      </c>
      <c r="AT16" s="1" t="str">
        <f>IF(E16="","",_xlfn.XLOOKUP(E16,[1]配置!$D:$D,[1]配置!$B:$B))</f>
        <v/>
      </c>
      <c r="AU16" s="1" t="str">
        <f t="shared" si="0"/>
        <v/>
      </c>
      <c r="AV16" s="16" t="str">
        <f t="shared" si="20"/>
        <v/>
      </c>
      <c r="AW16" s="1">
        <f>IF(G16="","",_xlfn.XLOOKUP(G16,[1]配置!$D:$D,[1]配置!$B:$B))</f>
        <v>50004</v>
      </c>
      <c r="AX16" s="1">
        <f t="shared" si="1"/>
        <v>250000</v>
      </c>
      <c r="AY16" s="16">
        <f t="shared" si="21"/>
        <v>0.1</v>
      </c>
      <c r="AZ16" s="1" t="str">
        <f>IF(I16="","",_xlfn.XLOOKUP(I16,[1]配置!$D:$D,[1]配置!$B:$B))</f>
        <v/>
      </c>
      <c r="BA16" s="1" t="str">
        <f t="shared" si="2"/>
        <v/>
      </c>
      <c r="BB16" s="16" t="str">
        <f t="shared" si="22"/>
        <v/>
      </c>
      <c r="BC16" s="1">
        <f>IF(K16="","",_xlfn.XLOOKUP(K16,[1]配置!$D:$D,[1]配置!$B:$B))</f>
        <v>50008</v>
      </c>
      <c r="BD16" s="1">
        <f t="shared" si="3"/>
        <v>300</v>
      </c>
      <c r="BE16" s="16">
        <f t="shared" si="23"/>
        <v>0.2</v>
      </c>
      <c r="BF16" s="1" t="str">
        <f>IF(M16="","",_xlfn.XLOOKUP(M16,[1]配置!$D:$D,[1]配置!$B:$B))</f>
        <v/>
      </c>
      <c r="BG16" s="1" t="str">
        <f t="shared" si="4"/>
        <v/>
      </c>
      <c r="BH16" s="16" t="str">
        <f t="shared" si="24"/>
        <v/>
      </c>
      <c r="BI16" s="1">
        <f>IF(O16="","",_xlfn.XLOOKUP(O16,[1]配置!$D:$D,[1]配置!$B:$B))</f>
        <v>50008</v>
      </c>
      <c r="BJ16" s="1">
        <f t="shared" si="5"/>
        <v>300</v>
      </c>
      <c r="BK16" s="16">
        <f t="shared" si="25"/>
        <v>0.3</v>
      </c>
      <c r="BL16" s="1" t="str">
        <f>IF(Q16="","",_xlfn.XLOOKUP(Q16,[1]配置!$D:$D,[1]配置!$B:$B))</f>
        <v/>
      </c>
      <c r="BM16" s="1" t="str">
        <f t="shared" si="6"/>
        <v/>
      </c>
      <c r="BN16" s="16" t="str">
        <f t="shared" si="26"/>
        <v/>
      </c>
      <c r="BO16" s="1">
        <f>IF(S16="","",_xlfn.XLOOKUP(S16,[1]配置!$D:$D,[1]配置!$B:$B))</f>
        <v>60604</v>
      </c>
      <c r="BP16" s="1">
        <f t="shared" si="7"/>
        <v>1</v>
      </c>
      <c r="BQ16" s="16">
        <f t="shared" si="27"/>
        <v>0.4</v>
      </c>
      <c r="BR16" s="1" t="str">
        <f>IF(U16="","",_xlfn.XLOOKUP(U16,[1]配置!$D:$D,[1]配置!$B:$B))</f>
        <v/>
      </c>
      <c r="BS16" s="1" t="str">
        <f t="shared" si="8"/>
        <v/>
      </c>
      <c r="BT16" s="16" t="str">
        <f t="shared" si="28"/>
        <v/>
      </c>
      <c r="BU16" s="1">
        <f>IF(W16="","",_xlfn.XLOOKUP(W16,[1]配置!$D:$D,[1]配置!$B:$B))</f>
        <v>50002</v>
      </c>
      <c r="BV16" s="1">
        <f t="shared" si="9"/>
        <v>500</v>
      </c>
      <c r="BW16" s="16">
        <f t="shared" si="29"/>
        <v>0.5</v>
      </c>
      <c r="BX16" s="1" t="str">
        <f>IF(Y16="","",_xlfn.XLOOKUP(Y16,[1]配置!$D:$D,[1]配置!$B:$B))</f>
        <v/>
      </c>
      <c r="BY16" s="1" t="str">
        <f t="shared" si="10"/>
        <v/>
      </c>
      <c r="BZ16" s="16" t="str">
        <f t="shared" si="30"/>
        <v/>
      </c>
      <c r="CA16" s="1">
        <f>IF(AA16="","",_xlfn.XLOOKUP(AA16,[1]配置!$D:$D,[1]配置!$B:$B))</f>
        <v>50008</v>
      </c>
      <c r="CB16" s="1">
        <f t="shared" si="11"/>
        <v>300</v>
      </c>
      <c r="CC16" s="16">
        <f t="shared" si="31"/>
        <v>0.6</v>
      </c>
      <c r="CD16" s="1" t="str">
        <f>IF(AC16="","",_xlfn.XLOOKUP(AC16,[1]配置!$D:$D,[1]配置!$B:$B))</f>
        <v/>
      </c>
      <c r="CE16" s="1" t="str">
        <f t="shared" si="12"/>
        <v/>
      </c>
      <c r="CF16" s="16" t="str">
        <f t="shared" si="32"/>
        <v/>
      </c>
      <c r="CG16" s="1">
        <f>IF(AE16="","",_xlfn.XLOOKUP(AE16,[1]配置!$D:$D,[1]配置!$B:$B))</f>
        <v>50004</v>
      </c>
      <c r="CH16" s="1">
        <f t="shared" si="13"/>
        <v>500000</v>
      </c>
      <c r="CI16" s="16">
        <f t="shared" si="33"/>
        <v>0.7</v>
      </c>
      <c r="CJ16" s="1" t="str">
        <f>IF(AG16="","",_xlfn.XLOOKUP(AG16,[1]配置!$D:$D,[1]配置!$B:$B))</f>
        <v/>
      </c>
      <c r="CK16" s="1" t="str">
        <f t="shared" si="14"/>
        <v/>
      </c>
      <c r="CL16" s="16" t="str">
        <f t="shared" si="34"/>
        <v/>
      </c>
      <c r="CM16" s="1">
        <f>IF(AI16="","",_xlfn.XLOOKUP(AI16,[1]配置!$D:$D,[1]配置!$B:$B))</f>
        <v>60605</v>
      </c>
      <c r="CN16" s="1">
        <f t="shared" si="15"/>
        <v>1</v>
      </c>
      <c r="CO16" s="16">
        <f t="shared" si="35"/>
        <v>0.8</v>
      </c>
      <c r="CP16" s="1" t="str">
        <f>IF(AK16="","",_xlfn.XLOOKUP(AK16,[1]配置!$D:$D,[1]配置!$B:$B))</f>
        <v/>
      </c>
      <c r="CQ16" s="1" t="str">
        <f t="shared" si="16"/>
        <v/>
      </c>
      <c r="CR16" s="16" t="str">
        <f t="shared" si="36"/>
        <v/>
      </c>
      <c r="CS16" s="1">
        <f>IF(AM16="","",_xlfn.XLOOKUP(AM16,[1]配置!$D:$D,[1]配置!$B:$B))</f>
        <v>50008</v>
      </c>
      <c r="CT16" s="1">
        <f t="shared" si="17"/>
        <v>1000</v>
      </c>
      <c r="CU16" s="16">
        <f t="shared" si="37"/>
        <v>0.9</v>
      </c>
      <c r="CV16" s="1" t="str">
        <f>IF(AO16="","",_xlfn.XLOOKUP(AO16,[1]配置!$D:$D,[1]配置!$B:$B))</f>
        <v/>
      </c>
      <c r="CW16" s="1" t="str">
        <f t="shared" si="18"/>
        <v/>
      </c>
      <c r="CX16" s="16" t="str">
        <f t="shared" si="38"/>
        <v/>
      </c>
      <c r="CY16" s="1">
        <f>IF(AQ16="","",_xlfn.XLOOKUP(AQ16,[1]配置!$D:$D,[1]配置!$B:$B))</f>
        <v>10001</v>
      </c>
      <c r="CZ16" s="1">
        <f t="shared" si="19"/>
        <v>15</v>
      </c>
      <c r="DA16" s="16">
        <f t="shared" si="39"/>
        <v>1</v>
      </c>
      <c r="DC16" s="1" t="str">
        <f t="shared" si="40"/>
        <v/>
      </c>
      <c r="DD16" s="1" t="str">
        <f t="shared" si="41"/>
        <v/>
      </c>
      <c r="DE16" s="1" t="str">
        <f t="shared" si="42"/>
        <v/>
      </c>
      <c r="DF16" s="1" t="str">
        <f t="shared" si="43"/>
        <v>"ItemId":50004</v>
      </c>
      <c r="DG16" s="1" t="str">
        <f t="shared" si="44"/>
        <v>"Num":250000</v>
      </c>
      <c r="DH16" s="1" t="str">
        <f t="shared" si="45"/>
        <v>"HpRate":0.1</v>
      </c>
      <c r="DI16" s="1" t="str">
        <f t="shared" si="46"/>
        <v/>
      </c>
      <c r="DJ16" s="1" t="str">
        <f t="shared" si="47"/>
        <v/>
      </c>
      <c r="DK16" s="1" t="str">
        <f t="shared" si="48"/>
        <v/>
      </c>
      <c r="DL16" s="1" t="str">
        <f t="shared" si="49"/>
        <v>"ItemId":50008</v>
      </c>
      <c r="DM16" s="1" t="str">
        <f t="shared" si="50"/>
        <v>"Num":300</v>
      </c>
      <c r="DN16" s="1" t="str">
        <f t="shared" si="51"/>
        <v>"HpRate":0.2</v>
      </c>
      <c r="DO16" s="1" t="str">
        <f t="shared" si="52"/>
        <v/>
      </c>
      <c r="DP16" s="1" t="str">
        <f t="shared" si="53"/>
        <v/>
      </c>
      <c r="DQ16" s="1" t="str">
        <f t="shared" si="54"/>
        <v/>
      </c>
      <c r="DR16" s="1" t="str">
        <f t="shared" si="55"/>
        <v>"ItemId":50008</v>
      </c>
      <c r="DS16" s="1" t="str">
        <f t="shared" si="56"/>
        <v>"Num":300</v>
      </c>
      <c r="DT16" s="1" t="str">
        <f t="shared" si="57"/>
        <v>"HpRate":0.3</v>
      </c>
      <c r="DU16" s="1" t="str">
        <f t="shared" si="58"/>
        <v/>
      </c>
      <c r="DV16" s="1" t="str">
        <f t="shared" si="59"/>
        <v/>
      </c>
      <c r="DW16" s="1" t="str">
        <f t="shared" si="60"/>
        <v/>
      </c>
      <c r="DX16" s="1" t="str">
        <f t="shared" si="61"/>
        <v>"ItemId":60604</v>
      </c>
      <c r="DY16" s="1" t="str">
        <f t="shared" si="62"/>
        <v>"Num":1</v>
      </c>
      <c r="DZ16" s="1" t="str">
        <f t="shared" si="63"/>
        <v>"HpRate":0.4</v>
      </c>
      <c r="EA16" s="1" t="str">
        <f t="shared" si="64"/>
        <v/>
      </c>
      <c r="EB16" s="1" t="str">
        <f t="shared" si="65"/>
        <v/>
      </c>
      <c r="EC16" s="1" t="str">
        <f t="shared" si="66"/>
        <v/>
      </c>
      <c r="ED16" s="1" t="str">
        <f t="shared" si="67"/>
        <v>"ItemId":50002</v>
      </c>
      <c r="EE16" s="1" t="str">
        <f t="shared" si="68"/>
        <v>"Num":500</v>
      </c>
      <c r="EF16" s="1" t="str">
        <f t="shared" si="69"/>
        <v>"HpRate":0.5</v>
      </c>
      <c r="EG16" s="1" t="str">
        <f t="shared" si="70"/>
        <v/>
      </c>
      <c r="EH16" s="1" t="str">
        <f t="shared" si="71"/>
        <v/>
      </c>
      <c r="EI16" s="1" t="str">
        <f t="shared" si="72"/>
        <v/>
      </c>
      <c r="EJ16" s="1" t="str">
        <f t="shared" si="73"/>
        <v>"ItemId":50008</v>
      </c>
      <c r="EK16" s="1" t="str">
        <f t="shared" si="74"/>
        <v>"Num":300</v>
      </c>
      <c r="EL16" s="1" t="str">
        <f t="shared" si="75"/>
        <v>"HpRate":0.6</v>
      </c>
      <c r="EM16" s="1" t="str">
        <f t="shared" si="76"/>
        <v/>
      </c>
      <c r="EN16" s="1" t="str">
        <f t="shared" si="77"/>
        <v/>
      </c>
      <c r="EO16" s="1" t="str">
        <f t="shared" si="78"/>
        <v/>
      </c>
      <c r="EP16" s="1" t="str">
        <f t="shared" si="79"/>
        <v>"ItemId":50004</v>
      </c>
      <c r="EQ16" s="1" t="str">
        <f t="shared" si="80"/>
        <v>"Num":500000</v>
      </c>
      <c r="ER16" s="1" t="str">
        <f t="shared" si="81"/>
        <v>"HpRate":0.7</v>
      </c>
      <c r="ES16" s="1" t="str">
        <f t="shared" si="82"/>
        <v/>
      </c>
      <c r="ET16" s="1" t="str">
        <f t="shared" si="83"/>
        <v/>
      </c>
      <c r="EU16" s="1" t="str">
        <f t="shared" si="84"/>
        <v/>
      </c>
      <c r="EV16" s="1" t="str">
        <f t="shared" si="85"/>
        <v>"ItemId":60605</v>
      </c>
      <c r="EW16" s="1" t="str">
        <f t="shared" si="86"/>
        <v>"Num":1</v>
      </c>
      <c r="EX16" s="1" t="str">
        <f t="shared" si="87"/>
        <v>"HpRate":0.8</v>
      </c>
      <c r="EY16" s="1" t="str">
        <f t="shared" si="88"/>
        <v/>
      </c>
      <c r="EZ16" s="1" t="str">
        <f t="shared" si="89"/>
        <v/>
      </c>
      <c r="FA16" s="1" t="str">
        <f t="shared" si="90"/>
        <v/>
      </c>
      <c r="FB16" s="1" t="str">
        <f t="shared" si="91"/>
        <v>"ItemId":50008</v>
      </c>
      <c r="FC16" s="1" t="str">
        <f t="shared" si="92"/>
        <v>"Num":1000</v>
      </c>
      <c r="FD16" s="1" t="str">
        <f t="shared" si="93"/>
        <v>"HpRate":0.9</v>
      </c>
      <c r="FE16" s="1" t="str">
        <f t="shared" si="94"/>
        <v/>
      </c>
      <c r="FF16" s="1" t="str">
        <f t="shared" si="95"/>
        <v/>
      </c>
      <c r="FG16" s="1" t="str">
        <f t="shared" si="96"/>
        <v/>
      </c>
      <c r="FH16" s="1" t="str">
        <f t="shared" si="97"/>
        <v>"ItemId":10001</v>
      </c>
      <c r="FI16" s="1" t="str">
        <f t="shared" si="98"/>
        <v>"Num":15</v>
      </c>
      <c r="FJ16" s="1" t="str">
        <f t="shared" si="99"/>
        <v>"HpRate":1</v>
      </c>
      <c r="FL16" s="18" t="str">
        <f t="shared" si="100"/>
        <v>[{"ItemId":50004,"Num":250000,"HpRate":0.1},{"ItemId":50008,"Num":300,"HpRate":0.2},{"ItemId":50008,"Num":300,"HpRate":0.3},{"ItemId":60604,"Num":1,"HpRate":0.4},{"ItemId":50002,"Num":500,"HpRate":0.5},{"ItemId":50008,"Num":300,"HpRate":0.6},{"ItemId":50004,"Num":500000,"HpRate":0.7},{"ItemId":60605,"Num":1,"HpRate":0.8},{"ItemId":50008,"Num":1000,"HpRate":0.9},{"ItemId":10001,"Num":15,"HpRate":1}]</v>
      </c>
      <c r="FM16" s="1" t="str">
        <f t="shared" si="101"/>
        <v/>
      </c>
      <c r="FP16" s="1" t="str">
        <f t="shared" si="102"/>
        <v>{"ItemId":50004,"Num":250000,"HpRate":0.1}</v>
      </c>
      <c r="FS16" s="1" t="str">
        <f t="shared" si="103"/>
        <v/>
      </c>
      <c r="FV16" s="1" t="str">
        <f t="shared" si="104"/>
        <v>{"ItemId":50008,"Num":300,"HpRate":0.2}</v>
      </c>
      <c r="FY16" s="1" t="str">
        <f t="shared" si="105"/>
        <v/>
      </c>
      <c r="GB16" s="1" t="str">
        <f t="shared" si="106"/>
        <v>{"ItemId":50008,"Num":300,"HpRate":0.3}</v>
      </c>
      <c r="GE16" s="1" t="str">
        <f t="shared" si="107"/>
        <v/>
      </c>
      <c r="GH16" s="1" t="str">
        <f t="shared" si="108"/>
        <v>{"ItemId":60604,"Num":1,"HpRate":0.4}</v>
      </c>
      <c r="GK16" s="1" t="str">
        <f t="shared" si="109"/>
        <v/>
      </c>
      <c r="GN16" s="1" t="str">
        <f t="shared" si="110"/>
        <v>{"ItemId":50002,"Num":500,"HpRate":0.5}</v>
      </c>
      <c r="GQ16" s="1" t="str">
        <f t="shared" si="111"/>
        <v/>
      </c>
      <c r="GT16" s="1" t="str">
        <f t="shared" si="112"/>
        <v>{"ItemId":50008,"Num":300,"HpRate":0.6}</v>
      </c>
      <c r="GW16" s="1" t="str">
        <f t="shared" si="113"/>
        <v/>
      </c>
      <c r="GZ16" s="1" t="str">
        <f t="shared" si="114"/>
        <v>{"ItemId":50004,"Num":500000,"HpRate":0.7}</v>
      </c>
      <c r="HC16" s="1" t="str">
        <f t="shared" si="115"/>
        <v/>
      </c>
      <c r="HF16" s="1" t="str">
        <f t="shared" si="116"/>
        <v>{"ItemId":60605,"Num":1,"HpRate":0.8}</v>
      </c>
      <c r="HI16" s="1" t="str">
        <f t="shared" si="117"/>
        <v/>
      </c>
      <c r="HL16" s="1" t="str">
        <f t="shared" si="118"/>
        <v>{"ItemId":50008,"Num":1000,"HpRate":0.9}</v>
      </c>
      <c r="HO16" s="1" t="str">
        <f t="shared" si="119"/>
        <v/>
      </c>
      <c r="HR16" s="1" t="str">
        <f t="shared" si="120"/>
        <v>{"ItemId":10001,"Num":15,"HpRate":1}</v>
      </c>
      <c r="HU16" s="1" t="str">
        <f t="shared" si="121"/>
        <v/>
      </c>
      <c r="HX16" s="1" t="str">
        <f t="shared" si="122"/>
        <v/>
      </c>
      <c r="IA16" s="1" t="str">
        <f t="shared" si="123"/>
        <v/>
      </c>
      <c r="ID16" s="1" t="str">
        <f t="shared" si="124"/>
        <v/>
      </c>
    </row>
    <row r="17" spans="3:238" x14ac:dyDescent="0.15">
      <c r="C17" s="1">
        <v>4</v>
      </c>
      <c r="D17" s="7" t="s">
        <v>147</v>
      </c>
      <c r="E17" s="10"/>
      <c r="F17" s="11"/>
      <c r="G17" s="12" t="s">
        <v>140</v>
      </c>
      <c r="H17" s="7">
        <v>300</v>
      </c>
      <c r="I17" s="10"/>
      <c r="J17" s="11"/>
      <c r="K17" s="12" t="s">
        <v>140</v>
      </c>
      <c r="L17" s="7">
        <v>300</v>
      </c>
      <c r="M17" s="10"/>
      <c r="N17" s="11"/>
      <c r="O17" s="12" t="s">
        <v>140</v>
      </c>
      <c r="P17" s="7">
        <v>300</v>
      </c>
      <c r="Q17" s="10"/>
      <c r="R17" s="11"/>
      <c r="S17" s="14" t="s">
        <v>146</v>
      </c>
      <c r="T17" s="7">
        <v>1</v>
      </c>
      <c r="U17" s="10"/>
      <c r="V17" s="11"/>
      <c r="W17" s="14" t="s">
        <v>139</v>
      </c>
      <c r="X17" s="7">
        <v>500</v>
      </c>
      <c r="Y17" s="10"/>
      <c r="Z17" s="11"/>
      <c r="AA17" s="12" t="s">
        <v>140</v>
      </c>
      <c r="AB17" s="7">
        <v>300</v>
      </c>
      <c r="AC17" s="10"/>
      <c r="AD17" s="11"/>
      <c r="AE17" s="12" t="s">
        <v>140</v>
      </c>
      <c r="AF17" s="7">
        <v>500</v>
      </c>
      <c r="AG17" s="10"/>
      <c r="AH17" s="11"/>
      <c r="AI17" s="14" t="s">
        <v>148</v>
      </c>
      <c r="AJ17" s="7">
        <v>1</v>
      </c>
      <c r="AK17" s="10"/>
      <c r="AL17" s="11"/>
      <c r="AM17" s="12" t="s">
        <v>140</v>
      </c>
      <c r="AN17" s="7">
        <v>1000</v>
      </c>
      <c r="AO17" s="10"/>
      <c r="AP17" s="11"/>
      <c r="AQ17" s="14" t="s">
        <v>142</v>
      </c>
      <c r="AR17" s="7">
        <v>15</v>
      </c>
      <c r="AT17" s="1" t="str">
        <f>IF(E17="","",_xlfn.XLOOKUP(E17,[1]配置!$D:$D,[1]配置!$B:$B))</f>
        <v/>
      </c>
      <c r="AU17" s="1" t="str">
        <f t="shared" si="0"/>
        <v/>
      </c>
      <c r="AV17" s="16" t="str">
        <f t="shared" si="20"/>
        <v/>
      </c>
      <c r="AW17" s="1">
        <f>IF(G17="","",_xlfn.XLOOKUP(G17,[1]配置!$D:$D,[1]配置!$B:$B))</f>
        <v>50008</v>
      </c>
      <c r="AX17" s="1">
        <f t="shared" si="1"/>
        <v>300</v>
      </c>
      <c r="AY17" s="16">
        <f t="shared" si="21"/>
        <v>0.1</v>
      </c>
      <c r="AZ17" s="1" t="str">
        <f>IF(I17="","",_xlfn.XLOOKUP(I17,[1]配置!$D:$D,[1]配置!$B:$B))</f>
        <v/>
      </c>
      <c r="BA17" s="1" t="str">
        <f t="shared" si="2"/>
        <v/>
      </c>
      <c r="BB17" s="16" t="str">
        <f t="shared" si="22"/>
        <v/>
      </c>
      <c r="BC17" s="1">
        <f>IF(K17="","",_xlfn.XLOOKUP(K17,[1]配置!$D:$D,[1]配置!$B:$B))</f>
        <v>50008</v>
      </c>
      <c r="BD17" s="1">
        <f t="shared" si="3"/>
        <v>300</v>
      </c>
      <c r="BE17" s="16">
        <f t="shared" si="23"/>
        <v>0.2</v>
      </c>
      <c r="BF17" s="1" t="str">
        <f>IF(M17="","",_xlfn.XLOOKUP(M17,[1]配置!$D:$D,[1]配置!$B:$B))</f>
        <v/>
      </c>
      <c r="BG17" s="1" t="str">
        <f t="shared" si="4"/>
        <v/>
      </c>
      <c r="BH17" s="16" t="str">
        <f t="shared" si="24"/>
        <v/>
      </c>
      <c r="BI17" s="1">
        <f>IF(O17="","",_xlfn.XLOOKUP(O17,[1]配置!$D:$D,[1]配置!$B:$B))</f>
        <v>50008</v>
      </c>
      <c r="BJ17" s="1">
        <f t="shared" si="5"/>
        <v>300</v>
      </c>
      <c r="BK17" s="16">
        <f t="shared" si="25"/>
        <v>0.3</v>
      </c>
      <c r="BL17" s="1" t="str">
        <f>IF(Q17="","",_xlfn.XLOOKUP(Q17,[1]配置!$D:$D,[1]配置!$B:$B))</f>
        <v/>
      </c>
      <c r="BM17" s="1" t="str">
        <f t="shared" si="6"/>
        <v/>
      </c>
      <c r="BN17" s="16" t="str">
        <f t="shared" si="26"/>
        <v/>
      </c>
      <c r="BO17" s="1">
        <f>IF(S17="","",_xlfn.XLOOKUP(S17,[1]配置!$D:$D,[1]配置!$B:$B))</f>
        <v>60605</v>
      </c>
      <c r="BP17" s="1">
        <f t="shared" si="7"/>
        <v>1</v>
      </c>
      <c r="BQ17" s="16">
        <f t="shared" si="27"/>
        <v>0.4</v>
      </c>
      <c r="BR17" s="1" t="str">
        <f>IF(U17="","",_xlfn.XLOOKUP(U17,[1]配置!$D:$D,[1]配置!$B:$B))</f>
        <v/>
      </c>
      <c r="BS17" s="1" t="str">
        <f t="shared" si="8"/>
        <v/>
      </c>
      <c r="BT17" s="16" t="str">
        <f t="shared" si="28"/>
        <v/>
      </c>
      <c r="BU17" s="1">
        <f>IF(W17="","",_xlfn.XLOOKUP(W17,[1]配置!$D:$D,[1]配置!$B:$B))</f>
        <v>50002</v>
      </c>
      <c r="BV17" s="1">
        <f t="shared" si="9"/>
        <v>500</v>
      </c>
      <c r="BW17" s="16">
        <f t="shared" si="29"/>
        <v>0.5</v>
      </c>
      <c r="BX17" s="1" t="str">
        <f>IF(Y17="","",_xlfn.XLOOKUP(Y17,[1]配置!$D:$D,[1]配置!$B:$B))</f>
        <v/>
      </c>
      <c r="BY17" s="1" t="str">
        <f t="shared" si="10"/>
        <v/>
      </c>
      <c r="BZ17" s="16" t="str">
        <f t="shared" si="30"/>
        <v/>
      </c>
      <c r="CA17" s="1">
        <f>IF(AA17="","",_xlfn.XLOOKUP(AA17,[1]配置!$D:$D,[1]配置!$B:$B))</f>
        <v>50008</v>
      </c>
      <c r="CB17" s="1">
        <f t="shared" si="11"/>
        <v>300</v>
      </c>
      <c r="CC17" s="16">
        <f t="shared" si="31"/>
        <v>0.6</v>
      </c>
      <c r="CD17" s="1" t="str">
        <f>IF(AC17="","",_xlfn.XLOOKUP(AC17,[1]配置!$D:$D,[1]配置!$B:$B))</f>
        <v/>
      </c>
      <c r="CE17" s="1" t="str">
        <f t="shared" si="12"/>
        <v/>
      </c>
      <c r="CF17" s="16" t="str">
        <f t="shared" si="32"/>
        <v/>
      </c>
      <c r="CG17" s="1">
        <f>IF(AE17="","",_xlfn.XLOOKUP(AE17,[1]配置!$D:$D,[1]配置!$B:$B))</f>
        <v>50008</v>
      </c>
      <c r="CH17" s="1">
        <f t="shared" si="13"/>
        <v>500</v>
      </c>
      <c r="CI17" s="16">
        <f t="shared" si="33"/>
        <v>0.7</v>
      </c>
      <c r="CJ17" s="1" t="str">
        <f>IF(AG17="","",_xlfn.XLOOKUP(AG17,[1]配置!$D:$D,[1]配置!$B:$B))</f>
        <v/>
      </c>
      <c r="CK17" s="1" t="str">
        <f t="shared" si="14"/>
        <v/>
      </c>
      <c r="CL17" s="16" t="str">
        <f t="shared" si="34"/>
        <v/>
      </c>
      <c r="CM17" s="1">
        <f>IF(AI17="","",_xlfn.XLOOKUP(AI17,[1]配置!$D:$D,[1]配置!$B:$B))</f>
        <v>60606</v>
      </c>
      <c r="CN17" s="1">
        <f t="shared" si="15"/>
        <v>1</v>
      </c>
      <c r="CO17" s="16">
        <f t="shared" si="35"/>
        <v>0.8</v>
      </c>
      <c r="CP17" s="1" t="str">
        <f>IF(AK17="","",_xlfn.XLOOKUP(AK17,[1]配置!$D:$D,[1]配置!$B:$B))</f>
        <v/>
      </c>
      <c r="CQ17" s="1" t="str">
        <f t="shared" si="16"/>
        <v/>
      </c>
      <c r="CR17" s="16" t="str">
        <f t="shared" si="36"/>
        <v/>
      </c>
      <c r="CS17" s="1">
        <f>IF(AM17="","",_xlfn.XLOOKUP(AM17,[1]配置!$D:$D,[1]配置!$B:$B))</f>
        <v>50008</v>
      </c>
      <c r="CT17" s="1">
        <f t="shared" si="17"/>
        <v>1000</v>
      </c>
      <c r="CU17" s="16">
        <f t="shared" si="37"/>
        <v>0.9</v>
      </c>
      <c r="CV17" s="1" t="str">
        <f>IF(AO17="","",_xlfn.XLOOKUP(AO17,[1]配置!$D:$D,[1]配置!$B:$B))</f>
        <v/>
      </c>
      <c r="CW17" s="1" t="str">
        <f t="shared" si="18"/>
        <v/>
      </c>
      <c r="CX17" s="16" t="str">
        <f t="shared" si="38"/>
        <v/>
      </c>
      <c r="CY17" s="1">
        <f>IF(AQ17="","",_xlfn.XLOOKUP(AQ17,[1]配置!$D:$D,[1]配置!$B:$B))</f>
        <v>10001</v>
      </c>
      <c r="CZ17" s="1">
        <f t="shared" si="19"/>
        <v>15</v>
      </c>
      <c r="DA17" s="16">
        <f t="shared" si="39"/>
        <v>1</v>
      </c>
      <c r="DC17" s="1" t="str">
        <f t="shared" si="40"/>
        <v/>
      </c>
      <c r="DD17" s="1" t="str">
        <f t="shared" si="41"/>
        <v/>
      </c>
      <c r="DE17" s="1" t="str">
        <f t="shared" si="42"/>
        <v/>
      </c>
      <c r="DF17" s="1" t="str">
        <f t="shared" si="43"/>
        <v>"ItemId":50008</v>
      </c>
      <c r="DG17" s="1" t="str">
        <f t="shared" si="44"/>
        <v>"Num":300</v>
      </c>
      <c r="DH17" s="1" t="str">
        <f t="shared" si="45"/>
        <v>"HpRate":0.1</v>
      </c>
      <c r="DI17" s="1" t="str">
        <f t="shared" si="46"/>
        <v/>
      </c>
      <c r="DJ17" s="1" t="str">
        <f t="shared" si="47"/>
        <v/>
      </c>
      <c r="DK17" s="1" t="str">
        <f t="shared" si="48"/>
        <v/>
      </c>
      <c r="DL17" s="1" t="str">
        <f t="shared" si="49"/>
        <v>"ItemId":50008</v>
      </c>
      <c r="DM17" s="1" t="str">
        <f t="shared" si="50"/>
        <v>"Num":300</v>
      </c>
      <c r="DN17" s="1" t="str">
        <f t="shared" si="51"/>
        <v>"HpRate":0.2</v>
      </c>
      <c r="DO17" s="1" t="str">
        <f t="shared" si="52"/>
        <v/>
      </c>
      <c r="DP17" s="1" t="str">
        <f t="shared" si="53"/>
        <v/>
      </c>
      <c r="DQ17" s="1" t="str">
        <f t="shared" si="54"/>
        <v/>
      </c>
      <c r="DR17" s="1" t="str">
        <f t="shared" si="55"/>
        <v>"ItemId":50008</v>
      </c>
      <c r="DS17" s="1" t="str">
        <f t="shared" si="56"/>
        <v>"Num":300</v>
      </c>
      <c r="DT17" s="1" t="str">
        <f t="shared" si="57"/>
        <v>"HpRate":0.3</v>
      </c>
      <c r="DU17" s="1" t="str">
        <f t="shared" si="58"/>
        <v/>
      </c>
      <c r="DV17" s="1" t="str">
        <f t="shared" si="59"/>
        <v/>
      </c>
      <c r="DW17" s="1" t="str">
        <f t="shared" si="60"/>
        <v/>
      </c>
      <c r="DX17" s="1" t="str">
        <f t="shared" si="61"/>
        <v>"ItemId":60605</v>
      </c>
      <c r="DY17" s="1" t="str">
        <f t="shared" si="62"/>
        <v>"Num":1</v>
      </c>
      <c r="DZ17" s="1" t="str">
        <f t="shared" si="63"/>
        <v>"HpRate":0.4</v>
      </c>
      <c r="EA17" s="1" t="str">
        <f t="shared" si="64"/>
        <v/>
      </c>
      <c r="EB17" s="1" t="str">
        <f t="shared" si="65"/>
        <v/>
      </c>
      <c r="EC17" s="1" t="str">
        <f t="shared" si="66"/>
        <v/>
      </c>
      <c r="ED17" s="1" t="str">
        <f t="shared" si="67"/>
        <v>"ItemId":50002</v>
      </c>
      <c r="EE17" s="1" t="str">
        <f t="shared" si="68"/>
        <v>"Num":500</v>
      </c>
      <c r="EF17" s="1" t="str">
        <f t="shared" si="69"/>
        <v>"HpRate":0.5</v>
      </c>
      <c r="EG17" s="1" t="str">
        <f t="shared" si="70"/>
        <v/>
      </c>
      <c r="EH17" s="1" t="str">
        <f t="shared" si="71"/>
        <v/>
      </c>
      <c r="EI17" s="1" t="str">
        <f t="shared" si="72"/>
        <v/>
      </c>
      <c r="EJ17" s="1" t="str">
        <f t="shared" si="73"/>
        <v>"ItemId":50008</v>
      </c>
      <c r="EK17" s="1" t="str">
        <f t="shared" si="74"/>
        <v>"Num":300</v>
      </c>
      <c r="EL17" s="1" t="str">
        <f t="shared" si="75"/>
        <v>"HpRate":0.6</v>
      </c>
      <c r="EM17" s="1" t="str">
        <f t="shared" si="76"/>
        <v/>
      </c>
      <c r="EN17" s="1" t="str">
        <f t="shared" si="77"/>
        <v/>
      </c>
      <c r="EO17" s="1" t="str">
        <f t="shared" si="78"/>
        <v/>
      </c>
      <c r="EP17" s="1" t="str">
        <f t="shared" si="79"/>
        <v>"ItemId":50008</v>
      </c>
      <c r="EQ17" s="1" t="str">
        <f t="shared" si="80"/>
        <v>"Num":500</v>
      </c>
      <c r="ER17" s="1" t="str">
        <f t="shared" si="81"/>
        <v>"HpRate":0.7</v>
      </c>
      <c r="ES17" s="1" t="str">
        <f t="shared" si="82"/>
        <v/>
      </c>
      <c r="ET17" s="1" t="str">
        <f t="shared" si="83"/>
        <v/>
      </c>
      <c r="EU17" s="1" t="str">
        <f t="shared" si="84"/>
        <v/>
      </c>
      <c r="EV17" s="1" t="str">
        <f t="shared" si="85"/>
        <v>"ItemId":60606</v>
      </c>
      <c r="EW17" s="1" t="str">
        <f t="shared" si="86"/>
        <v>"Num":1</v>
      </c>
      <c r="EX17" s="1" t="str">
        <f t="shared" si="87"/>
        <v>"HpRate":0.8</v>
      </c>
      <c r="EY17" s="1" t="str">
        <f t="shared" si="88"/>
        <v/>
      </c>
      <c r="EZ17" s="1" t="str">
        <f t="shared" si="89"/>
        <v/>
      </c>
      <c r="FA17" s="1" t="str">
        <f t="shared" si="90"/>
        <v/>
      </c>
      <c r="FB17" s="1" t="str">
        <f t="shared" si="91"/>
        <v>"ItemId":50008</v>
      </c>
      <c r="FC17" s="1" t="str">
        <f t="shared" si="92"/>
        <v>"Num":1000</v>
      </c>
      <c r="FD17" s="1" t="str">
        <f t="shared" si="93"/>
        <v>"HpRate":0.9</v>
      </c>
      <c r="FE17" s="1" t="str">
        <f t="shared" si="94"/>
        <v/>
      </c>
      <c r="FF17" s="1" t="str">
        <f t="shared" si="95"/>
        <v/>
      </c>
      <c r="FG17" s="1" t="str">
        <f t="shared" si="96"/>
        <v/>
      </c>
      <c r="FH17" s="1" t="str">
        <f t="shared" si="97"/>
        <v>"ItemId":10001</v>
      </c>
      <c r="FI17" s="1" t="str">
        <f t="shared" si="98"/>
        <v>"Num":15</v>
      </c>
      <c r="FJ17" s="1" t="str">
        <f t="shared" si="99"/>
        <v>"HpRate":1</v>
      </c>
      <c r="FL17" s="18" t="str">
        <f t="shared" si="100"/>
        <v>[{"ItemId":50008,"Num":300,"HpRate":0.1},{"ItemId":50008,"Num":300,"HpRate":0.2},{"ItemId":50008,"Num":300,"HpRate":0.3},{"ItemId":60605,"Num":1,"HpRate":0.4},{"ItemId":50002,"Num":500,"HpRate":0.5},{"ItemId":50008,"Num":300,"HpRate":0.6},{"ItemId":50008,"Num":500,"HpRate":0.7},{"ItemId":60606,"Num":1,"HpRate":0.8},{"ItemId":50008,"Num":1000,"HpRate":0.9},{"ItemId":10001,"Num":15,"HpRate":1}]</v>
      </c>
      <c r="FM17" s="1" t="str">
        <f t="shared" si="101"/>
        <v/>
      </c>
      <c r="FP17" s="1" t="str">
        <f t="shared" si="102"/>
        <v>{"ItemId":50008,"Num":300,"HpRate":0.1}</v>
      </c>
      <c r="FS17" s="1" t="str">
        <f t="shared" si="103"/>
        <v/>
      </c>
      <c r="FV17" s="1" t="str">
        <f t="shared" si="104"/>
        <v>{"ItemId":50008,"Num":300,"HpRate":0.2}</v>
      </c>
      <c r="FY17" s="1" t="str">
        <f t="shared" si="105"/>
        <v/>
      </c>
      <c r="GB17" s="1" t="str">
        <f t="shared" si="106"/>
        <v>{"ItemId":50008,"Num":300,"HpRate":0.3}</v>
      </c>
      <c r="GE17" s="1" t="str">
        <f t="shared" si="107"/>
        <v/>
      </c>
      <c r="GH17" s="1" t="str">
        <f t="shared" si="108"/>
        <v>{"ItemId":60605,"Num":1,"HpRate":0.4}</v>
      </c>
      <c r="GK17" s="1" t="str">
        <f t="shared" si="109"/>
        <v/>
      </c>
      <c r="GN17" s="1" t="str">
        <f t="shared" si="110"/>
        <v>{"ItemId":50002,"Num":500,"HpRate":0.5}</v>
      </c>
      <c r="GQ17" s="1" t="str">
        <f t="shared" si="111"/>
        <v/>
      </c>
      <c r="GT17" s="1" t="str">
        <f t="shared" si="112"/>
        <v>{"ItemId":50008,"Num":300,"HpRate":0.6}</v>
      </c>
      <c r="GW17" s="1" t="str">
        <f t="shared" si="113"/>
        <v/>
      </c>
      <c r="GZ17" s="1" t="str">
        <f t="shared" si="114"/>
        <v>{"ItemId":50008,"Num":500,"HpRate":0.7}</v>
      </c>
      <c r="HC17" s="1" t="str">
        <f t="shared" si="115"/>
        <v/>
      </c>
      <c r="HF17" s="1" t="str">
        <f t="shared" si="116"/>
        <v>{"ItemId":60606,"Num":1,"HpRate":0.8}</v>
      </c>
      <c r="HI17" s="1" t="str">
        <f t="shared" si="117"/>
        <v/>
      </c>
      <c r="HL17" s="1" t="str">
        <f t="shared" si="118"/>
        <v>{"ItemId":50008,"Num":1000,"HpRate":0.9}</v>
      </c>
      <c r="HO17" s="1" t="str">
        <f t="shared" si="119"/>
        <v/>
      </c>
      <c r="HR17" s="1" t="str">
        <f t="shared" si="120"/>
        <v>{"ItemId":10001,"Num":15,"HpRate":1}</v>
      </c>
      <c r="HU17" s="1" t="str">
        <f t="shared" si="121"/>
        <v/>
      </c>
      <c r="HX17" s="1" t="str">
        <f t="shared" si="122"/>
        <v/>
      </c>
      <c r="IA17" s="1" t="str">
        <f t="shared" si="123"/>
        <v/>
      </c>
      <c r="ID17" s="1" t="str">
        <f t="shared" si="124"/>
        <v/>
      </c>
    </row>
    <row r="18" spans="3:238" x14ac:dyDescent="0.15">
      <c r="C18" s="1">
        <v>5</v>
      </c>
      <c r="D18" s="7" t="s">
        <v>149</v>
      </c>
      <c r="E18" s="10"/>
      <c r="F18" s="11"/>
      <c r="G18" s="12" t="s">
        <v>140</v>
      </c>
      <c r="H18" s="7">
        <v>300</v>
      </c>
      <c r="I18" s="10"/>
      <c r="J18" s="11"/>
      <c r="K18" s="12" t="s">
        <v>140</v>
      </c>
      <c r="L18" s="7">
        <v>300</v>
      </c>
      <c r="M18" s="10"/>
      <c r="N18" s="11"/>
      <c r="O18" s="12" t="s">
        <v>140</v>
      </c>
      <c r="P18" s="7">
        <v>300</v>
      </c>
      <c r="Q18" s="10"/>
      <c r="R18" s="11"/>
      <c r="S18" s="14" t="s">
        <v>148</v>
      </c>
      <c r="T18" s="7">
        <v>1</v>
      </c>
      <c r="U18" s="10"/>
      <c r="V18" s="11"/>
      <c r="W18" s="14" t="s">
        <v>139</v>
      </c>
      <c r="X18" s="7">
        <v>500</v>
      </c>
      <c r="Y18" s="10"/>
      <c r="Z18" s="11"/>
      <c r="AA18" s="12" t="s">
        <v>140</v>
      </c>
      <c r="AB18" s="7">
        <v>300</v>
      </c>
      <c r="AC18" s="10"/>
      <c r="AD18" s="11"/>
      <c r="AE18" s="12" t="s">
        <v>140</v>
      </c>
      <c r="AF18" s="7">
        <v>500</v>
      </c>
      <c r="AG18" s="10"/>
      <c r="AH18" s="11"/>
      <c r="AI18" s="15" t="s">
        <v>150</v>
      </c>
      <c r="AJ18" s="7">
        <v>1</v>
      </c>
      <c r="AK18" s="10"/>
      <c r="AL18" s="11"/>
      <c r="AM18" s="12" t="s">
        <v>140</v>
      </c>
      <c r="AN18" s="7">
        <v>1000</v>
      </c>
      <c r="AO18" s="10"/>
      <c r="AP18" s="11"/>
      <c r="AQ18" s="14" t="s">
        <v>142</v>
      </c>
      <c r="AR18" s="7">
        <v>15</v>
      </c>
      <c r="AT18" s="1" t="str">
        <f>IF(E18="","",_xlfn.XLOOKUP(E18,[1]配置!$D:$D,[1]配置!$B:$B))</f>
        <v/>
      </c>
      <c r="AU18" s="1" t="str">
        <f t="shared" si="0"/>
        <v/>
      </c>
      <c r="AV18" s="16" t="str">
        <f t="shared" si="20"/>
        <v/>
      </c>
      <c r="AW18" s="1">
        <f>IF(G18="","",_xlfn.XLOOKUP(G18,[1]配置!$D:$D,[1]配置!$B:$B))</f>
        <v>50008</v>
      </c>
      <c r="AX18" s="1">
        <f t="shared" si="1"/>
        <v>300</v>
      </c>
      <c r="AY18" s="16">
        <f t="shared" si="21"/>
        <v>0.1</v>
      </c>
      <c r="AZ18" s="1" t="str">
        <f>IF(I18="","",_xlfn.XLOOKUP(I18,[1]配置!$D:$D,[1]配置!$B:$B))</f>
        <v/>
      </c>
      <c r="BA18" s="1" t="str">
        <f t="shared" si="2"/>
        <v/>
      </c>
      <c r="BB18" s="16" t="str">
        <f t="shared" si="22"/>
        <v/>
      </c>
      <c r="BC18" s="1">
        <f>IF(K18="","",_xlfn.XLOOKUP(K18,[1]配置!$D:$D,[1]配置!$B:$B))</f>
        <v>50008</v>
      </c>
      <c r="BD18" s="1">
        <f t="shared" si="3"/>
        <v>300</v>
      </c>
      <c r="BE18" s="16">
        <f t="shared" si="23"/>
        <v>0.2</v>
      </c>
      <c r="BF18" s="1" t="str">
        <f>IF(M18="","",_xlfn.XLOOKUP(M18,[1]配置!$D:$D,[1]配置!$B:$B))</f>
        <v/>
      </c>
      <c r="BG18" s="1" t="str">
        <f t="shared" si="4"/>
        <v/>
      </c>
      <c r="BH18" s="16" t="str">
        <f t="shared" si="24"/>
        <v/>
      </c>
      <c r="BI18" s="1">
        <f>IF(O18="","",_xlfn.XLOOKUP(O18,[1]配置!$D:$D,[1]配置!$B:$B))</f>
        <v>50008</v>
      </c>
      <c r="BJ18" s="1">
        <f t="shared" si="5"/>
        <v>300</v>
      </c>
      <c r="BK18" s="16">
        <f t="shared" si="25"/>
        <v>0.3</v>
      </c>
      <c r="BL18" s="1" t="str">
        <f>IF(Q18="","",_xlfn.XLOOKUP(Q18,[1]配置!$D:$D,[1]配置!$B:$B))</f>
        <v/>
      </c>
      <c r="BM18" s="1" t="str">
        <f t="shared" si="6"/>
        <v/>
      </c>
      <c r="BN18" s="16" t="str">
        <f t="shared" si="26"/>
        <v/>
      </c>
      <c r="BO18" s="1">
        <f>IF(S18="","",_xlfn.XLOOKUP(S18,[1]配置!$D:$D,[1]配置!$B:$B))</f>
        <v>60606</v>
      </c>
      <c r="BP18" s="1">
        <f t="shared" si="7"/>
        <v>1</v>
      </c>
      <c r="BQ18" s="16">
        <f t="shared" si="27"/>
        <v>0.4</v>
      </c>
      <c r="BR18" s="1" t="str">
        <f>IF(U18="","",_xlfn.XLOOKUP(U18,[1]配置!$D:$D,[1]配置!$B:$B))</f>
        <v/>
      </c>
      <c r="BS18" s="1" t="str">
        <f t="shared" si="8"/>
        <v/>
      </c>
      <c r="BT18" s="16" t="str">
        <f t="shared" si="28"/>
        <v/>
      </c>
      <c r="BU18" s="1">
        <f>IF(W18="","",_xlfn.XLOOKUP(W18,[1]配置!$D:$D,[1]配置!$B:$B))</f>
        <v>50002</v>
      </c>
      <c r="BV18" s="1">
        <f t="shared" si="9"/>
        <v>500</v>
      </c>
      <c r="BW18" s="16">
        <f t="shared" si="29"/>
        <v>0.5</v>
      </c>
      <c r="BX18" s="1" t="str">
        <f>IF(Y18="","",_xlfn.XLOOKUP(Y18,[1]配置!$D:$D,[1]配置!$B:$B))</f>
        <v/>
      </c>
      <c r="BY18" s="1" t="str">
        <f t="shared" si="10"/>
        <v/>
      </c>
      <c r="BZ18" s="16" t="str">
        <f t="shared" si="30"/>
        <v/>
      </c>
      <c r="CA18" s="1">
        <f>IF(AA18="","",_xlfn.XLOOKUP(AA18,[1]配置!$D:$D,[1]配置!$B:$B))</f>
        <v>50008</v>
      </c>
      <c r="CB18" s="1">
        <f t="shared" si="11"/>
        <v>300</v>
      </c>
      <c r="CC18" s="16">
        <f t="shared" si="31"/>
        <v>0.6</v>
      </c>
      <c r="CD18" s="1" t="str">
        <f>IF(AC18="","",_xlfn.XLOOKUP(AC18,[1]配置!$D:$D,[1]配置!$B:$B))</f>
        <v/>
      </c>
      <c r="CE18" s="1" t="str">
        <f t="shared" si="12"/>
        <v/>
      </c>
      <c r="CF18" s="16" t="str">
        <f t="shared" si="32"/>
        <v/>
      </c>
      <c r="CG18" s="1">
        <f>IF(AE18="","",_xlfn.XLOOKUP(AE18,[1]配置!$D:$D,[1]配置!$B:$B))</f>
        <v>50008</v>
      </c>
      <c r="CH18" s="1">
        <f t="shared" si="13"/>
        <v>500</v>
      </c>
      <c r="CI18" s="16">
        <f t="shared" si="33"/>
        <v>0.7</v>
      </c>
      <c r="CJ18" s="1" t="str">
        <f>IF(AG18="","",_xlfn.XLOOKUP(AG18,[1]配置!$D:$D,[1]配置!$B:$B))</f>
        <v/>
      </c>
      <c r="CK18" s="1" t="str">
        <f t="shared" si="14"/>
        <v/>
      </c>
      <c r="CL18" s="16" t="str">
        <f t="shared" si="34"/>
        <v/>
      </c>
      <c r="CM18" s="1">
        <f>IF(AI18="","",_xlfn.XLOOKUP(AI18,[1]配置!$D:$D,[1]配置!$B:$B))</f>
        <v>60607</v>
      </c>
      <c r="CN18" s="1">
        <f t="shared" si="15"/>
        <v>1</v>
      </c>
      <c r="CO18" s="16">
        <f t="shared" si="35"/>
        <v>0.8</v>
      </c>
      <c r="CP18" s="1" t="str">
        <f>IF(AK18="","",_xlfn.XLOOKUP(AK18,[1]配置!$D:$D,[1]配置!$B:$B))</f>
        <v/>
      </c>
      <c r="CQ18" s="1" t="str">
        <f t="shared" si="16"/>
        <v/>
      </c>
      <c r="CR18" s="16" t="str">
        <f t="shared" si="36"/>
        <v/>
      </c>
      <c r="CS18" s="1">
        <f>IF(AM18="","",_xlfn.XLOOKUP(AM18,[1]配置!$D:$D,[1]配置!$B:$B))</f>
        <v>50008</v>
      </c>
      <c r="CT18" s="1">
        <f t="shared" si="17"/>
        <v>1000</v>
      </c>
      <c r="CU18" s="16">
        <f t="shared" si="37"/>
        <v>0.9</v>
      </c>
      <c r="CV18" s="1" t="str">
        <f>IF(AO18="","",_xlfn.XLOOKUP(AO18,[1]配置!$D:$D,[1]配置!$B:$B))</f>
        <v/>
      </c>
      <c r="CW18" s="1" t="str">
        <f t="shared" si="18"/>
        <v/>
      </c>
      <c r="CX18" s="16" t="str">
        <f t="shared" si="38"/>
        <v/>
      </c>
      <c r="CY18" s="1">
        <f>IF(AQ18="","",_xlfn.XLOOKUP(AQ18,[1]配置!$D:$D,[1]配置!$B:$B))</f>
        <v>10001</v>
      </c>
      <c r="CZ18" s="1">
        <f t="shared" si="19"/>
        <v>15</v>
      </c>
      <c r="DA18" s="16">
        <f t="shared" si="39"/>
        <v>1</v>
      </c>
      <c r="DC18" s="1" t="str">
        <f t="shared" si="40"/>
        <v/>
      </c>
      <c r="DD18" s="1" t="str">
        <f t="shared" si="41"/>
        <v/>
      </c>
      <c r="DE18" s="1" t="str">
        <f t="shared" si="42"/>
        <v/>
      </c>
      <c r="DF18" s="1" t="str">
        <f t="shared" si="43"/>
        <v>"ItemId":50008</v>
      </c>
      <c r="DG18" s="1" t="str">
        <f t="shared" si="44"/>
        <v>"Num":300</v>
      </c>
      <c r="DH18" s="1" t="str">
        <f t="shared" si="45"/>
        <v>"HpRate":0.1</v>
      </c>
      <c r="DI18" s="1" t="str">
        <f t="shared" si="46"/>
        <v/>
      </c>
      <c r="DJ18" s="1" t="str">
        <f t="shared" si="47"/>
        <v/>
      </c>
      <c r="DK18" s="1" t="str">
        <f t="shared" si="48"/>
        <v/>
      </c>
      <c r="DL18" s="1" t="str">
        <f t="shared" si="49"/>
        <v>"ItemId":50008</v>
      </c>
      <c r="DM18" s="1" t="str">
        <f t="shared" si="50"/>
        <v>"Num":300</v>
      </c>
      <c r="DN18" s="1" t="str">
        <f t="shared" si="51"/>
        <v>"HpRate":0.2</v>
      </c>
      <c r="DO18" s="1" t="str">
        <f t="shared" si="52"/>
        <v/>
      </c>
      <c r="DP18" s="1" t="str">
        <f t="shared" si="53"/>
        <v/>
      </c>
      <c r="DQ18" s="1" t="str">
        <f t="shared" si="54"/>
        <v/>
      </c>
      <c r="DR18" s="1" t="str">
        <f t="shared" si="55"/>
        <v>"ItemId":50008</v>
      </c>
      <c r="DS18" s="1" t="str">
        <f t="shared" si="56"/>
        <v>"Num":300</v>
      </c>
      <c r="DT18" s="1" t="str">
        <f t="shared" si="57"/>
        <v>"HpRate":0.3</v>
      </c>
      <c r="DU18" s="1" t="str">
        <f t="shared" si="58"/>
        <v/>
      </c>
      <c r="DV18" s="1" t="str">
        <f t="shared" si="59"/>
        <v/>
      </c>
      <c r="DW18" s="1" t="str">
        <f t="shared" si="60"/>
        <v/>
      </c>
      <c r="DX18" s="1" t="str">
        <f t="shared" si="61"/>
        <v>"ItemId":60606</v>
      </c>
      <c r="DY18" s="1" t="str">
        <f t="shared" si="62"/>
        <v>"Num":1</v>
      </c>
      <c r="DZ18" s="1" t="str">
        <f t="shared" si="63"/>
        <v>"HpRate":0.4</v>
      </c>
      <c r="EA18" s="1" t="str">
        <f t="shared" si="64"/>
        <v/>
      </c>
      <c r="EB18" s="1" t="str">
        <f t="shared" si="65"/>
        <v/>
      </c>
      <c r="EC18" s="1" t="str">
        <f t="shared" si="66"/>
        <v/>
      </c>
      <c r="ED18" s="1" t="str">
        <f t="shared" si="67"/>
        <v>"ItemId":50002</v>
      </c>
      <c r="EE18" s="1" t="str">
        <f t="shared" si="68"/>
        <v>"Num":500</v>
      </c>
      <c r="EF18" s="1" t="str">
        <f t="shared" si="69"/>
        <v>"HpRate":0.5</v>
      </c>
      <c r="EG18" s="1" t="str">
        <f t="shared" si="70"/>
        <v/>
      </c>
      <c r="EH18" s="1" t="str">
        <f t="shared" si="71"/>
        <v/>
      </c>
      <c r="EI18" s="1" t="str">
        <f t="shared" si="72"/>
        <v/>
      </c>
      <c r="EJ18" s="1" t="str">
        <f t="shared" si="73"/>
        <v>"ItemId":50008</v>
      </c>
      <c r="EK18" s="1" t="str">
        <f t="shared" si="74"/>
        <v>"Num":300</v>
      </c>
      <c r="EL18" s="1" t="str">
        <f t="shared" si="75"/>
        <v>"HpRate":0.6</v>
      </c>
      <c r="EM18" s="1" t="str">
        <f t="shared" si="76"/>
        <v/>
      </c>
      <c r="EN18" s="1" t="str">
        <f t="shared" si="77"/>
        <v/>
      </c>
      <c r="EO18" s="1" t="str">
        <f t="shared" si="78"/>
        <v/>
      </c>
      <c r="EP18" s="1" t="str">
        <f t="shared" si="79"/>
        <v>"ItemId":50008</v>
      </c>
      <c r="EQ18" s="1" t="str">
        <f t="shared" si="80"/>
        <v>"Num":500</v>
      </c>
      <c r="ER18" s="1" t="str">
        <f t="shared" si="81"/>
        <v>"HpRate":0.7</v>
      </c>
      <c r="ES18" s="1" t="str">
        <f t="shared" si="82"/>
        <v/>
      </c>
      <c r="ET18" s="1" t="str">
        <f t="shared" si="83"/>
        <v/>
      </c>
      <c r="EU18" s="1" t="str">
        <f t="shared" si="84"/>
        <v/>
      </c>
      <c r="EV18" s="1" t="str">
        <f t="shared" si="85"/>
        <v>"ItemId":60607</v>
      </c>
      <c r="EW18" s="1" t="str">
        <f t="shared" si="86"/>
        <v>"Num":1</v>
      </c>
      <c r="EX18" s="1" t="str">
        <f t="shared" si="87"/>
        <v>"HpRate":0.8</v>
      </c>
      <c r="EY18" s="1" t="str">
        <f t="shared" si="88"/>
        <v/>
      </c>
      <c r="EZ18" s="1" t="str">
        <f t="shared" si="89"/>
        <v/>
      </c>
      <c r="FA18" s="1" t="str">
        <f t="shared" si="90"/>
        <v/>
      </c>
      <c r="FB18" s="1" t="str">
        <f t="shared" si="91"/>
        <v>"ItemId":50008</v>
      </c>
      <c r="FC18" s="1" t="str">
        <f t="shared" si="92"/>
        <v>"Num":1000</v>
      </c>
      <c r="FD18" s="1" t="str">
        <f t="shared" si="93"/>
        <v>"HpRate":0.9</v>
      </c>
      <c r="FE18" s="1" t="str">
        <f t="shared" si="94"/>
        <v/>
      </c>
      <c r="FF18" s="1" t="str">
        <f t="shared" si="95"/>
        <v/>
      </c>
      <c r="FG18" s="1" t="str">
        <f t="shared" si="96"/>
        <v/>
      </c>
      <c r="FH18" s="1" t="str">
        <f t="shared" si="97"/>
        <v>"ItemId":10001</v>
      </c>
      <c r="FI18" s="1" t="str">
        <f t="shared" si="98"/>
        <v>"Num":15</v>
      </c>
      <c r="FJ18" s="1" t="str">
        <f t="shared" si="99"/>
        <v>"HpRate":1</v>
      </c>
      <c r="FL18" s="18" t="str">
        <f t="shared" si="100"/>
        <v>[{"ItemId":50008,"Num":300,"HpRate":0.1},{"ItemId":50008,"Num":300,"HpRate":0.2},{"ItemId":50008,"Num":300,"HpRate":0.3},{"ItemId":60606,"Num":1,"HpRate":0.4},{"ItemId":50002,"Num":500,"HpRate":0.5},{"ItemId":50008,"Num":300,"HpRate":0.6},{"ItemId":50008,"Num":500,"HpRate":0.7},{"ItemId":60607,"Num":1,"HpRate":0.8},{"ItemId":50008,"Num":1000,"HpRate":0.9},{"ItemId":10001,"Num":15,"HpRate":1}]</v>
      </c>
      <c r="FM18" s="1" t="str">
        <f t="shared" si="101"/>
        <v/>
      </c>
      <c r="FP18" s="1" t="str">
        <f t="shared" si="102"/>
        <v>{"ItemId":50008,"Num":300,"HpRate":0.1}</v>
      </c>
      <c r="FS18" s="1" t="str">
        <f t="shared" si="103"/>
        <v/>
      </c>
      <c r="FV18" s="1" t="str">
        <f t="shared" si="104"/>
        <v>{"ItemId":50008,"Num":300,"HpRate":0.2}</v>
      </c>
      <c r="FY18" s="1" t="str">
        <f t="shared" si="105"/>
        <v/>
      </c>
      <c r="GB18" s="1" t="str">
        <f t="shared" si="106"/>
        <v>{"ItemId":50008,"Num":300,"HpRate":0.3}</v>
      </c>
      <c r="GE18" s="1" t="str">
        <f t="shared" si="107"/>
        <v/>
      </c>
      <c r="GH18" s="1" t="str">
        <f t="shared" si="108"/>
        <v>{"ItemId":60606,"Num":1,"HpRate":0.4}</v>
      </c>
      <c r="GK18" s="1" t="str">
        <f t="shared" si="109"/>
        <v/>
      </c>
      <c r="GN18" s="1" t="str">
        <f t="shared" si="110"/>
        <v>{"ItemId":50002,"Num":500,"HpRate":0.5}</v>
      </c>
      <c r="GQ18" s="1" t="str">
        <f t="shared" si="111"/>
        <v/>
      </c>
      <c r="GT18" s="1" t="str">
        <f t="shared" si="112"/>
        <v>{"ItemId":50008,"Num":300,"HpRate":0.6}</v>
      </c>
      <c r="GW18" s="1" t="str">
        <f t="shared" si="113"/>
        <v/>
      </c>
      <c r="GZ18" s="1" t="str">
        <f t="shared" si="114"/>
        <v>{"ItemId":50008,"Num":500,"HpRate":0.7}</v>
      </c>
      <c r="HC18" s="1" t="str">
        <f t="shared" si="115"/>
        <v/>
      </c>
      <c r="HF18" s="1" t="str">
        <f t="shared" si="116"/>
        <v>{"ItemId":60607,"Num":1,"HpRate":0.8}</v>
      </c>
      <c r="HI18" s="1" t="str">
        <f t="shared" si="117"/>
        <v/>
      </c>
      <c r="HL18" s="1" t="str">
        <f t="shared" si="118"/>
        <v>{"ItemId":50008,"Num":1000,"HpRate":0.9}</v>
      </c>
      <c r="HO18" s="1" t="str">
        <f t="shared" si="119"/>
        <v/>
      </c>
      <c r="HR18" s="1" t="str">
        <f t="shared" si="120"/>
        <v>{"ItemId":10001,"Num":15,"HpRate":1}</v>
      </c>
      <c r="HU18" s="1" t="str">
        <f t="shared" si="121"/>
        <v/>
      </c>
      <c r="HX18" s="1" t="str">
        <f t="shared" si="122"/>
        <v/>
      </c>
      <c r="IA18" s="1" t="str">
        <f t="shared" si="123"/>
        <v/>
      </c>
      <c r="ID18" s="1" t="str">
        <f t="shared" si="124"/>
        <v/>
      </c>
    </row>
    <row r="19" spans="3:238" x14ac:dyDescent="0.15">
      <c r="C19" s="1">
        <v>6</v>
      </c>
      <c r="D19" s="7" t="s">
        <v>151</v>
      </c>
      <c r="E19" s="10"/>
      <c r="F19" s="11"/>
      <c r="G19" s="12" t="s">
        <v>140</v>
      </c>
      <c r="H19" s="7">
        <v>300</v>
      </c>
      <c r="I19" s="10"/>
      <c r="J19" s="11"/>
      <c r="K19" s="12" t="s">
        <v>140</v>
      </c>
      <c r="L19" s="7">
        <v>300</v>
      </c>
      <c r="M19" s="10"/>
      <c r="N19" s="11"/>
      <c r="O19" s="12" t="s">
        <v>140</v>
      </c>
      <c r="P19" s="7">
        <v>300</v>
      </c>
      <c r="Q19" s="10"/>
      <c r="R19" s="11"/>
      <c r="S19" s="12" t="s">
        <v>140</v>
      </c>
      <c r="T19" s="7">
        <v>300</v>
      </c>
      <c r="U19" s="10"/>
      <c r="V19" s="11"/>
      <c r="W19" s="14" t="s">
        <v>139</v>
      </c>
      <c r="X19" s="7">
        <v>500</v>
      </c>
      <c r="Y19" s="10"/>
      <c r="Z19" s="11"/>
      <c r="AA19" s="12" t="s">
        <v>140</v>
      </c>
      <c r="AB19" s="7">
        <v>300</v>
      </c>
      <c r="AC19" s="10"/>
      <c r="AD19" s="11"/>
      <c r="AE19" s="12" t="s">
        <v>140</v>
      </c>
      <c r="AF19" s="7">
        <v>500</v>
      </c>
      <c r="AG19" s="10"/>
      <c r="AH19" s="11"/>
      <c r="AI19" s="12" t="s">
        <v>140</v>
      </c>
      <c r="AJ19" s="7">
        <v>500</v>
      </c>
      <c r="AK19" s="10"/>
      <c r="AL19" s="11"/>
      <c r="AM19" s="12" t="s">
        <v>140</v>
      </c>
      <c r="AN19" s="7">
        <v>1000</v>
      </c>
      <c r="AO19" s="10"/>
      <c r="AP19" s="11"/>
      <c r="AQ19" s="14" t="s">
        <v>142</v>
      </c>
      <c r="AR19" s="7">
        <v>15</v>
      </c>
      <c r="AT19" s="1" t="str">
        <f>IF(E19="","",_xlfn.XLOOKUP(E19,[1]配置!$D:$D,[1]配置!$B:$B))</f>
        <v/>
      </c>
      <c r="AU19" s="1" t="str">
        <f t="shared" si="0"/>
        <v/>
      </c>
      <c r="AV19" s="16" t="str">
        <f t="shared" si="20"/>
        <v/>
      </c>
      <c r="AW19" s="1">
        <f>IF(G19="","",_xlfn.XLOOKUP(G19,[1]配置!$D:$D,[1]配置!$B:$B))</f>
        <v>50008</v>
      </c>
      <c r="AX19" s="1">
        <f t="shared" si="1"/>
        <v>300</v>
      </c>
      <c r="AY19" s="17">
        <f>20*10^3*10^3</f>
        <v>20000000</v>
      </c>
      <c r="AZ19" s="1" t="str">
        <f>IF(I19="","",_xlfn.XLOOKUP(I19,[1]配置!$D:$D,[1]配置!$B:$B))</f>
        <v/>
      </c>
      <c r="BA19" s="1" t="str">
        <f t="shared" si="2"/>
        <v/>
      </c>
      <c r="BB19" s="16" t="str">
        <f t="shared" si="22"/>
        <v/>
      </c>
      <c r="BC19" s="1">
        <f>IF(K19="","",_xlfn.XLOOKUP(K19,[1]配置!$D:$D,[1]配置!$B:$B))</f>
        <v>50008</v>
      </c>
      <c r="BD19" s="1">
        <f t="shared" si="3"/>
        <v>300</v>
      </c>
      <c r="BE19" s="17">
        <f>AY19+20*10^3*10^3</f>
        <v>40000000</v>
      </c>
      <c r="BF19" s="1" t="str">
        <f>IF(M19="","",_xlfn.XLOOKUP(M19,[1]配置!$D:$D,[1]配置!$B:$B))</f>
        <v/>
      </c>
      <c r="BG19" s="1" t="str">
        <f t="shared" si="4"/>
        <v/>
      </c>
      <c r="BH19" s="16" t="str">
        <f t="shared" si="24"/>
        <v/>
      </c>
      <c r="BI19" s="1">
        <f>IF(O19="","",_xlfn.XLOOKUP(O19,[1]配置!$D:$D,[1]配置!$B:$B))</f>
        <v>50008</v>
      </c>
      <c r="BJ19" s="1">
        <f t="shared" si="5"/>
        <v>300</v>
      </c>
      <c r="BK19" s="17">
        <f>BE19+20*10^3*10^3</f>
        <v>60000000</v>
      </c>
      <c r="BL19" s="1" t="str">
        <f>IF(Q19="","",_xlfn.XLOOKUP(Q19,[1]配置!$D:$D,[1]配置!$B:$B))</f>
        <v/>
      </c>
      <c r="BM19" s="1" t="str">
        <f t="shared" si="6"/>
        <v/>
      </c>
      <c r="BN19" s="16" t="str">
        <f t="shared" si="26"/>
        <v/>
      </c>
      <c r="BO19" s="1">
        <f>IF(S19="","",_xlfn.XLOOKUP(S19,[1]配置!$D:$D,[1]配置!$B:$B))</f>
        <v>50008</v>
      </c>
      <c r="BP19" s="1">
        <f t="shared" si="7"/>
        <v>300</v>
      </c>
      <c r="BQ19" s="17">
        <f>BK19+20*10^3*10^3</f>
        <v>80000000</v>
      </c>
      <c r="BR19" s="1" t="str">
        <f>IF(U19="","",_xlfn.XLOOKUP(U19,[1]配置!$D:$D,[1]配置!$B:$B))</f>
        <v/>
      </c>
      <c r="BS19" s="1" t="str">
        <f t="shared" si="8"/>
        <v/>
      </c>
      <c r="BT19" s="16" t="str">
        <f t="shared" si="28"/>
        <v/>
      </c>
      <c r="BU19" s="1">
        <f>IF(W19="","",_xlfn.XLOOKUP(W19,[1]配置!$D:$D,[1]配置!$B:$B))</f>
        <v>50002</v>
      </c>
      <c r="BV19" s="1">
        <f t="shared" si="9"/>
        <v>500</v>
      </c>
      <c r="BW19" s="17">
        <f>BQ19+20*10^3*10^3</f>
        <v>100000000</v>
      </c>
      <c r="BX19" s="1" t="str">
        <f>IF(Y19="","",_xlfn.XLOOKUP(Y19,[1]配置!$D:$D,[1]配置!$B:$B))</f>
        <v/>
      </c>
      <c r="BY19" s="1" t="str">
        <f t="shared" si="10"/>
        <v/>
      </c>
      <c r="BZ19" s="16" t="str">
        <f t="shared" si="30"/>
        <v/>
      </c>
      <c r="CA19" s="1">
        <f>IF(AA19="","",_xlfn.XLOOKUP(AA19,[1]配置!$D:$D,[1]配置!$B:$B))</f>
        <v>50008</v>
      </c>
      <c r="CB19" s="1">
        <f t="shared" si="11"/>
        <v>300</v>
      </c>
      <c r="CC19" s="17">
        <f>BW19+20*10^3*10^3</f>
        <v>120000000</v>
      </c>
      <c r="CD19" s="1" t="str">
        <f>IF(AC19="","",_xlfn.XLOOKUP(AC19,[1]配置!$D:$D,[1]配置!$B:$B))</f>
        <v/>
      </c>
      <c r="CE19" s="1" t="str">
        <f t="shared" si="12"/>
        <v/>
      </c>
      <c r="CF19" s="16" t="str">
        <f t="shared" si="32"/>
        <v/>
      </c>
      <c r="CG19" s="1">
        <f>IF(AE19="","",_xlfn.XLOOKUP(AE19,[1]配置!$D:$D,[1]配置!$B:$B))</f>
        <v>50008</v>
      </c>
      <c r="CH19" s="1">
        <f t="shared" si="13"/>
        <v>500</v>
      </c>
      <c r="CI19" s="17">
        <f>CC19+20*10^3*10^3</f>
        <v>140000000</v>
      </c>
      <c r="CJ19" s="1" t="str">
        <f>IF(AG19="","",_xlfn.XLOOKUP(AG19,[1]配置!$D:$D,[1]配置!$B:$B))</f>
        <v/>
      </c>
      <c r="CK19" s="1" t="str">
        <f t="shared" si="14"/>
        <v/>
      </c>
      <c r="CL19" s="16" t="str">
        <f t="shared" si="34"/>
        <v/>
      </c>
      <c r="CM19" s="1">
        <f>IF(AI19="","",_xlfn.XLOOKUP(AI19,[1]配置!$D:$D,[1]配置!$B:$B))</f>
        <v>50008</v>
      </c>
      <c r="CN19" s="1">
        <f t="shared" si="15"/>
        <v>500</v>
      </c>
      <c r="CO19" s="17">
        <f>CI19+20*10^3*10^3</f>
        <v>160000000</v>
      </c>
      <c r="CP19" s="1" t="str">
        <f>IF(AK19="","",_xlfn.XLOOKUP(AK19,[1]配置!$D:$D,[1]配置!$B:$B))</f>
        <v/>
      </c>
      <c r="CQ19" s="1" t="str">
        <f t="shared" si="16"/>
        <v/>
      </c>
      <c r="CR19" s="16" t="str">
        <f t="shared" si="36"/>
        <v/>
      </c>
      <c r="CS19" s="1">
        <f>IF(AM19="","",_xlfn.XLOOKUP(AM19,[1]配置!$D:$D,[1]配置!$B:$B))</f>
        <v>50008</v>
      </c>
      <c r="CT19" s="1">
        <f t="shared" si="17"/>
        <v>1000</v>
      </c>
      <c r="CU19" s="17">
        <f>CO19+20*10^3*10^3</f>
        <v>180000000</v>
      </c>
      <c r="CV19" s="1" t="str">
        <f>IF(AO19="","",_xlfn.XLOOKUP(AO19,[1]配置!$D:$D,[1]配置!$B:$B))</f>
        <v/>
      </c>
      <c r="CW19" s="1" t="str">
        <f t="shared" si="18"/>
        <v/>
      </c>
      <c r="CX19" s="16" t="str">
        <f t="shared" si="38"/>
        <v/>
      </c>
      <c r="CY19" s="1">
        <f>IF(AQ19="","",_xlfn.XLOOKUP(AQ19,[1]配置!$D:$D,[1]配置!$B:$B))</f>
        <v>10001</v>
      </c>
      <c r="CZ19" s="1">
        <f t="shared" si="19"/>
        <v>15</v>
      </c>
      <c r="DA19" s="17">
        <f>CU19+20*10^3*10^3</f>
        <v>200000000</v>
      </c>
      <c r="DC19" s="1" t="str">
        <f t="shared" si="40"/>
        <v/>
      </c>
      <c r="DD19" s="1" t="str">
        <f t="shared" si="41"/>
        <v/>
      </c>
      <c r="DE19" s="1" t="str">
        <f t="shared" si="42"/>
        <v/>
      </c>
      <c r="DF19" s="1" t="str">
        <f t="shared" si="43"/>
        <v>"ItemId":50008</v>
      </c>
      <c r="DG19" s="1" t="str">
        <f t="shared" si="44"/>
        <v>"Num":300</v>
      </c>
      <c r="DH19" s="1" t="str">
        <f>IF(AY19="","",$B$2&amp;$AV$12&amp;$B$2&amp;$B$1&amp;AY19)</f>
        <v>"DmgSum":20000000</v>
      </c>
      <c r="DI19" s="1" t="str">
        <f t="shared" si="46"/>
        <v/>
      </c>
      <c r="DJ19" s="1" t="str">
        <f t="shared" si="47"/>
        <v/>
      </c>
      <c r="DK19" s="1" t="str">
        <f t="shared" si="48"/>
        <v/>
      </c>
      <c r="DL19" s="1" t="str">
        <f t="shared" si="49"/>
        <v>"ItemId":50008</v>
      </c>
      <c r="DM19" s="1" t="str">
        <f t="shared" si="50"/>
        <v>"Num":300</v>
      </c>
      <c r="DN19" s="1" t="str">
        <f>IF(BE19="","",$B$2&amp;$AV$12&amp;$B$2&amp;$B$1&amp;BE19)</f>
        <v>"DmgSum":40000000</v>
      </c>
      <c r="DO19" s="1" t="str">
        <f t="shared" si="52"/>
        <v/>
      </c>
      <c r="DP19" s="1" t="str">
        <f t="shared" si="53"/>
        <v/>
      </c>
      <c r="DQ19" s="1" t="str">
        <f t="shared" si="54"/>
        <v/>
      </c>
      <c r="DR19" s="1" t="str">
        <f t="shared" si="55"/>
        <v>"ItemId":50008</v>
      </c>
      <c r="DS19" s="1" t="str">
        <f t="shared" si="56"/>
        <v>"Num":300</v>
      </c>
      <c r="DT19" s="1" t="str">
        <f>IF(BK19="","",$B$2&amp;$AV$12&amp;$B$2&amp;$B$1&amp;BK19)</f>
        <v>"DmgSum":60000000</v>
      </c>
      <c r="DU19" s="1" t="str">
        <f t="shared" si="58"/>
        <v/>
      </c>
      <c r="DV19" s="1" t="str">
        <f t="shared" si="59"/>
        <v/>
      </c>
      <c r="DW19" s="1" t="str">
        <f t="shared" si="60"/>
        <v/>
      </c>
      <c r="DX19" s="1" t="str">
        <f t="shared" si="61"/>
        <v>"ItemId":50008</v>
      </c>
      <c r="DY19" s="1" t="str">
        <f t="shared" si="62"/>
        <v>"Num":300</v>
      </c>
      <c r="DZ19" s="1" t="str">
        <f>IF(BQ19="","",$B$2&amp;$AV$12&amp;$B$2&amp;$B$1&amp;BQ19)</f>
        <v>"DmgSum":80000000</v>
      </c>
      <c r="EA19" s="1" t="str">
        <f t="shared" si="64"/>
        <v/>
      </c>
      <c r="EB19" s="1" t="str">
        <f t="shared" si="65"/>
        <v/>
      </c>
      <c r="EC19" s="1" t="str">
        <f t="shared" si="66"/>
        <v/>
      </c>
      <c r="ED19" s="1" t="str">
        <f t="shared" si="67"/>
        <v>"ItemId":50002</v>
      </c>
      <c r="EE19" s="1" t="str">
        <f t="shared" si="68"/>
        <v>"Num":500</v>
      </c>
      <c r="EF19" s="1" t="str">
        <f>IF(BW19="","",$B$2&amp;$AV$11&amp;$B$2&amp;$B$1&amp;BW19)</f>
        <v>"DmgSum":100000000</v>
      </c>
      <c r="EG19" s="1" t="str">
        <f t="shared" si="70"/>
        <v/>
      </c>
      <c r="EH19" s="1" t="str">
        <f t="shared" si="71"/>
        <v/>
      </c>
      <c r="EI19" s="1" t="str">
        <f t="shared" si="72"/>
        <v/>
      </c>
      <c r="EJ19" s="1" t="str">
        <f t="shared" si="73"/>
        <v>"ItemId":50008</v>
      </c>
      <c r="EK19" s="1" t="str">
        <f t="shared" si="74"/>
        <v>"Num":300</v>
      </c>
      <c r="EL19" s="1" t="str">
        <f>IF(CC19="","",$B$2&amp;$AV$11&amp;$B$2&amp;$B$1&amp;CC19)</f>
        <v>"DmgSum":120000000</v>
      </c>
      <c r="EM19" s="1" t="str">
        <f t="shared" si="76"/>
        <v/>
      </c>
      <c r="EN19" s="1" t="str">
        <f t="shared" si="77"/>
        <v/>
      </c>
      <c r="EO19" s="1" t="str">
        <f t="shared" si="78"/>
        <v/>
      </c>
      <c r="EP19" s="1" t="str">
        <f t="shared" si="79"/>
        <v>"ItemId":50008</v>
      </c>
      <c r="EQ19" s="1" t="str">
        <f t="shared" si="80"/>
        <v>"Num":500</v>
      </c>
      <c r="ER19" s="1" t="str">
        <f>IF(CI19="","",$B$2&amp;$AV$11&amp;$B$2&amp;$B$1&amp;CI19)</f>
        <v>"DmgSum":140000000</v>
      </c>
      <c r="ES19" s="1" t="str">
        <f t="shared" si="82"/>
        <v/>
      </c>
      <c r="ET19" s="1" t="str">
        <f t="shared" si="83"/>
        <v/>
      </c>
      <c r="EU19" s="1" t="str">
        <f t="shared" si="84"/>
        <v/>
      </c>
      <c r="EV19" s="1" t="str">
        <f t="shared" si="85"/>
        <v>"ItemId":50008</v>
      </c>
      <c r="EW19" s="1" t="str">
        <f t="shared" si="86"/>
        <v>"Num":500</v>
      </c>
      <c r="EX19" s="1" t="str">
        <f>IF(CO19="","",$B$2&amp;$AV$11&amp;$B$2&amp;$B$1&amp;CO19)</f>
        <v>"DmgSum":160000000</v>
      </c>
      <c r="EY19" s="1" t="str">
        <f t="shared" si="88"/>
        <v/>
      </c>
      <c r="EZ19" s="1" t="str">
        <f t="shared" si="89"/>
        <v/>
      </c>
      <c r="FA19" s="1" t="str">
        <f t="shared" si="90"/>
        <v/>
      </c>
      <c r="FB19" s="1" t="str">
        <f t="shared" si="91"/>
        <v>"ItemId":50008</v>
      </c>
      <c r="FC19" s="1" t="str">
        <f t="shared" si="92"/>
        <v>"Num":1000</v>
      </c>
      <c r="FD19" s="1" t="str">
        <f>IF(CU19="","",$B$2&amp;$AV$11&amp;$B$2&amp;$B$1&amp;CU19)</f>
        <v>"DmgSum":180000000</v>
      </c>
      <c r="FE19" s="1" t="str">
        <f t="shared" si="94"/>
        <v/>
      </c>
      <c r="FF19" s="1" t="str">
        <f t="shared" si="95"/>
        <v/>
      </c>
      <c r="FG19" s="1" t="str">
        <f t="shared" si="96"/>
        <v/>
      </c>
      <c r="FH19" s="1" t="str">
        <f t="shared" si="97"/>
        <v>"ItemId":10001</v>
      </c>
      <c r="FI19" s="1" t="str">
        <f t="shared" si="98"/>
        <v>"Num":15</v>
      </c>
      <c r="FJ19" s="1" t="str">
        <f>IF(DA19="","",$B$2&amp;$AV$11&amp;$B$2&amp;$B$1&amp;DA19)</f>
        <v>"DmgSum":200000000</v>
      </c>
      <c r="FL19" s="18" t="str">
        <f t="shared" si="100"/>
        <v>[{"ItemId":50008,"Num":300,"DmgSum":20000000},{"ItemId":50008,"Num":300,"DmgSum":40000000},{"ItemId":50008,"Num":300,"DmgSum":60000000},{"ItemId":50008,"Num":300,"DmgSum":80000000},{"ItemId":50002,"Num":500,"DmgSum":100000000},{"ItemId":50008,"Num":300,"DmgSum":120000000},{"ItemId":50008,"Num":500,"DmgSum":140000000},{"ItemId":50008,"Num":500,"DmgSum":160000000},{"ItemId":50008,"Num":1000,"DmgSum":180000000},{"ItemId":10001,"Num":15,"DmgSum":200000000}]</v>
      </c>
      <c r="FM19" s="1" t="str">
        <f t="shared" si="101"/>
        <v/>
      </c>
      <c r="FP19" s="1" t="str">
        <f t="shared" si="102"/>
        <v>{"ItemId":50008,"Num":300,"DmgSum":20000000}</v>
      </c>
      <c r="FS19" s="1" t="str">
        <f t="shared" si="103"/>
        <v/>
      </c>
      <c r="FV19" s="1" t="str">
        <f t="shared" si="104"/>
        <v>{"ItemId":50008,"Num":300,"DmgSum":40000000}</v>
      </c>
      <c r="FY19" s="1" t="str">
        <f t="shared" si="105"/>
        <v/>
      </c>
      <c r="GB19" s="1" t="str">
        <f t="shared" si="106"/>
        <v>{"ItemId":50008,"Num":300,"DmgSum":60000000}</v>
      </c>
      <c r="GE19" s="1" t="str">
        <f t="shared" si="107"/>
        <v/>
      </c>
      <c r="GH19" s="1" t="str">
        <f t="shared" si="108"/>
        <v>{"ItemId":50008,"Num":300,"DmgSum":80000000}</v>
      </c>
      <c r="GK19" s="1" t="str">
        <f t="shared" si="109"/>
        <v/>
      </c>
      <c r="GN19" s="1" t="str">
        <f t="shared" si="110"/>
        <v>{"ItemId":50002,"Num":500,"DmgSum":100000000}</v>
      </c>
      <c r="GQ19" s="1" t="str">
        <f t="shared" si="111"/>
        <v/>
      </c>
      <c r="GT19" s="1" t="str">
        <f t="shared" si="112"/>
        <v>{"ItemId":50008,"Num":300,"DmgSum":120000000}</v>
      </c>
      <c r="GW19" s="1" t="str">
        <f t="shared" si="113"/>
        <v/>
      </c>
      <c r="GZ19" s="1" t="str">
        <f t="shared" si="114"/>
        <v>{"ItemId":50008,"Num":500,"DmgSum":140000000}</v>
      </c>
      <c r="HC19" s="1" t="str">
        <f t="shared" si="115"/>
        <v/>
      </c>
      <c r="HF19" s="1" t="str">
        <f t="shared" si="116"/>
        <v>{"ItemId":50008,"Num":500,"DmgSum":160000000}</v>
      </c>
      <c r="HI19" s="1" t="str">
        <f t="shared" si="117"/>
        <v/>
      </c>
      <c r="HL19" s="1" t="str">
        <f t="shared" si="118"/>
        <v>{"ItemId":50008,"Num":1000,"DmgSum":180000000}</v>
      </c>
      <c r="HO19" s="1" t="str">
        <f t="shared" si="119"/>
        <v/>
      </c>
      <c r="HR19" s="1" t="str">
        <f t="shared" si="120"/>
        <v>{"ItemId":10001,"Num":15,"DmgSum":200000000}</v>
      </c>
      <c r="HU19" s="1" t="str">
        <f t="shared" si="121"/>
        <v/>
      </c>
      <c r="HX19" s="1" t="str">
        <f t="shared" si="122"/>
        <v/>
      </c>
      <c r="IA19" s="1" t="str">
        <f t="shared" si="123"/>
        <v/>
      </c>
      <c r="ID19" s="1" t="str">
        <f t="shared" si="124"/>
        <v/>
      </c>
    </row>
    <row r="20" spans="3:238" x14ac:dyDescent="0.15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3:238" x14ac:dyDescent="0.15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4" spans="3:238" x14ac:dyDescent="0.15">
      <c r="D24" s="1" t="s">
        <v>152</v>
      </c>
      <c r="E24" s="1" t="s">
        <v>153</v>
      </c>
    </row>
    <row r="25" spans="3:238" x14ac:dyDescent="0.15">
      <c r="D25" s="1">
        <v>8</v>
      </c>
      <c r="E25" s="1">
        <v>1.3</v>
      </c>
      <c r="F25" s="1" t="str">
        <f t="shared" ref="F25:G30" si="125">$B$2&amp;D$24&amp;$B$2&amp;$B$1&amp;ROUND(D25-1,2)</f>
        <v>"FinalHpRate":7</v>
      </c>
      <c r="G25" s="1" t="str">
        <f t="shared" si="125"/>
        <v>"FinalAtkRate":0.3</v>
      </c>
      <c r="I25" s="1" t="str">
        <f>$A$3&amp;_xlfn.TEXTJOIN($C$1,1,F25:G25)&amp;$A$4</f>
        <v>{"FinalHpRate":7,"FinalAtkRate":0.3}</v>
      </c>
    </row>
    <row r="26" spans="3:238" x14ac:dyDescent="0.15">
      <c r="D26" s="1">
        <v>17.41</v>
      </c>
      <c r="E26" s="1">
        <v>1.3</v>
      </c>
      <c r="F26" s="1" t="str">
        <f t="shared" si="125"/>
        <v>"FinalHpRate":16.41</v>
      </c>
      <c r="G26" s="1" t="str">
        <f t="shared" si="125"/>
        <v>"FinalAtkRate":0.3</v>
      </c>
      <c r="I26" s="1" t="str">
        <f t="shared" ref="I26:I30" si="126">$A$3&amp;_xlfn.TEXTJOIN($C$1,1,F26:G26)&amp;$A$4</f>
        <v>{"FinalHpRate":16.41,"FinalAtkRate":0.3}</v>
      </c>
    </row>
    <row r="27" spans="3:238" x14ac:dyDescent="0.15">
      <c r="D27" s="1">
        <v>60.75</v>
      </c>
      <c r="E27" s="1">
        <v>1.3</v>
      </c>
      <c r="F27" s="1" t="str">
        <f t="shared" si="125"/>
        <v>"FinalHpRate":59.75</v>
      </c>
      <c r="G27" s="1" t="str">
        <f t="shared" si="125"/>
        <v>"FinalAtkRate":0.3</v>
      </c>
      <c r="I27" s="1" t="str">
        <f t="shared" si="126"/>
        <v>{"FinalHpRate":59.75,"FinalAtkRate":0.3}</v>
      </c>
    </row>
    <row r="28" spans="3:238" x14ac:dyDescent="0.15">
      <c r="D28" s="1">
        <v>169.75</v>
      </c>
      <c r="E28" s="1">
        <v>1.3</v>
      </c>
      <c r="F28" s="1" t="str">
        <f t="shared" si="125"/>
        <v>"FinalHpRate":168.75</v>
      </c>
      <c r="G28" s="1" t="str">
        <f t="shared" si="125"/>
        <v>"FinalAtkRate":0.3</v>
      </c>
      <c r="I28" s="1" t="str">
        <f t="shared" si="126"/>
        <v>{"FinalHpRate":168.75,"FinalAtkRate":0.3}</v>
      </c>
    </row>
    <row r="29" spans="3:238" x14ac:dyDescent="0.15">
      <c r="D29" s="1">
        <v>761.55</v>
      </c>
      <c r="E29" s="1">
        <v>1.3</v>
      </c>
      <c r="F29" s="1" t="str">
        <f t="shared" si="125"/>
        <v>"FinalHpRate":760.55</v>
      </c>
      <c r="G29" s="1" t="str">
        <f t="shared" si="125"/>
        <v>"FinalAtkRate":0.3</v>
      </c>
      <c r="I29" s="1" t="str">
        <f t="shared" si="126"/>
        <v>{"FinalHpRate":760.55,"FinalAtkRate":0.3}</v>
      </c>
    </row>
    <row r="30" spans="3:238" x14ac:dyDescent="0.15">
      <c r="D30" s="1">
        <v>1</v>
      </c>
      <c r="E30" s="1">
        <v>1.3</v>
      </c>
      <c r="F30" s="1" t="str">
        <f t="shared" si="125"/>
        <v>"FinalHpRate":0</v>
      </c>
      <c r="G30" s="1" t="str">
        <f t="shared" si="125"/>
        <v>"FinalAtkRate":0.3</v>
      </c>
      <c r="I30" s="1" t="str">
        <f t="shared" si="126"/>
        <v>{"FinalHpRate":0,"FinalAtkRate":0.3}</v>
      </c>
    </row>
  </sheetData>
  <mergeCells count="41">
    <mergeCell ref="AI13:AJ13"/>
    <mergeCell ref="AK13:AL13"/>
    <mergeCell ref="AM13:AN13"/>
    <mergeCell ref="AO13:AP13"/>
    <mergeCell ref="AQ13:AR13"/>
    <mergeCell ref="Y13:Z13"/>
    <mergeCell ref="AA13:AB13"/>
    <mergeCell ref="AC13:AD13"/>
    <mergeCell ref="AE13:AF13"/>
    <mergeCell ref="AG13:AH13"/>
    <mergeCell ref="O13:P13"/>
    <mergeCell ref="Q13:R13"/>
    <mergeCell ref="S13:T13"/>
    <mergeCell ref="U13:V13"/>
    <mergeCell ref="W13:X13"/>
    <mergeCell ref="E13:F13"/>
    <mergeCell ref="G13:H13"/>
    <mergeCell ref="I13:J13"/>
    <mergeCell ref="K13:L13"/>
    <mergeCell ref="M13:N13"/>
    <mergeCell ref="AI12:AJ12"/>
    <mergeCell ref="AK12:AL12"/>
    <mergeCell ref="AM12:AN12"/>
    <mergeCell ref="AO12:AP12"/>
    <mergeCell ref="AQ12:AR12"/>
    <mergeCell ref="E10:AR10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AE12:AF12"/>
    <mergeCell ref="AG12:AH12"/>
  </mergeCells>
  <phoneticPr fontId="5" type="noConversion"/>
  <conditionalFormatting sqref="E12:AR12">
    <cfRule type="colorScale" priority="1">
      <colorScale>
        <cfvo type="min"/>
        <cfvo type="max"/>
        <color rgb="FF63BE7B"/>
        <color rgb="FFFFEF9C"/>
      </colorScale>
    </cfRule>
  </conditionalFormatting>
  <conditionalFormatting sqref="E13 G13 I13 K13 M13 O13 Q13 S13 U13 W13 Y13 AA13 AC13 AE13 AG13 AI13 AK13 AM13 AO13 AQ13">
    <cfRule type="colorScale" priority="2">
      <colorScale>
        <cfvo type="min"/>
        <cfvo type="max"/>
        <color rgb="FF63BE7B"/>
        <color rgb="FFFFEF9C"/>
      </colorScale>
    </cfRule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2025-06-14T09:13:19Z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