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5EB5897-5F31-42C6-BBE2-B682A66CF1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5" i="2" l="1"/>
  <c r="AL10" i="2"/>
  <c r="Y19" i="2"/>
  <c r="AL19" i="2" s="1"/>
  <c r="X19" i="2"/>
  <c r="AK19" i="2" s="1"/>
  <c r="AY19" i="2" s="1"/>
  <c r="Y18" i="2"/>
  <c r="AL18" i="2" s="1"/>
  <c r="X18" i="2"/>
  <c r="AK18" i="2" s="1"/>
  <c r="AY18" i="2" s="1"/>
  <c r="Y17" i="2"/>
  <c r="AL17" i="2" s="1"/>
  <c r="X17" i="2"/>
  <c r="AK17" i="2" s="1"/>
  <c r="AY17" i="2" s="1"/>
  <c r="Y16" i="2"/>
  <c r="AL16" i="2" s="1"/>
  <c r="X16" i="2"/>
  <c r="AK16" i="2" s="1"/>
  <c r="AY16" i="2" s="1"/>
  <c r="Y15" i="2"/>
  <c r="X15" i="2"/>
  <c r="AK15" i="2" s="1"/>
  <c r="AY15" i="2" s="1"/>
  <c r="Y14" i="2"/>
  <c r="AL14" i="2" s="1"/>
  <c r="X14" i="2"/>
  <c r="AK14" i="2" s="1"/>
  <c r="AY14" i="2" s="1"/>
  <c r="Y13" i="2"/>
  <c r="AL13" i="2" s="1"/>
  <c r="X13" i="2"/>
  <c r="AK13" i="2" s="1"/>
  <c r="AY13" i="2" s="1"/>
  <c r="Y12" i="2"/>
  <c r="AL12" i="2" s="1"/>
  <c r="X12" i="2"/>
  <c r="AK12" i="2" s="1"/>
  <c r="AY12" i="2" s="1"/>
  <c r="Y11" i="2"/>
  <c r="AL11" i="2" s="1"/>
  <c r="X11" i="2"/>
  <c r="AK11" i="2" s="1"/>
  <c r="AY11" i="2" s="1"/>
  <c r="Y10" i="2"/>
  <c r="X10" i="2"/>
  <c r="AK10" i="2" s="1"/>
  <c r="AY10" i="2" s="1"/>
  <c r="D12" i="1"/>
  <c r="D13" i="1"/>
  <c r="D14" i="1" s="1"/>
  <c r="D15" i="1" s="1"/>
  <c r="D16" i="1" s="1"/>
  <c r="D11" i="1"/>
  <c r="AP11" i="2"/>
  <c r="AC19" i="2"/>
  <c r="AP19" i="2" s="1"/>
  <c r="AB19" i="2"/>
  <c r="AO19" i="2" s="1"/>
  <c r="BC19" i="2" s="1"/>
  <c r="AC18" i="2"/>
  <c r="AP18" i="2" s="1"/>
  <c r="AB18" i="2"/>
  <c r="AO18" i="2" s="1"/>
  <c r="BC18" i="2" s="1"/>
  <c r="AC17" i="2"/>
  <c r="AP17" i="2" s="1"/>
  <c r="AB17" i="2"/>
  <c r="AO17" i="2" s="1"/>
  <c r="BC17" i="2" s="1"/>
  <c r="AC16" i="2"/>
  <c r="AP16" i="2" s="1"/>
  <c r="AB16" i="2"/>
  <c r="AO16" i="2" s="1"/>
  <c r="BC16" i="2" s="1"/>
  <c r="AC15" i="2"/>
  <c r="AP15" i="2" s="1"/>
  <c r="AB15" i="2"/>
  <c r="AO15" i="2" s="1"/>
  <c r="BC15" i="2" s="1"/>
  <c r="AC14" i="2"/>
  <c r="AP14" i="2" s="1"/>
  <c r="AB14" i="2"/>
  <c r="AO14" i="2" s="1"/>
  <c r="BC14" i="2" s="1"/>
  <c r="AC13" i="2"/>
  <c r="AP13" i="2" s="1"/>
  <c r="AB13" i="2"/>
  <c r="AO13" i="2" s="1"/>
  <c r="BC13" i="2" s="1"/>
  <c r="AC12" i="2"/>
  <c r="AP12" i="2" s="1"/>
  <c r="AB12" i="2"/>
  <c r="AO12" i="2" s="1"/>
  <c r="BC12" i="2" s="1"/>
  <c r="AC11" i="2"/>
  <c r="AB11" i="2"/>
  <c r="AO11" i="2" s="1"/>
  <c r="AC10" i="2"/>
  <c r="AP10" i="2" s="1"/>
  <c r="AB10" i="2"/>
  <c r="AO10" i="2" s="1"/>
  <c r="AA19" i="2"/>
  <c r="AN19" i="2" s="1"/>
  <c r="Z19" i="2"/>
  <c r="AM19" i="2" s="1"/>
  <c r="BA19" i="2" s="1"/>
  <c r="AA18" i="2"/>
  <c r="AN18" i="2" s="1"/>
  <c r="Z18" i="2"/>
  <c r="AM18" i="2" s="1"/>
  <c r="BA18" i="2" s="1"/>
  <c r="AA17" i="2"/>
  <c r="AN17" i="2" s="1"/>
  <c r="Z17" i="2"/>
  <c r="AM17" i="2" s="1"/>
  <c r="BA17" i="2" s="1"/>
  <c r="AA16" i="2"/>
  <c r="AN16" i="2" s="1"/>
  <c r="Z16" i="2"/>
  <c r="AM16" i="2" s="1"/>
  <c r="BA16" i="2" s="1"/>
  <c r="AA15" i="2"/>
  <c r="AN15" i="2" s="1"/>
  <c r="Z15" i="2"/>
  <c r="AM15" i="2" s="1"/>
  <c r="BA15" i="2" s="1"/>
  <c r="AA14" i="2"/>
  <c r="AN14" i="2" s="1"/>
  <c r="Z14" i="2"/>
  <c r="AM14" i="2" s="1"/>
  <c r="BA14" i="2" s="1"/>
  <c r="AA13" i="2"/>
  <c r="AN13" i="2" s="1"/>
  <c r="Z13" i="2"/>
  <c r="AM13" i="2" s="1"/>
  <c r="BA13" i="2" s="1"/>
  <c r="AA12" i="2"/>
  <c r="AN12" i="2" s="1"/>
  <c r="Z12" i="2"/>
  <c r="AM12" i="2" s="1"/>
  <c r="BA12" i="2" s="1"/>
  <c r="AA11" i="2"/>
  <c r="AN11" i="2" s="1"/>
  <c r="Z11" i="2"/>
  <c r="AM11" i="2" s="1"/>
  <c r="AA10" i="2"/>
  <c r="AN10" i="2" s="1"/>
  <c r="Z10" i="2"/>
  <c r="AM10" i="2" s="1"/>
  <c r="BA10" i="2" s="1"/>
  <c r="W19" i="2"/>
  <c r="AJ19" i="2" s="1"/>
  <c r="V19" i="2"/>
  <c r="AI19" i="2" s="1"/>
  <c r="W18" i="2"/>
  <c r="AJ18" i="2" s="1"/>
  <c r="V18" i="2"/>
  <c r="AI18" i="2" s="1"/>
  <c r="W17" i="2"/>
  <c r="AJ17" i="2" s="1"/>
  <c r="V17" i="2"/>
  <c r="AI17" i="2" s="1"/>
  <c r="W16" i="2"/>
  <c r="AJ16" i="2" s="1"/>
  <c r="V16" i="2"/>
  <c r="AI16" i="2" s="1"/>
  <c r="W15" i="2"/>
  <c r="AJ15" i="2" s="1"/>
  <c r="V15" i="2"/>
  <c r="AI15" i="2" s="1"/>
  <c r="W14" i="2"/>
  <c r="AJ14" i="2" s="1"/>
  <c r="V14" i="2"/>
  <c r="AI14" i="2" s="1"/>
  <c r="W13" i="2"/>
  <c r="AJ13" i="2" s="1"/>
  <c r="V13" i="2"/>
  <c r="AI13" i="2" s="1"/>
  <c r="AW13" i="2" s="1"/>
  <c r="W12" i="2"/>
  <c r="AJ12" i="2" s="1"/>
  <c r="V12" i="2"/>
  <c r="AI12" i="2" s="1"/>
  <c r="W11" i="2"/>
  <c r="AJ11" i="2" s="1"/>
  <c r="V11" i="2"/>
  <c r="AI11" i="2" s="1"/>
  <c r="W10" i="2"/>
  <c r="AJ10" i="2" s="1"/>
  <c r="V10" i="2"/>
  <c r="AI10" i="2" s="1"/>
  <c r="U19" i="2"/>
  <c r="AH19" i="2" s="1"/>
  <c r="U18" i="2"/>
  <c r="AH18" i="2" s="1"/>
  <c r="T18" i="2"/>
  <c r="AG18" i="2" s="1"/>
  <c r="U17" i="2"/>
  <c r="AH17" i="2" s="1"/>
  <c r="U16" i="2"/>
  <c r="AH16" i="2" s="1"/>
  <c r="U15" i="2"/>
  <c r="AH15" i="2" s="1"/>
  <c r="U14" i="2"/>
  <c r="AH14" i="2" s="1"/>
  <c r="T14" i="2"/>
  <c r="AG14" i="2" s="1"/>
  <c r="U13" i="2"/>
  <c r="AH13" i="2" s="1"/>
  <c r="U12" i="2"/>
  <c r="AH12" i="2" s="1"/>
  <c r="T12" i="2"/>
  <c r="AG12" i="2" s="1"/>
  <c r="AU12" i="2" s="1"/>
  <c r="U11" i="2"/>
  <c r="AH11" i="2" s="1"/>
  <c r="U10" i="2"/>
  <c r="AH10" i="2" s="1"/>
  <c r="S11" i="2"/>
  <c r="AF11" i="2" s="1"/>
  <c r="S12" i="2"/>
  <c r="AF12" i="2" s="1"/>
  <c r="S13" i="2"/>
  <c r="AF13" i="2" s="1"/>
  <c r="S14" i="2"/>
  <c r="AF14" i="2" s="1"/>
  <c r="S15" i="2"/>
  <c r="AF15" i="2" s="1"/>
  <c r="S16" i="2"/>
  <c r="AF16" i="2" s="1"/>
  <c r="S17" i="2"/>
  <c r="AF17" i="2" s="1"/>
  <c r="S18" i="2"/>
  <c r="AF18" i="2" s="1"/>
  <c r="S19" i="2"/>
  <c r="AF19" i="2" s="1"/>
  <c r="S10" i="2"/>
  <c r="AF10" i="2" s="1"/>
  <c r="T17" i="2"/>
  <c r="AG17" i="2" s="1"/>
  <c r="AU17" i="2" l="1"/>
  <c r="BC11" i="2"/>
  <c r="AU18" i="2"/>
  <c r="BC10" i="2"/>
  <c r="AW16" i="2"/>
  <c r="AW10" i="2"/>
  <c r="BA11" i="2"/>
  <c r="AU14" i="2"/>
  <c r="AW12" i="2"/>
  <c r="AW18" i="2"/>
  <c r="AW14" i="2"/>
  <c r="AW15" i="2"/>
  <c r="AW19" i="2"/>
  <c r="AW11" i="2"/>
  <c r="AW17" i="2"/>
  <c r="R10" i="2"/>
  <c r="R19" i="2"/>
  <c r="AE19" i="2" s="1"/>
  <c r="AS19" i="2" s="1"/>
  <c r="R18" i="2"/>
  <c r="AE18" i="2" s="1"/>
  <c r="AS18" i="2" s="1"/>
  <c r="T13" i="2"/>
  <c r="AG13" i="2" s="1"/>
  <c r="AU13" i="2" s="1"/>
  <c r="T19" i="2"/>
  <c r="AG19" i="2" s="1"/>
  <c r="AU19" i="2" s="1"/>
  <c r="R17" i="2"/>
  <c r="AE17" i="2" s="1"/>
  <c r="AS17" i="2" s="1"/>
  <c r="R15" i="2"/>
  <c r="AE15" i="2" s="1"/>
  <c r="AS15" i="2" s="1"/>
  <c r="R14" i="2"/>
  <c r="AE14" i="2" s="1"/>
  <c r="AS14" i="2" s="1"/>
  <c r="T15" i="2"/>
  <c r="AG15" i="2" s="1"/>
  <c r="AU15" i="2" s="1"/>
  <c r="R13" i="2"/>
  <c r="AE13" i="2" s="1"/>
  <c r="AS13" i="2" s="1"/>
  <c r="R16" i="2"/>
  <c r="AE16" i="2" s="1"/>
  <c r="AS16" i="2" s="1"/>
  <c r="R12" i="2"/>
  <c r="AE12" i="2" s="1"/>
  <c r="AS12" i="2" s="1"/>
  <c r="T10" i="2"/>
  <c r="AG10" i="2" s="1"/>
  <c r="AU10" i="2" s="1"/>
  <c r="T16" i="2"/>
  <c r="AG16" i="2" s="1"/>
  <c r="AU16" i="2" s="1"/>
  <c r="R11" i="2"/>
  <c r="AE11" i="2" s="1"/>
  <c r="AS11" i="2" s="1"/>
  <c r="T11" i="2"/>
  <c r="AG11" i="2" s="1"/>
  <c r="AU11" i="2" s="1"/>
  <c r="AR12" i="2" l="1"/>
  <c r="F9" i="1" s="1"/>
  <c r="AR14" i="2"/>
  <c r="F11" i="1" s="1"/>
  <c r="AR18" i="2"/>
  <c r="F15" i="1" s="1"/>
  <c r="AR19" i="2"/>
  <c r="F16" i="1" s="1"/>
  <c r="AR17" i="2"/>
  <c r="F14" i="1" s="1"/>
  <c r="AR15" i="2"/>
  <c r="F12" i="1" s="1"/>
  <c r="AR11" i="2"/>
  <c r="F8" i="1" s="1"/>
  <c r="AR13" i="2"/>
  <c r="F10" i="1" s="1"/>
  <c r="AR16" i="2"/>
  <c r="F13" i="1" s="1"/>
  <c r="AE10" i="2"/>
  <c r="AS10" i="2" s="1"/>
  <c r="A11" i="1"/>
  <c r="A12" i="1"/>
  <c r="A13" i="1"/>
  <c r="A14" i="1"/>
  <c r="A15" i="1"/>
  <c r="A16" i="1"/>
  <c r="A10" i="1"/>
  <c r="A9" i="1"/>
  <c r="A8" i="1"/>
  <c r="A7" i="1"/>
  <c r="A6" i="1"/>
  <c r="A5" i="1"/>
  <c r="AR10" i="2" l="1"/>
  <c r="F5" i="1" s="1"/>
  <c r="F6" i="1" s="1"/>
  <c r="F7" i="1" s="1"/>
</calcChain>
</file>

<file path=xl/sharedStrings.xml><?xml version="1.0" encoding="utf-8"?>
<sst xmlns="http://schemas.openxmlformats.org/spreadsheetml/2006/main" count="132" uniqueCount="71">
  <si>
    <t>Id</t>
  </si>
  <si>
    <t>//Note</t>
  </si>
  <si>
    <t>int</t>
  </si>
  <si>
    <t>string</t>
  </si>
  <si>
    <t>主键</t>
  </si>
  <si>
    <t>备注</t>
  </si>
  <si>
    <t>//序号</t>
  </si>
  <si>
    <t>[</t>
  </si>
  <si>
    <t>:</t>
  </si>
  <si>
    <t>,</t>
  </si>
  <si>
    <t>]</t>
  </si>
  <si>
    <t>RankingId</t>
  </si>
  <si>
    <t>TapReward</t>
  </si>
  <si>
    <t>int[]</t>
  </si>
  <si>
    <t>排名Id</t>
  </si>
  <si>
    <t>排名范围</t>
  </si>
  <si>
    <t>结算奖励</t>
  </si>
  <si>
    <t>排行榜结算时，该名次获得的奖励</t>
  </si>
  <si>
    <t>第1名</t>
  </si>
  <si>
    <t>[1,1]</t>
  </si>
  <si>
    <t>第2名</t>
  </si>
  <si>
    <t>[2,2]</t>
  </si>
  <si>
    <t>第3名</t>
  </si>
  <si>
    <t>[3,3]</t>
  </si>
  <si>
    <t>{</t>
    <phoneticPr fontId="2" type="noConversion"/>
  </si>
  <si>
    <t>}</t>
    <phoneticPr fontId="2" type="noConversion"/>
  </si>
  <si>
    <t>"</t>
    <phoneticPr fontId="2" type="noConversion"/>
  </si>
  <si>
    <t>排名奖励</t>
    <phoneticPr fontId="2" type="noConversion"/>
  </si>
  <si>
    <t>每日</t>
    <phoneticPr fontId="2" type="noConversion"/>
  </si>
  <si>
    <t>名次</t>
    <phoneticPr fontId="2" type="noConversion"/>
  </si>
  <si>
    <t>道具</t>
    <phoneticPr fontId="2" type="noConversion"/>
  </si>
  <si>
    <t>数量</t>
    <phoneticPr fontId="2" type="noConversion"/>
  </si>
  <si>
    <t>迷梦碎片</t>
  </si>
  <si>
    <t>静海凝晶</t>
  </si>
  <si>
    <t>流金凝晶</t>
  </si>
  <si>
    <t>流金凝晶（碎片）</t>
  </si>
  <si>
    <t>10%~20%</t>
    <phoneticPr fontId="2" type="noConversion"/>
  </si>
  <si>
    <t>20%~30%</t>
    <phoneticPr fontId="2" type="noConversion"/>
  </si>
  <si>
    <t>30%~40%</t>
    <phoneticPr fontId="2" type="noConversion"/>
  </si>
  <si>
    <t>40%~50%</t>
    <phoneticPr fontId="2" type="noConversion"/>
  </si>
  <si>
    <t>50%~75%</t>
    <phoneticPr fontId="2" type="noConversion"/>
  </si>
  <si>
    <t>75%~100%</t>
    <phoneticPr fontId="2" type="noConversion"/>
  </si>
  <si>
    <t>1~3</t>
    <phoneticPr fontId="2" type="noConversion"/>
  </si>
  <si>
    <t>第4名-第5名</t>
    <phoneticPr fontId="2" type="noConversion"/>
  </si>
  <si>
    <t>第6名~第10名</t>
    <phoneticPr fontId="2" type="noConversion"/>
  </si>
  <si>
    <t>4~5</t>
    <phoneticPr fontId="2" type="noConversion"/>
  </si>
  <si>
    <t>6~10</t>
    <phoneticPr fontId="2" type="noConversion"/>
  </si>
  <si>
    <t>5%~10%</t>
    <phoneticPr fontId="2" type="noConversion"/>
  </si>
  <si>
    <t>[4,5]</t>
    <phoneticPr fontId="2" type="noConversion"/>
  </si>
  <si>
    <t>[6,10]</t>
    <phoneticPr fontId="2" type="noConversion"/>
  </si>
  <si>
    <t>[-1,-1]</t>
    <phoneticPr fontId="2" type="noConversion"/>
  </si>
  <si>
    <t>RankingRate</t>
    <phoneticPr fontId="2" type="noConversion"/>
  </si>
  <si>
    <t>排名范围（百分比）</t>
    <phoneticPr fontId="2" type="noConversion"/>
  </si>
  <si>
    <t>[0.1,0.2]</t>
    <phoneticPr fontId="2" type="noConversion"/>
  </si>
  <si>
    <t>[0.2,0.3]</t>
    <phoneticPr fontId="2" type="noConversion"/>
  </si>
  <si>
    <t>[0.3,0.4]</t>
    <phoneticPr fontId="2" type="noConversion"/>
  </si>
  <si>
    <t>[0.4,0.5]</t>
    <phoneticPr fontId="2" type="noConversion"/>
  </si>
  <si>
    <t>[0.5,0.75]</t>
    <phoneticPr fontId="2" type="noConversion"/>
  </si>
  <si>
    <t>[0.75,1]</t>
    <phoneticPr fontId="2" type="noConversion"/>
  </si>
  <si>
    <t>ItemId</t>
    <phoneticPr fontId="2" type="noConversion"/>
  </si>
  <si>
    <t>Num</t>
    <phoneticPr fontId="2" type="noConversion"/>
  </si>
  <si>
    <t>[11,-1]</t>
    <phoneticPr fontId="2" type="noConversion"/>
  </si>
  <si>
    <t>RankingRange</t>
    <phoneticPr fontId="2" type="noConversion"/>
  </si>
  <si>
    <t>[0,0.1]</t>
    <phoneticPr fontId="2" type="noConversion"/>
  </si>
  <si>
    <t>0%~10%</t>
    <phoneticPr fontId="2" type="noConversion"/>
  </si>
  <si>
    <t>排名范围（百分比）
-1表示无上限
区间左开右闭</t>
    <phoneticPr fontId="2" type="noConversion"/>
  </si>
  <si>
    <t>排名范围
-1表示无上限
区间左闭右闭</t>
    <phoneticPr fontId="2" type="noConversion"/>
  </si>
  <si>
    <t>名片背景T1-Boss-前3名</t>
    <phoneticPr fontId="2" type="noConversion"/>
  </si>
  <si>
    <t>头像框T1-Boss-前3名</t>
    <phoneticPr fontId="2" type="noConversion"/>
  </si>
  <si>
    <t>头像框T2-Boss-前5名</t>
    <phoneticPr fontId="2" type="noConversion"/>
  </si>
  <si>
    <t>改装手册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</si>
</sst>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5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2">
    <cellStyle name="标题 2" xfId="1" builtinId="17"/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火铳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毒蝎女王</v>
          </cell>
        </row>
        <row r="742">
          <cell r="B742">
            <v>140004</v>
          </cell>
          <cell r="D742" t="str">
            <v>装备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噜噜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米瑞尔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尼汝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波尼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埃隆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阿薰和懵懵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卡卡</v>
          </cell>
        </row>
        <row r="763">
          <cell r="B763">
            <v>141005</v>
          </cell>
          <cell r="D763" t="str">
            <v>装备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雪女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水法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骨王</v>
          </cell>
        </row>
        <row r="771">
          <cell r="B771">
            <v>141013</v>
          </cell>
          <cell r="D771" t="str">
            <v>装备</v>
          </cell>
        </row>
        <row r="772">
          <cell r="B772">
            <v>141014</v>
          </cell>
          <cell r="D772" t="str">
            <v>装备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骨蛇</v>
          </cell>
        </row>
        <row r="775">
          <cell r="B775">
            <v>141017</v>
          </cell>
          <cell r="D775" t="str">
            <v>装备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大树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竞技场门票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毒蝎女王（火炮）</v>
          </cell>
        </row>
        <row r="836">
          <cell r="B836">
            <v>100004</v>
          </cell>
          <cell r="D836" t="str">
            <v>男主头像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钢铁拓荒（噜噜）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爆燃热火(米瑞尔)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光盾守护者(尼汝)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故障射线(波尼)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赛博猛禽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极速救援（阿薰和蒙蒙）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钢铁拓荒(卡卡)</v>
          </cell>
        </row>
        <row r="858">
          <cell r="B858">
            <v>10141005</v>
          </cell>
          <cell r="D858" t="str">
            <v>摇滚狂飙(雪女)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摇滚狂飙(雪女)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野牛征服者（水法）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执剑堡垒（骨王）</v>
          </cell>
        </row>
        <row r="866">
          <cell r="B866">
            <v>10141013</v>
          </cell>
          <cell r="D866" t="str">
            <v>装备</v>
          </cell>
        </row>
        <row r="867">
          <cell r="B867">
            <v>10141014</v>
          </cell>
          <cell r="D867" t="str">
            <v>星际叛军（维珀里安）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星际叛军（维珀里安）</v>
          </cell>
        </row>
        <row r="870">
          <cell r="B870">
            <v>10141017</v>
          </cell>
          <cell r="D870" t="str">
            <v>幻影86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撼地者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泥路狂徒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120004</v>
          </cell>
          <cell r="D890" t="str">
            <v>名片背景T1-Boss-前3名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/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  <cell r="D1008"/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  <cell r="D1010"/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  <cell r="D1014"/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/>
        </row>
        <row r="1017">
          <cell r="B1017">
            <v>10141005</v>
          </cell>
          <cell r="D1017"/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/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/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/>
        </row>
        <row r="1025">
          <cell r="B1025">
            <v>10141013</v>
          </cell>
          <cell r="D1025"/>
        </row>
        <row r="1026">
          <cell r="B1026">
            <v>10141014</v>
          </cell>
          <cell r="D1026"/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/>
        </row>
        <row r="1029">
          <cell r="B1029">
            <v>10141017</v>
          </cell>
          <cell r="D1029"/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/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/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6" sqref="F6"/>
    </sheetView>
  </sheetViews>
  <sheetFormatPr defaultColWidth="9" defaultRowHeight="13.5" x14ac:dyDescent="0.15"/>
  <cols>
    <col min="1" max="1" width="9.125" style="6" customWidth="1"/>
    <col min="2" max="4" width="15.875" style="6" customWidth="1"/>
    <col min="5" max="5" width="19.25" style="6" bestFit="1" customWidth="1"/>
    <col min="6" max="6" width="145.875" style="6" bestFit="1" customWidth="1"/>
    <col min="7" max="16384" width="9" style="3"/>
  </cols>
  <sheetData>
    <row r="1" spans="1:6" x14ac:dyDescent="0.15">
      <c r="A1" s="4" t="s">
        <v>0</v>
      </c>
      <c r="B1" s="4" t="s">
        <v>11</v>
      </c>
      <c r="C1" s="4" t="s">
        <v>1</v>
      </c>
      <c r="D1" s="10" t="s">
        <v>62</v>
      </c>
      <c r="E1" s="10" t="s">
        <v>51</v>
      </c>
      <c r="F1" s="4" t="s">
        <v>12</v>
      </c>
    </row>
    <row r="2" spans="1:6" x14ac:dyDescent="0.15">
      <c r="A2" s="4" t="s">
        <v>2</v>
      </c>
      <c r="B2" s="4" t="s">
        <v>2</v>
      </c>
      <c r="C2" s="4" t="s">
        <v>3</v>
      </c>
      <c r="D2" s="4" t="s">
        <v>13</v>
      </c>
      <c r="E2" s="4" t="s">
        <v>13</v>
      </c>
      <c r="F2" s="4" t="s">
        <v>3</v>
      </c>
    </row>
    <row r="3" spans="1:6" x14ac:dyDescent="0.15">
      <c r="A3" s="4" t="s">
        <v>4</v>
      </c>
      <c r="B3" s="4" t="s">
        <v>14</v>
      </c>
      <c r="C3" s="4" t="s">
        <v>5</v>
      </c>
      <c r="D3" s="4" t="s">
        <v>15</v>
      </c>
      <c r="E3" s="10" t="s">
        <v>52</v>
      </c>
      <c r="F3" s="4" t="s">
        <v>16</v>
      </c>
    </row>
    <row r="4" spans="1:6" s="1" customFormat="1" ht="246" customHeight="1" x14ac:dyDescent="0.15">
      <c r="A4" s="5" t="s">
        <v>6</v>
      </c>
      <c r="B4" s="4" t="s">
        <v>14</v>
      </c>
      <c r="C4" s="5" t="s">
        <v>5</v>
      </c>
      <c r="D4" s="16" t="s">
        <v>66</v>
      </c>
      <c r="E4" s="16" t="s">
        <v>65</v>
      </c>
      <c r="F4" s="5" t="s">
        <v>17</v>
      </c>
    </row>
    <row r="5" spans="1:6" x14ac:dyDescent="0.15">
      <c r="A5" s="6">
        <f t="shared" ref="A5:A9" si="0">B5</f>
        <v>1</v>
      </c>
      <c r="B5" s="6">
        <v>1</v>
      </c>
      <c r="C5" s="6" t="s">
        <v>18</v>
      </c>
      <c r="D5" s="6" t="s">
        <v>19</v>
      </c>
      <c r="E5" s="2" t="s">
        <v>50</v>
      </c>
      <c r="F5" s="2" t="str">
        <f>中转!AR10</f>
        <v>[{"ItemId":50008,"Num":1200},{"ItemId":70001,"Num":10},{"ItemId":70002,"Num":4},{"ItemId":50004,"Num":240000},{"ItemId":120004,"Num":1},{"ItemId":110007,"Num":1}]</v>
      </c>
    </row>
    <row r="6" spans="1:6" x14ac:dyDescent="0.15">
      <c r="A6" s="6">
        <f t="shared" si="0"/>
        <v>2</v>
      </c>
      <c r="B6" s="7">
        <v>2</v>
      </c>
      <c r="C6" s="6" t="s">
        <v>20</v>
      </c>
      <c r="D6" s="7" t="s">
        <v>21</v>
      </c>
      <c r="E6" s="2" t="s">
        <v>50</v>
      </c>
      <c r="F6" s="2" t="str">
        <f>F5</f>
        <v>[{"ItemId":50008,"Num":1200},{"ItemId":70001,"Num":10},{"ItemId":70002,"Num":4},{"ItemId":50004,"Num":240000},{"ItemId":120004,"Num":1},{"ItemId":110007,"Num":1}]</v>
      </c>
    </row>
    <row r="7" spans="1:6" x14ac:dyDescent="0.15">
      <c r="A7" s="6">
        <f t="shared" si="0"/>
        <v>3</v>
      </c>
      <c r="B7" s="7">
        <v>3</v>
      </c>
      <c r="C7" s="6" t="s">
        <v>22</v>
      </c>
      <c r="D7" s="7" t="s">
        <v>23</v>
      </c>
      <c r="E7" s="2" t="s">
        <v>50</v>
      </c>
      <c r="F7" s="2" t="str">
        <f>F6</f>
        <v>[{"ItemId":50008,"Num":1200},{"ItemId":70001,"Num":10},{"ItemId":70002,"Num":4},{"ItemId":50004,"Num":240000},{"ItemId":120004,"Num":1},{"ItemId":110007,"Num":1}]</v>
      </c>
    </row>
    <row r="8" spans="1:6" x14ac:dyDescent="0.15">
      <c r="A8" s="6">
        <f t="shared" si="0"/>
        <v>4</v>
      </c>
      <c r="B8" s="6">
        <v>4</v>
      </c>
      <c r="C8" s="2" t="s">
        <v>43</v>
      </c>
      <c r="D8" s="1" t="s">
        <v>48</v>
      </c>
      <c r="E8" s="2" t="s">
        <v>50</v>
      </c>
      <c r="F8" s="2" t="str">
        <f>中转!AR11</f>
        <v>[{"ItemId":50008,"Num":1000},{"ItemId":70001,"Num":8},{"ItemId":70002,"Num":3},{"ItemId":50004,"Num":220000},{"ItemId":110006,"Num":1}]</v>
      </c>
    </row>
    <row r="9" spans="1:6" x14ac:dyDescent="0.15">
      <c r="A9" s="6">
        <f t="shared" si="0"/>
        <v>5</v>
      </c>
      <c r="B9" s="7">
        <v>5</v>
      </c>
      <c r="C9" s="2" t="s">
        <v>44</v>
      </c>
      <c r="D9" s="2" t="s">
        <v>49</v>
      </c>
      <c r="E9" s="2" t="s">
        <v>50</v>
      </c>
      <c r="F9" s="2" t="str">
        <f>中转!AR12</f>
        <v>[{"ItemId":50008,"Num":900},{"ItemId":70001,"Num":6},{"ItemId":70002,"Num":2},{"ItemId":50004,"Num":200000}]</v>
      </c>
    </row>
    <row r="10" spans="1:6" x14ac:dyDescent="0.15">
      <c r="A10" s="6">
        <f>B10</f>
        <v>6</v>
      </c>
      <c r="B10" s="7">
        <v>6</v>
      </c>
      <c r="C10" s="2" t="s">
        <v>64</v>
      </c>
      <c r="D10" s="1" t="s">
        <v>61</v>
      </c>
      <c r="E10" s="1" t="s">
        <v>63</v>
      </c>
      <c r="F10" s="2" t="str">
        <f>中转!AR13</f>
        <v>[{"ItemId":50008,"Num":800},{"ItemId":70001,"Num":6},{"ItemId":70002,"Num":1},{"ItemId":50004,"Num":180000}]</v>
      </c>
    </row>
    <row r="11" spans="1:6" x14ac:dyDescent="0.15">
      <c r="A11" s="6">
        <f t="shared" ref="A11:A16" si="1">B11</f>
        <v>7</v>
      </c>
      <c r="B11" s="7">
        <v>7</v>
      </c>
      <c r="C11" s="2" t="s">
        <v>36</v>
      </c>
      <c r="D11" s="1" t="str">
        <f>D10</f>
        <v>[11,-1]</v>
      </c>
      <c r="E11" s="1" t="s">
        <v>53</v>
      </c>
      <c r="F11" s="2" t="str">
        <f>中转!AR14</f>
        <v>[{"ItemId":50008,"Num":750},{"ItemId":70001,"Num":5},{"ItemId":70101,"Num":8},{"ItemId":50004,"Num":175000}]</v>
      </c>
    </row>
    <row r="12" spans="1:6" x14ac:dyDescent="0.15">
      <c r="A12" s="6">
        <f t="shared" si="1"/>
        <v>8</v>
      </c>
      <c r="B12" s="7">
        <v>8</v>
      </c>
      <c r="C12" s="2" t="s">
        <v>37</v>
      </c>
      <c r="D12" s="1" t="str">
        <f t="shared" ref="D12:D16" si="2">D11</f>
        <v>[11,-1]</v>
      </c>
      <c r="E12" s="1" t="s">
        <v>54</v>
      </c>
      <c r="F12" s="2" t="str">
        <f>中转!AR15</f>
        <v>[{"ItemId":50008,"Num":700},{"ItemId":70001,"Num":5},{"ItemId":70101,"Num":7},{"ItemId":50004,"Num":170000}]</v>
      </c>
    </row>
    <row r="13" spans="1:6" x14ac:dyDescent="0.15">
      <c r="A13" s="6">
        <f t="shared" si="1"/>
        <v>9</v>
      </c>
      <c r="B13" s="7">
        <v>9</v>
      </c>
      <c r="C13" s="2" t="s">
        <v>38</v>
      </c>
      <c r="D13" s="1" t="str">
        <f t="shared" si="2"/>
        <v>[11,-1]</v>
      </c>
      <c r="E13" s="1" t="s">
        <v>55</v>
      </c>
      <c r="F13" s="2" t="str">
        <f>中转!AR16</f>
        <v>[{"ItemId":50008,"Num":675},{"ItemId":70001,"Num":4},{"ItemId":70101,"Num":6},{"ItemId":50004,"Num":165000}]</v>
      </c>
    </row>
    <row r="14" spans="1:6" x14ac:dyDescent="0.15">
      <c r="A14" s="6">
        <f t="shared" si="1"/>
        <v>10</v>
      </c>
      <c r="B14" s="7">
        <v>10</v>
      </c>
      <c r="C14" s="2" t="s">
        <v>39</v>
      </c>
      <c r="D14" s="1" t="str">
        <f t="shared" si="2"/>
        <v>[11,-1]</v>
      </c>
      <c r="E14" s="1" t="s">
        <v>56</v>
      </c>
      <c r="F14" s="2" t="str">
        <f>中转!AR17</f>
        <v>[{"ItemId":50008,"Num":650},{"ItemId":70001,"Num":4},{"ItemId":70101,"Num":5},{"ItemId":50004,"Num":160000}]</v>
      </c>
    </row>
    <row r="15" spans="1:6" x14ac:dyDescent="0.15">
      <c r="A15" s="6">
        <f t="shared" si="1"/>
        <v>11</v>
      </c>
      <c r="B15" s="7">
        <v>11</v>
      </c>
      <c r="C15" s="2" t="s">
        <v>40</v>
      </c>
      <c r="D15" s="1" t="str">
        <f t="shared" si="2"/>
        <v>[11,-1]</v>
      </c>
      <c r="E15" s="1" t="s">
        <v>57</v>
      </c>
      <c r="F15" s="2" t="str">
        <f>中转!AR18</f>
        <v>[{"ItemId":50008,"Num":625},{"ItemId":70001,"Num":3},{"ItemId":70101,"Num":4},{"ItemId":50004,"Num":155000}]</v>
      </c>
    </row>
    <row r="16" spans="1:6" x14ac:dyDescent="0.15">
      <c r="A16" s="6">
        <f t="shared" si="1"/>
        <v>12</v>
      </c>
      <c r="B16" s="7">
        <v>12</v>
      </c>
      <c r="C16" s="2" t="s">
        <v>41</v>
      </c>
      <c r="D16" s="1" t="str">
        <f t="shared" si="2"/>
        <v>[11,-1]</v>
      </c>
      <c r="E16" s="1" t="s">
        <v>58</v>
      </c>
      <c r="F16" s="2" t="str">
        <f>中转!AR19</f>
        <v>[{"ItemId":50008,"Num":600},{"ItemId":70001,"Num":3},{"ItemId":70101,"Num":3},{"ItemId":50004,"Num":150000}]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3" sqref="F13"/>
    </sheetView>
  </sheetViews>
  <sheetFormatPr defaultColWidth="9" defaultRowHeight="13.5" x14ac:dyDescent="0.15"/>
  <cols>
    <col min="1" max="3" width="9" style="3"/>
    <col min="4" max="4" width="10.75" style="3" bestFit="1" customWidth="1"/>
    <col min="5" max="8" width="9" style="3"/>
    <col min="9" max="9" width="17.25" style="3" bestFit="1" customWidth="1"/>
    <col min="10" max="12" width="9" style="3"/>
    <col min="13" max="13" width="23" style="3" bestFit="1" customWidth="1"/>
    <col min="14" max="14" width="9" style="3"/>
    <col min="15" max="15" width="21" style="3" bestFit="1" customWidth="1"/>
    <col min="16" max="30" width="9" style="3"/>
    <col min="31" max="31" width="16.125" style="3" bestFit="1" customWidth="1"/>
    <col min="32" max="32" width="13.875" style="3" bestFit="1" customWidth="1"/>
    <col min="33" max="33" width="16.125" style="3" bestFit="1" customWidth="1"/>
    <col min="34" max="34" width="9.5" style="3" bestFit="1" customWidth="1"/>
    <col min="35" max="35" width="16.125" style="3" bestFit="1" customWidth="1"/>
    <col min="36" max="36" width="8.5" style="3" bestFit="1" customWidth="1"/>
    <col min="37" max="37" width="16.125" style="3" bestFit="1" customWidth="1"/>
    <col min="38" max="38" width="13.875" style="3" bestFit="1" customWidth="1"/>
    <col min="39" max="39" width="17.25" style="3" bestFit="1" customWidth="1"/>
    <col min="40" max="40" width="8.5" style="3" bestFit="1" customWidth="1"/>
    <col min="41" max="41" width="17.25" style="3" bestFit="1" customWidth="1"/>
    <col min="42" max="42" width="8.5" style="3" bestFit="1" customWidth="1"/>
    <col min="43" max="43" width="8.5" style="3" customWidth="1"/>
    <col min="44" max="44" width="179.125" style="3" bestFit="1" customWidth="1"/>
    <col min="45" max="45" width="29.375" style="3" bestFit="1" customWidth="1"/>
    <col min="46" max="46" width="9" style="3"/>
    <col min="47" max="47" width="28.25" style="3" bestFit="1" customWidth="1"/>
    <col min="48" max="48" width="9" style="3"/>
    <col min="49" max="49" width="27.25" style="3" bestFit="1" customWidth="1"/>
    <col min="50" max="50" width="8.875" style="3" customWidth="1"/>
    <col min="51" max="51" width="32.75" style="3" bestFit="1" customWidth="1"/>
    <col min="52" max="52" width="9" style="3"/>
    <col min="53" max="53" width="28.25" style="3" bestFit="1" customWidth="1"/>
    <col min="54" max="54" width="9" style="3"/>
    <col min="55" max="55" width="28.25" style="3" bestFit="1" customWidth="1"/>
    <col min="56" max="16384" width="9" style="3"/>
  </cols>
  <sheetData>
    <row r="1" spans="1:55" ht="13.5" customHeight="1" x14ac:dyDescent="0.15">
      <c r="A1" s="3" t="s">
        <v>7</v>
      </c>
      <c r="B1" s="3" t="s">
        <v>8</v>
      </c>
      <c r="C1" s="3" t="s">
        <v>9</v>
      </c>
    </row>
    <row r="2" spans="1:55" ht="13.5" customHeight="1" x14ac:dyDescent="0.15">
      <c r="A2" s="3" t="s">
        <v>10</v>
      </c>
      <c r="B2" s="17" t="s">
        <v>26</v>
      </c>
    </row>
    <row r="3" spans="1:55" x14ac:dyDescent="0.15">
      <c r="A3" s="17" t="s">
        <v>24</v>
      </c>
    </row>
    <row r="4" spans="1:55" x14ac:dyDescent="0.15">
      <c r="A4" s="17" t="s">
        <v>25</v>
      </c>
    </row>
    <row r="5" spans="1:55" ht="15.75" thickBot="1" x14ac:dyDescent="0.2">
      <c r="D5" s="8" t="s">
        <v>27</v>
      </c>
      <c r="E5" s="9" t="s">
        <v>28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55" ht="14.25" thickTop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55" x14ac:dyDescent="0.15">
      <c r="D7" s="10"/>
      <c r="E7" s="19" t="s">
        <v>27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55" x14ac:dyDescent="0.15">
      <c r="D8" s="10" t="s">
        <v>29</v>
      </c>
      <c r="E8" s="10" t="s">
        <v>30</v>
      </c>
      <c r="F8" s="10" t="s">
        <v>31</v>
      </c>
      <c r="G8" s="10" t="s">
        <v>30</v>
      </c>
      <c r="H8" s="10" t="s">
        <v>31</v>
      </c>
      <c r="I8" s="10" t="s">
        <v>30</v>
      </c>
      <c r="J8" s="10" t="s">
        <v>31</v>
      </c>
      <c r="K8" s="10" t="s">
        <v>30</v>
      </c>
      <c r="L8" s="10" t="s">
        <v>31</v>
      </c>
      <c r="M8" s="10" t="s">
        <v>30</v>
      </c>
      <c r="N8" s="10" t="s">
        <v>31</v>
      </c>
      <c r="O8" s="10" t="s">
        <v>30</v>
      </c>
      <c r="P8" s="10" t="s">
        <v>31</v>
      </c>
    </row>
    <row r="9" spans="1:55" x14ac:dyDescent="0.15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R9" s="17" t="s">
        <v>59</v>
      </c>
      <c r="S9" s="17" t="s">
        <v>60</v>
      </c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55" x14ac:dyDescent="0.15">
      <c r="D10" s="2" t="s">
        <v>42</v>
      </c>
      <c r="E10" s="11" t="s">
        <v>32</v>
      </c>
      <c r="F10" s="12">
        <v>1200</v>
      </c>
      <c r="G10" s="13" t="s">
        <v>33</v>
      </c>
      <c r="H10" s="12">
        <v>10</v>
      </c>
      <c r="I10" s="14" t="s">
        <v>34</v>
      </c>
      <c r="J10" s="12">
        <v>4</v>
      </c>
      <c r="K10" s="18" t="s">
        <v>70</v>
      </c>
      <c r="L10" s="12">
        <v>240000</v>
      </c>
      <c r="M10" s="15" t="s">
        <v>67</v>
      </c>
      <c r="N10" s="12">
        <v>1</v>
      </c>
      <c r="O10" s="15" t="s">
        <v>68</v>
      </c>
      <c r="P10" s="12">
        <v>1</v>
      </c>
      <c r="R10" s="3">
        <f>IF(E10="","",_xlfn.XLOOKUP(E10,[1]配置!$D:$D,[1]配置!$B:$B))</f>
        <v>50008</v>
      </c>
      <c r="S10" s="3">
        <f t="shared" ref="S10:S19" si="0">IF(F10="","",F10)</f>
        <v>1200</v>
      </c>
      <c r="T10" s="3">
        <f>IF(G10="","",_xlfn.XLOOKUP(G10,[1]配置!$D:$D,[1]配置!$B:$B))</f>
        <v>70001</v>
      </c>
      <c r="U10" s="3">
        <f t="shared" ref="U10:U19" si="1">IF(H10="","",H10)</f>
        <v>10</v>
      </c>
      <c r="V10" s="3">
        <f>IF(I10="","",_xlfn.XLOOKUP(I10,[1]配置!$D:$D,[1]配置!$B:$B))</f>
        <v>70002</v>
      </c>
      <c r="W10" s="3">
        <f t="shared" ref="W10:W19" si="2">IF(J10="","",J10)</f>
        <v>4</v>
      </c>
      <c r="X10" s="3">
        <f>IF(K10="","",_xlfn.XLOOKUP(K10,[1]配置!$D:$D,[1]配置!$B:$B))</f>
        <v>50004</v>
      </c>
      <c r="Y10" s="3">
        <f t="shared" ref="Y10:Y19" si="3">IF(L10="","",L10)</f>
        <v>240000</v>
      </c>
      <c r="Z10" s="3">
        <f>IF(M10="","",_xlfn.XLOOKUP(M10,[1]配置!$D:$D,[1]配置!$B:$B))</f>
        <v>120004</v>
      </c>
      <c r="AA10" s="3">
        <f>IF(N10="","",N10)</f>
        <v>1</v>
      </c>
      <c r="AB10" s="3">
        <f>IF(O10="","",_xlfn.XLOOKUP(O10,[1]配置!$D:$D,[1]配置!$B:$B))</f>
        <v>110007</v>
      </c>
      <c r="AC10" s="3">
        <f>IF(P10="","",P10)</f>
        <v>1</v>
      </c>
      <c r="AE10" s="3" t="str">
        <f t="shared" ref="AE10:AE19" si="4">IF(R10="","",$B$2&amp;$R$9&amp;$B$2&amp;$B$1&amp;R10)</f>
        <v>"ItemId":50008</v>
      </c>
      <c r="AF10" s="3" t="str">
        <f t="shared" ref="AF10:AF19" si="5">IF(S10="","",$B$2&amp;$S$9&amp;$B$2&amp;$B$1&amp;S10)</f>
        <v>"Num":1200</v>
      </c>
      <c r="AG10" s="3" t="str">
        <f t="shared" ref="AG10:AG19" si="6">IF(T10="","",$B$2&amp;$R$9&amp;$B$2&amp;$B$1&amp;T10)</f>
        <v>"ItemId":70001</v>
      </c>
      <c r="AH10" s="3" t="str">
        <f t="shared" ref="AH10:AH19" si="7">IF(U10="","",$B$2&amp;$S$9&amp;$B$2&amp;$B$1&amp;U10)</f>
        <v>"Num":10</v>
      </c>
      <c r="AI10" s="3" t="str">
        <f t="shared" ref="AI10:AI19" si="8">IF(V10="","",$B$2&amp;$R$9&amp;$B$2&amp;$B$1&amp;V10)</f>
        <v>"ItemId":70002</v>
      </c>
      <c r="AJ10" s="3" t="str">
        <f t="shared" ref="AJ10:AJ19" si="9">IF(W10="","",$B$2&amp;$S$9&amp;$B$2&amp;$B$1&amp;W10)</f>
        <v>"Num":4</v>
      </c>
      <c r="AK10" s="3" t="str">
        <f>IF(X10="","",$B$2&amp;$R$9&amp;$B$2&amp;$B$1&amp;X10)</f>
        <v>"ItemId":50004</v>
      </c>
      <c r="AL10" s="3" t="str">
        <f>IF(Y10="","",$B$2&amp;$S$9&amp;$B$2&amp;$B$1&amp;Y10)</f>
        <v>"Num":240000</v>
      </c>
      <c r="AM10" s="3" t="str">
        <f t="shared" ref="AM10:AM19" si="10">IF(Z10="","",$B$2&amp;$R$9&amp;$B$2&amp;$B$1&amp;Z10)</f>
        <v>"ItemId":120004</v>
      </c>
      <c r="AN10" s="3" t="str">
        <f t="shared" ref="AN10:AN19" si="11">IF(AA10="","",$B$2&amp;$S$9&amp;$B$2&amp;$B$1&amp;AA10)</f>
        <v>"Num":1</v>
      </c>
      <c r="AO10" s="3" t="str">
        <f t="shared" ref="AO10:AO19" si="12">IF(AB10="","",$B$2&amp;$R$9&amp;$B$2&amp;$B$1&amp;AB10)</f>
        <v>"ItemId":110007</v>
      </c>
      <c r="AP10" s="3" t="str">
        <f t="shared" ref="AP10:AP19" si="13">IF(AC10="","",$B$2&amp;$S$9&amp;$B$2&amp;$B$1&amp;AC10)</f>
        <v>"Num":1</v>
      </c>
      <c r="AR10" s="3" t="str">
        <f>$A$1&amp;_xlfn.TEXTJOIN($C$1,1,AS10:BC10)&amp;$A$2</f>
        <v>[{"ItemId":50008,"Num":1200},{"ItemId":70001,"Num":10},{"ItemId":70002,"Num":4},{"ItemId":50004,"Num":240000},{"ItemId":120004,"Num":1},{"ItemId":110007,"Num":1}]</v>
      </c>
      <c r="AS10" s="3" t="str">
        <f t="shared" ref="AS10:AS19" si="14">IF(AE10="","",$A$3&amp;_xlfn.TEXTJOIN($C$1,1,AE10:AF10)&amp;$A$4)</f>
        <v>{"ItemId":50008,"Num":1200}</v>
      </c>
      <c r="AU10" s="3" t="str">
        <f t="shared" ref="AU10:AU19" si="15">IF(AG10="","",$A$3&amp;_xlfn.TEXTJOIN($C$1,1,AG10:AH10)&amp;$A$4)</f>
        <v>{"ItemId":70001,"Num":10}</v>
      </c>
      <c r="AW10" s="3" t="str">
        <f t="shared" ref="AW10:AY19" si="16">IF(AI10="","",$A$3&amp;_xlfn.TEXTJOIN($C$1,1,AI10:AJ10)&amp;$A$4)</f>
        <v>{"ItemId":70002,"Num":4}</v>
      </c>
      <c r="AY10" s="3" t="str">
        <f t="shared" si="16"/>
        <v>{"ItemId":50004,"Num":240000}</v>
      </c>
      <c r="BA10" s="3" t="str">
        <f t="shared" ref="BA10:BA19" si="17">IF(AM10="","",$A$3&amp;_xlfn.TEXTJOIN($C$1,1,AM10:AN10)&amp;$A$4)</f>
        <v>{"ItemId":120004,"Num":1}</v>
      </c>
      <c r="BC10" s="3" t="str">
        <f t="shared" ref="BC10:BC19" si="18">IF(AO10="","",$A$3&amp;_xlfn.TEXTJOIN($C$1,1,AO10:AP10)&amp;$A$4)</f>
        <v>{"ItemId":110007,"Num":1}</v>
      </c>
    </row>
    <row r="11" spans="1:55" x14ac:dyDescent="0.15">
      <c r="D11" s="2" t="s">
        <v>45</v>
      </c>
      <c r="E11" s="11" t="s">
        <v>32</v>
      </c>
      <c r="F11" s="12">
        <v>1000</v>
      </c>
      <c r="G11" s="13" t="s">
        <v>33</v>
      </c>
      <c r="H11" s="12">
        <v>8</v>
      </c>
      <c r="I11" s="14" t="s">
        <v>34</v>
      </c>
      <c r="J11" s="12">
        <v>3</v>
      </c>
      <c r="K11" s="18" t="s">
        <v>70</v>
      </c>
      <c r="L11" s="12">
        <v>220000</v>
      </c>
      <c r="M11" s="14"/>
      <c r="N11" s="12"/>
      <c r="O11" s="14" t="s">
        <v>69</v>
      </c>
      <c r="P11" s="12">
        <v>1</v>
      </c>
      <c r="R11" s="3">
        <f>IF(E11="","",_xlfn.XLOOKUP(E11,[1]配置!$D:$D,[1]配置!$B:$B))</f>
        <v>50008</v>
      </c>
      <c r="S11" s="3">
        <f t="shared" si="0"/>
        <v>1000</v>
      </c>
      <c r="T11" s="3">
        <f>IF(G11="","",_xlfn.XLOOKUP(G11,[1]配置!$D:$D,[1]配置!$B:$B))</f>
        <v>70001</v>
      </c>
      <c r="U11" s="3">
        <f t="shared" si="1"/>
        <v>8</v>
      </c>
      <c r="V11" s="3">
        <f>IF(I11="","",_xlfn.XLOOKUP(I11,[1]配置!$D:$D,[1]配置!$B:$B))</f>
        <v>70002</v>
      </c>
      <c r="W11" s="3">
        <f t="shared" si="2"/>
        <v>3</v>
      </c>
      <c r="X11" s="3">
        <f>IF(K11="","",_xlfn.XLOOKUP(K11,[1]配置!$D:$D,[1]配置!$B:$B))</f>
        <v>50004</v>
      </c>
      <c r="Y11" s="3">
        <f t="shared" si="3"/>
        <v>220000</v>
      </c>
      <c r="Z11" s="3" t="str">
        <f>IF(M11="","",_xlfn.XLOOKUP(M11,[1]配置!$D:$D,[1]配置!$B:$B))</f>
        <v/>
      </c>
      <c r="AA11" s="3" t="str">
        <f t="shared" ref="AA11:AA19" si="19">IF(N11="","",N11)</f>
        <v/>
      </c>
      <c r="AB11" s="3">
        <f>IF(O11="","",_xlfn.XLOOKUP(O11,[1]配置!$D:$D,[1]配置!$B:$B))</f>
        <v>110006</v>
      </c>
      <c r="AC11" s="3">
        <f t="shared" ref="AC11:AC19" si="20">IF(P11="","",P11)</f>
        <v>1</v>
      </c>
      <c r="AE11" s="3" t="str">
        <f t="shared" si="4"/>
        <v>"ItemId":50008</v>
      </c>
      <c r="AF11" s="3" t="str">
        <f t="shared" si="5"/>
        <v>"Num":1000</v>
      </c>
      <c r="AG11" s="3" t="str">
        <f t="shared" si="6"/>
        <v>"ItemId":70001</v>
      </c>
      <c r="AH11" s="3" t="str">
        <f t="shared" si="7"/>
        <v>"Num":8</v>
      </c>
      <c r="AI11" s="3" t="str">
        <f t="shared" si="8"/>
        <v>"ItemId":70002</v>
      </c>
      <c r="AJ11" s="3" t="str">
        <f t="shared" si="9"/>
        <v>"Num":3</v>
      </c>
      <c r="AK11" s="3" t="str">
        <f t="shared" ref="AK11:AK19" si="21">IF(X11="","",$B$2&amp;$R$9&amp;$B$2&amp;$B$1&amp;X11)</f>
        <v>"ItemId":50004</v>
      </c>
      <c r="AL11" s="3" t="str">
        <f t="shared" ref="AL11:AL19" si="22">IF(Y11="","",$B$2&amp;$S$9&amp;$B$2&amp;$B$1&amp;Y11)</f>
        <v>"Num":220000</v>
      </c>
      <c r="AM11" s="3" t="str">
        <f t="shared" si="10"/>
        <v/>
      </c>
      <c r="AN11" s="3" t="str">
        <f t="shared" si="11"/>
        <v/>
      </c>
      <c r="AO11" s="3" t="str">
        <f t="shared" si="12"/>
        <v>"ItemId":110006</v>
      </c>
      <c r="AP11" s="3" t="str">
        <f t="shared" si="13"/>
        <v>"Num":1</v>
      </c>
      <c r="AR11" s="3" t="str">
        <f t="shared" ref="AR11:AR19" si="23">$A$1&amp;_xlfn.TEXTJOIN($C$1,1,AS11:BC11)&amp;$A$2</f>
        <v>[{"ItemId":50008,"Num":1000},{"ItemId":70001,"Num":8},{"ItemId":70002,"Num":3},{"ItemId":50004,"Num":220000},{"ItemId":110006,"Num":1}]</v>
      </c>
      <c r="AS11" s="3" t="str">
        <f t="shared" si="14"/>
        <v>{"ItemId":50008,"Num":1000}</v>
      </c>
      <c r="AU11" s="3" t="str">
        <f t="shared" si="15"/>
        <v>{"ItemId":70001,"Num":8}</v>
      </c>
      <c r="AW11" s="3" t="str">
        <f t="shared" si="16"/>
        <v>{"ItemId":70002,"Num":3}</v>
      </c>
      <c r="AY11" s="3" t="str">
        <f t="shared" si="16"/>
        <v>{"ItemId":50004,"Num":220000}</v>
      </c>
      <c r="BA11" s="3" t="str">
        <f t="shared" si="17"/>
        <v/>
      </c>
      <c r="BC11" s="3" t="str">
        <f t="shared" si="18"/>
        <v>{"ItemId":110006,"Num":1}</v>
      </c>
    </row>
    <row r="12" spans="1:55" x14ac:dyDescent="0.15">
      <c r="D12" s="2" t="s">
        <v>46</v>
      </c>
      <c r="E12" s="11" t="s">
        <v>32</v>
      </c>
      <c r="F12" s="12">
        <v>900</v>
      </c>
      <c r="G12" s="13" t="s">
        <v>33</v>
      </c>
      <c r="H12" s="12">
        <v>6</v>
      </c>
      <c r="I12" s="14" t="s">
        <v>34</v>
      </c>
      <c r="J12" s="12">
        <v>2</v>
      </c>
      <c r="K12" s="18" t="s">
        <v>70</v>
      </c>
      <c r="L12" s="12">
        <v>200000</v>
      </c>
      <c r="M12" s="2"/>
      <c r="N12" s="12"/>
      <c r="O12" s="2"/>
      <c r="P12" s="12"/>
      <c r="R12" s="3">
        <f>IF(E12="","",_xlfn.XLOOKUP(E12,[1]配置!$D:$D,[1]配置!$B:$B))</f>
        <v>50008</v>
      </c>
      <c r="S12" s="3">
        <f t="shared" si="0"/>
        <v>900</v>
      </c>
      <c r="T12" s="3">
        <f>IF(G12="","",_xlfn.XLOOKUP(G12,[1]配置!$D:$D,[1]配置!$B:$B))</f>
        <v>70001</v>
      </c>
      <c r="U12" s="3">
        <f t="shared" si="1"/>
        <v>6</v>
      </c>
      <c r="V12" s="3">
        <f>IF(I12="","",_xlfn.XLOOKUP(I12,[1]配置!$D:$D,[1]配置!$B:$B))</f>
        <v>70002</v>
      </c>
      <c r="W12" s="3">
        <f t="shared" si="2"/>
        <v>2</v>
      </c>
      <c r="X12" s="3">
        <f>IF(K12="","",_xlfn.XLOOKUP(K12,[1]配置!$D:$D,[1]配置!$B:$B))</f>
        <v>50004</v>
      </c>
      <c r="Y12" s="3">
        <f t="shared" si="3"/>
        <v>200000</v>
      </c>
      <c r="Z12" s="3" t="str">
        <f>IF(M12="","",_xlfn.XLOOKUP(M12,[1]配置!$D:$D,[1]配置!$B:$B))</f>
        <v/>
      </c>
      <c r="AA12" s="3" t="str">
        <f t="shared" si="19"/>
        <v/>
      </c>
      <c r="AB12" s="3" t="str">
        <f>IF(O12="","",_xlfn.XLOOKUP(O12,[1]配置!$D:$D,[1]配置!$B:$B))</f>
        <v/>
      </c>
      <c r="AC12" s="3" t="str">
        <f t="shared" si="20"/>
        <v/>
      </c>
      <c r="AE12" s="3" t="str">
        <f t="shared" si="4"/>
        <v>"ItemId":50008</v>
      </c>
      <c r="AF12" s="3" t="str">
        <f t="shared" si="5"/>
        <v>"Num":900</v>
      </c>
      <c r="AG12" s="3" t="str">
        <f t="shared" si="6"/>
        <v>"ItemId":70001</v>
      </c>
      <c r="AH12" s="3" t="str">
        <f t="shared" si="7"/>
        <v>"Num":6</v>
      </c>
      <c r="AI12" s="3" t="str">
        <f t="shared" si="8"/>
        <v>"ItemId":70002</v>
      </c>
      <c r="AJ12" s="3" t="str">
        <f t="shared" si="9"/>
        <v>"Num":2</v>
      </c>
      <c r="AK12" s="3" t="str">
        <f t="shared" si="21"/>
        <v>"ItemId":50004</v>
      </c>
      <c r="AL12" s="3" t="str">
        <f t="shared" si="22"/>
        <v>"Num":200000</v>
      </c>
      <c r="AM12" s="3" t="str">
        <f t="shared" si="10"/>
        <v/>
      </c>
      <c r="AN12" s="3" t="str">
        <f t="shared" si="11"/>
        <v/>
      </c>
      <c r="AO12" s="3" t="str">
        <f t="shared" si="12"/>
        <v/>
      </c>
      <c r="AP12" s="3" t="str">
        <f t="shared" si="13"/>
        <v/>
      </c>
      <c r="AR12" s="3" t="str">
        <f t="shared" si="23"/>
        <v>[{"ItemId":50008,"Num":900},{"ItemId":70001,"Num":6},{"ItemId":70002,"Num":2},{"ItemId":50004,"Num":200000}]</v>
      </c>
      <c r="AS12" s="3" t="str">
        <f t="shared" si="14"/>
        <v>{"ItemId":50008,"Num":900}</v>
      </c>
      <c r="AU12" s="3" t="str">
        <f t="shared" si="15"/>
        <v>{"ItemId":70001,"Num":6}</v>
      </c>
      <c r="AW12" s="3" t="str">
        <f t="shared" si="16"/>
        <v>{"ItemId":70002,"Num":2}</v>
      </c>
      <c r="AY12" s="3" t="str">
        <f t="shared" si="16"/>
        <v>{"ItemId":50004,"Num":200000}</v>
      </c>
      <c r="BA12" s="3" t="str">
        <f t="shared" si="17"/>
        <v/>
      </c>
      <c r="BC12" s="3" t="str">
        <f t="shared" si="18"/>
        <v/>
      </c>
    </row>
    <row r="13" spans="1:55" x14ac:dyDescent="0.15">
      <c r="D13" s="2" t="s">
        <v>47</v>
      </c>
      <c r="E13" s="11" t="s">
        <v>32</v>
      </c>
      <c r="F13" s="12">
        <v>800</v>
      </c>
      <c r="G13" s="13" t="s">
        <v>33</v>
      </c>
      <c r="H13" s="12">
        <v>6</v>
      </c>
      <c r="I13" s="14" t="s">
        <v>34</v>
      </c>
      <c r="J13" s="12">
        <v>1</v>
      </c>
      <c r="K13" s="18" t="s">
        <v>70</v>
      </c>
      <c r="L13" s="12">
        <v>180000</v>
      </c>
      <c r="M13" s="2"/>
      <c r="N13" s="12"/>
      <c r="O13" s="2"/>
      <c r="P13" s="12"/>
      <c r="R13" s="3">
        <f>IF(E13="","",_xlfn.XLOOKUP(E13,[1]配置!$D:$D,[1]配置!$B:$B))</f>
        <v>50008</v>
      </c>
      <c r="S13" s="3">
        <f t="shared" si="0"/>
        <v>800</v>
      </c>
      <c r="T13" s="3">
        <f>IF(G13="","",_xlfn.XLOOKUP(G13,[1]配置!$D:$D,[1]配置!$B:$B))</f>
        <v>70001</v>
      </c>
      <c r="U13" s="3">
        <f t="shared" si="1"/>
        <v>6</v>
      </c>
      <c r="V13" s="3">
        <f>IF(I13="","",_xlfn.XLOOKUP(I13,[1]配置!$D:$D,[1]配置!$B:$B))</f>
        <v>70002</v>
      </c>
      <c r="W13" s="3">
        <f t="shared" si="2"/>
        <v>1</v>
      </c>
      <c r="X13" s="3">
        <f>IF(K13="","",_xlfn.XLOOKUP(K13,[1]配置!$D:$D,[1]配置!$B:$B))</f>
        <v>50004</v>
      </c>
      <c r="Y13" s="3">
        <f t="shared" si="3"/>
        <v>180000</v>
      </c>
      <c r="Z13" s="3" t="str">
        <f>IF(M13="","",_xlfn.XLOOKUP(M13,[1]配置!$D:$D,[1]配置!$B:$B))</f>
        <v/>
      </c>
      <c r="AA13" s="3" t="str">
        <f t="shared" si="19"/>
        <v/>
      </c>
      <c r="AB13" s="3" t="str">
        <f>IF(O13="","",_xlfn.XLOOKUP(O13,[1]配置!$D:$D,[1]配置!$B:$B))</f>
        <v/>
      </c>
      <c r="AC13" s="3" t="str">
        <f t="shared" si="20"/>
        <v/>
      </c>
      <c r="AE13" s="3" t="str">
        <f t="shared" si="4"/>
        <v>"ItemId":50008</v>
      </c>
      <c r="AF13" s="3" t="str">
        <f t="shared" si="5"/>
        <v>"Num":800</v>
      </c>
      <c r="AG13" s="3" t="str">
        <f t="shared" si="6"/>
        <v>"ItemId":70001</v>
      </c>
      <c r="AH13" s="3" t="str">
        <f t="shared" si="7"/>
        <v>"Num":6</v>
      </c>
      <c r="AI13" s="3" t="str">
        <f t="shared" si="8"/>
        <v>"ItemId":70002</v>
      </c>
      <c r="AJ13" s="3" t="str">
        <f t="shared" si="9"/>
        <v>"Num":1</v>
      </c>
      <c r="AK13" s="3" t="str">
        <f t="shared" si="21"/>
        <v>"ItemId":50004</v>
      </c>
      <c r="AL13" s="3" t="str">
        <f t="shared" si="22"/>
        <v>"Num":180000</v>
      </c>
      <c r="AM13" s="3" t="str">
        <f t="shared" si="10"/>
        <v/>
      </c>
      <c r="AN13" s="3" t="str">
        <f t="shared" si="11"/>
        <v/>
      </c>
      <c r="AO13" s="3" t="str">
        <f t="shared" si="12"/>
        <v/>
      </c>
      <c r="AP13" s="3" t="str">
        <f t="shared" si="13"/>
        <v/>
      </c>
      <c r="AR13" s="3" t="str">
        <f t="shared" si="23"/>
        <v>[{"ItemId":50008,"Num":800},{"ItemId":70001,"Num":6},{"ItemId":70002,"Num":1},{"ItemId":50004,"Num":180000}]</v>
      </c>
      <c r="AS13" s="3" t="str">
        <f t="shared" si="14"/>
        <v>{"ItemId":50008,"Num":800}</v>
      </c>
      <c r="AU13" s="3" t="str">
        <f t="shared" si="15"/>
        <v>{"ItemId":70001,"Num":6}</v>
      </c>
      <c r="AW13" s="3" t="str">
        <f t="shared" si="16"/>
        <v>{"ItemId":70002,"Num":1}</v>
      </c>
      <c r="AY13" s="3" t="str">
        <f t="shared" si="16"/>
        <v>{"ItemId":50004,"Num":180000}</v>
      </c>
      <c r="BA13" s="3" t="str">
        <f t="shared" si="17"/>
        <v/>
      </c>
      <c r="BC13" s="3" t="str">
        <f t="shared" si="18"/>
        <v/>
      </c>
    </row>
    <row r="14" spans="1:55" x14ac:dyDescent="0.15">
      <c r="D14" s="2" t="s">
        <v>36</v>
      </c>
      <c r="E14" s="11" t="s">
        <v>32</v>
      </c>
      <c r="F14" s="12">
        <v>750</v>
      </c>
      <c r="G14" s="13" t="s">
        <v>33</v>
      </c>
      <c r="H14" s="12">
        <v>5</v>
      </c>
      <c r="I14" s="14" t="s">
        <v>35</v>
      </c>
      <c r="J14" s="12">
        <v>8</v>
      </c>
      <c r="K14" s="18" t="s">
        <v>70</v>
      </c>
      <c r="L14" s="12">
        <v>175000</v>
      </c>
      <c r="M14" s="2"/>
      <c r="N14" s="12"/>
      <c r="O14" s="2"/>
      <c r="P14" s="12"/>
      <c r="R14" s="3">
        <f>IF(E14="","",_xlfn.XLOOKUP(E14,[1]配置!$D:$D,[1]配置!$B:$B))</f>
        <v>50008</v>
      </c>
      <c r="S14" s="3">
        <f t="shared" si="0"/>
        <v>750</v>
      </c>
      <c r="T14" s="3">
        <f>IF(G14="","",_xlfn.XLOOKUP(G14,[1]配置!$D:$D,[1]配置!$B:$B))</f>
        <v>70001</v>
      </c>
      <c r="U14" s="3">
        <f t="shared" si="1"/>
        <v>5</v>
      </c>
      <c r="V14" s="3">
        <f>IF(I14="","",_xlfn.XLOOKUP(I14,[1]配置!$D:$D,[1]配置!$B:$B))</f>
        <v>70101</v>
      </c>
      <c r="W14" s="3">
        <f t="shared" si="2"/>
        <v>8</v>
      </c>
      <c r="X14" s="3">
        <f>IF(K14="","",_xlfn.XLOOKUP(K14,[1]配置!$D:$D,[1]配置!$B:$B))</f>
        <v>50004</v>
      </c>
      <c r="Y14" s="3">
        <f t="shared" si="3"/>
        <v>175000</v>
      </c>
      <c r="Z14" s="3" t="str">
        <f>IF(M14="","",_xlfn.XLOOKUP(M14,[1]配置!$D:$D,[1]配置!$B:$B))</f>
        <v/>
      </c>
      <c r="AA14" s="3" t="str">
        <f t="shared" si="19"/>
        <v/>
      </c>
      <c r="AB14" s="3" t="str">
        <f>IF(O14="","",_xlfn.XLOOKUP(O14,[1]配置!$D:$D,[1]配置!$B:$B))</f>
        <v/>
      </c>
      <c r="AC14" s="3" t="str">
        <f t="shared" si="20"/>
        <v/>
      </c>
      <c r="AE14" s="3" t="str">
        <f t="shared" si="4"/>
        <v>"ItemId":50008</v>
      </c>
      <c r="AF14" s="3" t="str">
        <f t="shared" si="5"/>
        <v>"Num":750</v>
      </c>
      <c r="AG14" s="3" t="str">
        <f t="shared" si="6"/>
        <v>"ItemId":70001</v>
      </c>
      <c r="AH14" s="3" t="str">
        <f t="shared" si="7"/>
        <v>"Num":5</v>
      </c>
      <c r="AI14" s="3" t="str">
        <f t="shared" si="8"/>
        <v>"ItemId":70101</v>
      </c>
      <c r="AJ14" s="3" t="str">
        <f t="shared" si="9"/>
        <v>"Num":8</v>
      </c>
      <c r="AK14" s="3" t="str">
        <f t="shared" si="21"/>
        <v>"ItemId":50004</v>
      </c>
      <c r="AL14" s="3" t="str">
        <f t="shared" si="22"/>
        <v>"Num":175000</v>
      </c>
      <c r="AM14" s="3" t="str">
        <f t="shared" si="10"/>
        <v/>
      </c>
      <c r="AN14" s="3" t="str">
        <f t="shared" si="11"/>
        <v/>
      </c>
      <c r="AO14" s="3" t="str">
        <f t="shared" si="12"/>
        <v/>
      </c>
      <c r="AP14" s="3" t="str">
        <f t="shared" si="13"/>
        <v/>
      </c>
      <c r="AR14" s="3" t="str">
        <f t="shared" si="23"/>
        <v>[{"ItemId":50008,"Num":750},{"ItemId":70001,"Num":5},{"ItemId":70101,"Num":8},{"ItemId":50004,"Num":175000}]</v>
      </c>
      <c r="AS14" s="3" t="str">
        <f t="shared" si="14"/>
        <v>{"ItemId":50008,"Num":750}</v>
      </c>
      <c r="AU14" s="3" t="str">
        <f t="shared" si="15"/>
        <v>{"ItemId":70001,"Num":5}</v>
      </c>
      <c r="AW14" s="3" t="str">
        <f t="shared" si="16"/>
        <v>{"ItemId":70101,"Num":8}</v>
      </c>
      <c r="AY14" s="3" t="str">
        <f t="shared" si="16"/>
        <v>{"ItemId":50004,"Num":175000}</v>
      </c>
      <c r="BA14" s="3" t="str">
        <f t="shared" si="17"/>
        <v/>
      </c>
      <c r="BC14" s="3" t="str">
        <f t="shared" si="18"/>
        <v/>
      </c>
    </row>
    <row r="15" spans="1:55" x14ac:dyDescent="0.15">
      <c r="D15" s="2" t="s">
        <v>37</v>
      </c>
      <c r="E15" s="11" t="s">
        <v>32</v>
      </c>
      <c r="F15" s="12">
        <v>700</v>
      </c>
      <c r="G15" s="13" t="s">
        <v>33</v>
      </c>
      <c r="H15" s="12">
        <v>5</v>
      </c>
      <c r="I15" s="14" t="s">
        <v>35</v>
      </c>
      <c r="J15" s="12">
        <v>7</v>
      </c>
      <c r="K15" s="18" t="s">
        <v>70</v>
      </c>
      <c r="L15" s="12">
        <v>170000</v>
      </c>
      <c r="M15" s="2"/>
      <c r="N15" s="12"/>
      <c r="O15" s="2"/>
      <c r="P15" s="12"/>
      <c r="R15" s="3">
        <f>IF(E15="","",_xlfn.XLOOKUP(E15,[1]配置!$D:$D,[1]配置!$B:$B))</f>
        <v>50008</v>
      </c>
      <c r="S15" s="3">
        <f t="shared" si="0"/>
        <v>700</v>
      </c>
      <c r="T15" s="3">
        <f>IF(G15="","",_xlfn.XLOOKUP(G15,[1]配置!$D:$D,[1]配置!$B:$B))</f>
        <v>70001</v>
      </c>
      <c r="U15" s="3">
        <f t="shared" si="1"/>
        <v>5</v>
      </c>
      <c r="V15" s="3">
        <f>IF(I15="","",_xlfn.XLOOKUP(I15,[1]配置!$D:$D,[1]配置!$B:$B))</f>
        <v>70101</v>
      </c>
      <c r="W15" s="3">
        <f t="shared" si="2"/>
        <v>7</v>
      </c>
      <c r="X15" s="3">
        <f>IF(K15="","",_xlfn.XLOOKUP(K15,[1]配置!$D:$D,[1]配置!$B:$B))</f>
        <v>50004</v>
      </c>
      <c r="Y15" s="3">
        <f t="shared" si="3"/>
        <v>170000</v>
      </c>
      <c r="Z15" s="3" t="str">
        <f>IF(M15="","",_xlfn.XLOOKUP(M15,[1]配置!$D:$D,[1]配置!$B:$B))</f>
        <v/>
      </c>
      <c r="AA15" s="3" t="str">
        <f t="shared" si="19"/>
        <v/>
      </c>
      <c r="AB15" s="3" t="str">
        <f>IF(O15="","",_xlfn.XLOOKUP(O15,[1]配置!$D:$D,[1]配置!$B:$B))</f>
        <v/>
      </c>
      <c r="AC15" s="3" t="str">
        <f t="shared" si="20"/>
        <v/>
      </c>
      <c r="AE15" s="3" t="str">
        <f t="shared" si="4"/>
        <v>"ItemId":50008</v>
      </c>
      <c r="AF15" s="3" t="str">
        <f t="shared" si="5"/>
        <v>"Num":700</v>
      </c>
      <c r="AG15" s="3" t="str">
        <f t="shared" si="6"/>
        <v>"ItemId":70001</v>
      </c>
      <c r="AH15" s="3" t="str">
        <f t="shared" si="7"/>
        <v>"Num":5</v>
      </c>
      <c r="AI15" s="3" t="str">
        <f t="shared" si="8"/>
        <v>"ItemId":70101</v>
      </c>
      <c r="AJ15" s="3" t="str">
        <f t="shared" si="9"/>
        <v>"Num":7</v>
      </c>
      <c r="AK15" s="3" t="str">
        <f t="shared" si="21"/>
        <v>"ItemId":50004</v>
      </c>
      <c r="AL15" s="3" t="str">
        <f t="shared" si="22"/>
        <v>"Num":170000</v>
      </c>
      <c r="AM15" s="3" t="str">
        <f t="shared" si="10"/>
        <v/>
      </c>
      <c r="AN15" s="3" t="str">
        <f t="shared" si="11"/>
        <v/>
      </c>
      <c r="AO15" s="3" t="str">
        <f t="shared" si="12"/>
        <v/>
      </c>
      <c r="AP15" s="3" t="str">
        <f t="shared" si="13"/>
        <v/>
      </c>
      <c r="AR15" s="3" t="str">
        <f t="shared" si="23"/>
        <v>[{"ItemId":50008,"Num":700},{"ItemId":70001,"Num":5},{"ItemId":70101,"Num":7},{"ItemId":50004,"Num":170000}]</v>
      </c>
      <c r="AS15" s="3" t="str">
        <f t="shared" si="14"/>
        <v>{"ItemId":50008,"Num":700}</v>
      </c>
      <c r="AU15" s="3" t="str">
        <f t="shared" si="15"/>
        <v>{"ItemId":70001,"Num":5}</v>
      </c>
      <c r="AW15" s="3" t="str">
        <f t="shared" si="16"/>
        <v>{"ItemId":70101,"Num":7}</v>
      </c>
      <c r="AY15" s="3" t="str">
        <f t="shared" si="16"/>
        <v>{"ItemId":50004,"Num":170000}</v>
      </c>
      <c r="BA15" s="3" t="str">
        <f t="shared" si="17"/>
        <v/>
      </c>
      <c r="BC15" s="3" t="str">
        <f t="shared" si="18"/>
        <v/>
      </c>
    </row>
    <row r="16" spans="1:55" x14ac:dyDescent="0.15">
      <c r="D16" s="2" t="s">
        <v>38</v>
      </c>
      <c r="E16" s="11" t="s">
        <v>32</v>
      </c>
      <c r="F16" s="12">
        <v>675</v>
      </c>
      <c r="G16" s="13" t="s">
        <v>33</v>
      </c>
      <c r="H16" s="12">
        <v>4</v>
      </c>
      <c r="I16" s="14" t="s">
        <v>35</v>
      </c>
      <c r="J16" s="12">
        <v>6</v>
      </c>
      <c r="K16" s="18" t="s">
        <v>70</v>
      </c>
      <c r="L16" s="12">
        <v>165000</v>
      </c>
      <c r="M16" s="2"/>
      <c r="N16" s="12"/>
      <c r="O16" s="2"/>
      <c r="P16" s="12"/>
      <c r="R16" s="3">
        <f>IF(E16="","",_xlfn.XLOOKUP(E16,[1]配置!$D:$D,[1]配置!$B:$B))</f>
        <v>50008</v>
      </c>
      <c r="S16" s="3">
        <f t="shared" si="0"/>
        <v>675</v>
      </c>
      <c r="T16" s="3">
        <f>IF(G16="","",_xlfn.XLOOKUP(G16,[1]配置!$D:$D,[1]配置!$B:$B))</f>
        <v>70001</v>
      </c>
      <c r="U16" s="3">
        <f t="shared" si="1"/>
        <v>4</v>
      </c>
      <c r="V16" s="3">
        <f>IF(I16="","",_xlfn.XLOOKUP(I16,[1]配置!$D:$D,[1]配置!$B:$B))</f>
        <v>70101</v>
      </c>
      <c r="W16" s="3">
        <f t="shared" si="2"/>
        <v>6</v>
      </c>
      <c r="X16" s="3">
        <f>IF(K16="","",_xlfn.XLOOKUP(K16,[1]配置!$D:$D,[1]配置!$B:$B))</f>
        <v>50004</v>
      </c>
      <c r="Y16" s="3">
        <f t="shared" si="3"/>
        <v>165000</v>
      </c>
      <c r="Z16" s="3" t="str">
        <f>IF(M16="","",_xlfn.XLOOKUP(M16,[1]配置!$D:$D,[1]配置!$B:$B))</f>
        <v/>
      </c>
      <c r="AA16" s="3" t="str">
        <f t="shared" si="19"/>
        <v/>
      </c>
      <c r="AB16" s="3" t="str">
        <f>IF(O16="","",_xlfn.XLOOKUP(O16,[1]配置!$D:$D,[1]配置!$B:$B))</f>
        <v/>
      </c>
      <c r="AC16" s="3" t="str">
        <f t="shared" si="20"/>
        <v/>
      </c>
      <c r="AE16" s="3" t="str">
        <f t="shared" si="4"/>
        <v>"ItemId":50008</v>
      </c>
      <c r="AF16" s="3" t="str">
        <f t="shared" si="5"/>
        <v>"Num":675</v>
      </c>
      <c r="AG16" s="3" t="str">
        <f t="shared" si="6"/>
        <v>"ItemId":70001</v>
      </c>
      <c r="AH16" s="3" t="str">
        <f t="shared" si="7"/>
        <v>"Num":4</v>
      </c>
      <c r="AI16" s="3" t="str">
        <f t="shared" si="8"/>
        <v>"ItemId":70101</v>
      </c>
      <c r="AJ16" s="3" t="str">
        <f t="shared" si="9"/>
        <v>"Num":6</v>
      </c>
      <c r="AK16" s="3" t="str">
        <f t="shared" si="21"/>
        <v>"ItemId":50004</v>
      </c>
      <c r="AL16" s="3" t="str">
        <f t="shared" si="22"/>
        <v>"Num":165000</v>
      </c>
      <c r="AM16" s="3" t="str">
        <f t="shared" si="10"/>
        <v/>
      </c>
      <c r="AN16" s="3" t="str">
        <f t="shared" si="11"/>
        <v/>
      </c>
      <c r="AO16" s="3" t="str">
        <f t="shared" si="12"/>
        <v/>
      </c>
      <c r="AP16" s="3" t="str">
        <f t="shared" si="13"/>
        <v/>
      </c>
      <c r="AR16" s="3" t="str">
        <f t="shared" si="23"/>
        <v>[{"ItemId":50008,"Num":675},{"ItemId":70001,"Num":4},{"ItemId":70101,"Num":6},{"ItemId":50004,"Num":165000}]</v>
      </c>
      <c r="AS16" s="3" t="str">
        <f t="shared" si="14"/>
        <v>{"ItemId":50008,"Num":675}</v>
      </c>
      <c r="AU16" s="3" t="str">
        <f t="shared" si="15"/>
        <v>{"ItemId":70001,"Num":4}</v>
      </c>
      <c r="AW16" s="3" t="str">
        <f t="shared" si="16"/>
        <v>{"ItemId":70101,"Num":6}</v>
      </c>
      <c r="AY16" s="3" t="str">
        <f t="shared" si="16"/>
        <v>{"ItemId":50004,"Num":165000}</v>
      </c>
      <c r="BA16" s="3" t="str">
        <f t="shared" si="17"/>
        <v/>
      </c>
      <c r="BC16" s="3" t="str">
        <f t="shared" si="18"/>
        <v/>
      </c>
    </row>
    <row r="17" spans="4:55" x14ac:dyDescent="0.15">
      <c r="D17" s="2" t="s">
        <v>39</v>
      </c>
      <c r="E17" s="11" t="s">
        <v>32</v>
      </c>
      <c r="F17" s="12">
        <v>650</v>
      </c>
      <c r="G17" s="13" t="s">
        <v>33</v>
      </c>
      <c r="H17" s="12">
        <v>4</v>
      </c>
      <c r="I17" s="14" t="s">
        <v>35</v>
      </c>
      <c r="J17" s="12">
        <v>5</v>
      </c>
      <c r="K17" s="18" t="s">
        <v>70</v>
      </c>
      <c r="L17" s="12">
        <v>160000</v>
      </c>
      <c r="M17" s="2"/>
      <c r="N17" s="12"/>
      <c r="O17" s="2"/>
      <c r="P17" s="12"/>
      <c r="R17" s="3">
        <f>IF(E17="","",_xlfn.XLOOKUP(E17,[1]配置!$D:$D,[1]配置!$B:$B))</f>
        <v>50008</v>
      </c>
      <c r="S17" s="3">
        <f t="shared" si="0"/>
        <v>650</v>
      </c>
      <c r="T17" s="3">
        <f>IF(G17="","",_xlfn.XLOOKUP(G17,[1]配置!$D:$D,[1]配置!$B:$B))</f>
        <v>70001</v>
      </c>
      <c r="U17" s="3">
        <f t="shared" si="1"/>
        <v>4</v>
      </c>
      <c r="V17" s="3">
        <f>IF(I17="","",_xlfn.XLOOKUP(I17,[1]配置!$D:$D,[1]配置!$B:$B))</f>
        <v>70101</v>
      </c>
      <c r="W17" s="3">
        <f t="shared" si="2"/>
        <v>5</v>
      </c>
      <c r="X17" s="3">
        <f>IF(K17="","",_xlfn.XLOOKUP(K17,[1]配置!$D:$D,[1]配置!$B:$B))</f>
        <v>50004</v>
      </c>
      <c r="Y17" s="3">
        <f t="shared" si="3"/>
        <v>160000</v>
      </c>
      <c r="Z17" s="3" t="str">
        <f>IF(M17="","",_xlfn.XLOOKUP(M17,[1]配置!$D:$D,[1]配置!$B:$B))</f>
        <v/>
      </c>
      <c r="AA17" s="3" t="str">
        <f t="shared" si="19"/>
        <v/>
      </c>
      <c r="AB17" s="3" t="str">
        <f>IF(O17="","",_xlfn.XLOOKUP(O17,[1]配置!$D:$D,[1]配置!$B:$B))</f>
        <v/>
      </c>
      <c r="AC17" s="3" t="str">
        <f t="shared" si="20"/>
        <v/>
      </c>
      <c r="AE17" s="3" t="str">
        <f t="shared" si="4"/>
        <v>"ItemId":50008</v>
      </c>
      <c r="AF17" s="3" t="str">
        <f t="shared" si="5"/>
        <v>"Num":650</v>
      </c>
      <c r="AG17" s="3" t="str">
        <f t="shared" si="6"/>
        <v>"ItemId":70001</v>
      </c>
      <c r="AH17" s="3" t="str">
        <f t="shared" si="7"/>
        <v>"Num":4</v>
      </c>
      <c r="AI17" s="3" t="str">
        <f t="shared" si="8"/>
        <v>"ItemId":70101</v>
      </c>
      <c r="AJ17" s="3" t="str">
        <f t="shared" si="9"/>
        <v>"Num":5</v>
      </c>
      <c r="AK17" s="3" t="str">
        <f t="shared" si="21"/>
        <v>"ItemId":50004</v>
      </c>
      <c r="AL17" s="3" t="str">
        <f t="shared" si="22"/>
        <v>"Num":160000</v>
      </c>
      <c r="AM17" s="3" t="str">
        <f t="shared" si="10"/>
        <v/>
      </c>
      <c r="AN17" s="3" t="str">
        <f t="shared" si="11"/>
        <v/>
      </c>
      <c r="AO17" s="3" t="str">
        <f t="shared" si="12"/>
        <v/>
      </c>
      <c r="AP17" s="3" t="str">
        <f t="shared" si="13"/>
        <v/>
      </c>
      <c r="AR17" s="3" t="str">
        <f t="shared" si="23"/>
        <v>[{"ItemId":50008,"Num":650},{"ItemId":70001,"Num":4},{"ItemId":70101,"Num":5},{"ItemId":50004,"Num":160000}]</v>
      </c>
      <c r="AS17" s="3" t="str">
        <f t="shared" si="14"/>
        <v>{"ItemId":50008,"Num":650}</v>
      </c>
      <c r="AU17" s="3" t="str">
        <f t="shared" si="15"/>
        <v>{"ItemId":70001,"Num":4}</v>
      </c>
      <c r="AW17" s="3" t="str">
        <f t="shared" si="16"/>
        <v>{"ItemId":70101,"Num":5}</v>
      </c>
      <c r="AY17" s="3" t="str">
        <f t="shared" si="16"/>
        <v>{"ItemId":50004,"Num":160000}</v>
      </c>
      <c r="BA17" s="3" t="str">
        <f t="shared" si="17"/>
        <v/>
      </c>
      <c r="BC17" s="3" t="str">
        <f t="shared" si="18"/>
        <v/>
      </c>
    </row>
    <row r="18" spans="4:55" x14ac:dyDescent="0.15">
      <c r="D18" s="2" t="s">
        <v>40</v>
      </c>
      <c r="E18" s="11" t="s">
        <v>32</v>
      </c>
      <c r="F18" s="12">
        <v>625</v>
      </c>
      <c r="G18" s="13" t="s">
        <v>33</v>
      </c>
      <c r="H18" s="12">
        <v>3</v>
      </c>
      <c r="I18" s="14" t="s">
        <v>35</v>
      </c>
      <c r="J18" s="12">
        <v>4</v>
      </c>
      <c r="K18" s="18" t="s">
        <v>70</v>
      </c>
      <c r="L18" s="12">
        <v>155000</v>
      </c>
      <c r="M18" s="2"/>
      <c r="N18" s="12"/>
      <c r="O18" s="2"/>
      <c r="P18" s="12"/>
      <c r="R18" s="3">
        <f>IF(E18="","",_xlfn.XLOOKUP(E18,[1]配置!$D:$D,[1]配置!$B:$B))</f>
        <v>50008</v>
      </c>
      <c r="S18" s="3">
        <f t="shared" si="0"/>
        <v>625</v>
      </c>
      <c r="T18" s="3">
        <f>IF(G18="","",_xlfn.XLOOKUP(G18,[1]配置!$D:$D,[1]配置!$B:$B))</f>
        <v>70001</v>
      </c>
      <c r="U18" s="3">
        <f t="shared" si="1"/>
        <v>3</v>
      </c>
      <c r="V18" s="3">
        <f>IF(I18="","",_xlfn.XLOOKUP(I18,[1]配置!$D:$D,[1]配置!$B:$B))</f>
        <v>70101</v>
      </c>
      <c r="W18" s="3">
        <f t="shared" si="2"/>
        <v>4</v>
      </c>
      <c r="X18" s="3">
        <f>IF(K18="","",_xlfn.XLOOKUP(K18,[1]配置!$D:$D,[1]配置!$B:$B))</f>
        <v>50004</v>
      </c>
      <c r="Y18" s="3">
        <f t="shared" si="3"/>
        <v>155000</v>
      </c>
      <c r="Z18" s="3" t="str">
        <f>IF(M18="","",_xlfn.XLOOKUP(M18,[1]配置!$D:$D,[1]配置!$B:$B))</f>
        <v/>
      </c>
      <c r="AA18" s="3" t="str">
        <f t="shared" si="19"/>
        <v/>
      </c>
      <c r="AB18" s="3" t="str">
        <f>IF(O18="","",_xlfn.XLOOKUP(O18,[1]配置!$D:$D,[1]配置!$B:$B))</f>
        <v/>
      </c>
      <c r="AC18" s="3" t="str">
        <f t="shared" si="20"/>
        <v/>
      </c>
      <c r="AE18" s="3" t="str">
        <f t="shared" si="4"/>
        <v>"ItemId":50008</v>
      </c>
      <c r="AF18" s="3" t="str">
        <f t="shared" si="5"/>
        <v>"Num":625</v>
      </c>
      <c r="AG18" s="3" t="str">
        <f t="shared" si="6"/>
        <v>"ItemId":70001</v>
      </c>
      <c r="AH18" s="3" t="str">
        <f t="shared" si="7"/>
        <v>"Num":3</v>
      </c>
      <c r="AI18" s="3" t="str">
        <f t="shared" si="8"/>
        <v>"ItemId":70101</v>
      </c>
      <c r="AJ18" s="3" t="str">
        <f t="shared" si="9"/>
        <v>"Num":4</v>
      </c>
      <c r="AK18" s="3" t="str">
        <f t="shared" si="21"/>
        <v>"ItemId":50004</v>
      </c>
      <c r="AL18" s="3" t="str">
        <f t="shared" si="22"/>
        <v>"Num":155000</v>
      </c>
      <c r="AM18" s="3" t="str">
        <f t="shared" si="10"/>
        <v/>
      </c>
      <c r="AN18" s="3" t="str">
        <f t="shared" si="11"/>
        <v/>
      </c>
      <c r="AO18" s="3" t="str">
        <f t="shared" si="12"/>
        <v/>
      </c>
      <c r="AP18" s="3" t="str">
        <f t="shared" si="13"/>
        <v/>
      </c>
      <c r="AR18" s="3" t="str">
        <f t="shared" si="23"/>
        <v>[{"ItemId":50008,"Num":625},{"ItemId":70001,"Num":3},{"ItemId":70101,"Num":4},{"ItemId":50004,"Num":155000}]</v>
      </c>
      <c r="AS18" s="3" t="str">
        <f t="shared" si="14"/>
        <v>{"ItemId":50008,"Num":625}</v>
      </c>
      <c r="AU18" s="3" t="str">
        <f t="shared" si="15"/>
        <v>{"ItemId":70001,"Num":3}</v>
      </c>
      <c r="AW18" s="3" t="str">
        <f t="shared" si="16"/>
        <v>{"ItemId":70101,"Num":4}</v>
      </c>
      <c r="AY18" s="3" t="str">
        <f t="shared" si="16"/>
        <v>{"ItemId":50004,"Num":155000}</v>
      </c>
      <c r="BA18" s="3" t="str">
        <f t="shared" si="17"/>
        <v/>
      </c>
      <c r="BC18" s="3" t="str">
        <f t="shared" si="18"/>
        <v/>
      </c>
    </row>
    <row r="19" spans="4:55" x14ac:dyDescent="0.15">
      <c r="D19" s="2" t="s">
        <v>41</v>
      </c>
      <c r="E19" s="11" t="s">
        <v>32</v>
      </c>
      <c r="F19" s="12">
        <v>600</v>
      </c>
      <c r="G19" s="13" t="s">
        <v>33</v>
      </c>
      <c r="H19" s="12">
        <v>3</v>
      </c>
      <c r="I19" s="14" t="s">
        <v>35</v>
      </c>
      <c r="J19" s="12">
        <v>3</v>
      </c>
      <c r="K19" s="18" t="s">
        <v>70</v>
      </c>
      <c r="L19" s="12">
        <v>150000</v>
      </c>
      <c r="M19" s="2"/>
      <c r="N19" s="12"/>
      <c r="O19" s="2"/>
      <c r="P19" s="12"/>
      <c r="R19" s="3">
        <f>IF(E19="","",_xlfn.XLOOKUP(E19,[1]配置!$D:$D,[1]配置!$B:$B))</f>
        <v>50008</v>
      </c>
      <c r="S19" s="3">
        <f t="shared" si="0"/>
        <v>600</v>
      </c>
      <c r="T19" s="3">
        <f>IF(G19="","",_xlfn.XLOOKUP(G19,[1]配置!$D:$D,[1]配置!$B:$B))</f>
        <v>70001</v>
      </c>
      <c r="U19" s="3">
        <f t="shared" si="1"/>
        <v>3</v>
      </c>
      <c r="V19" s="3">
        <f>IF(I19="","",_xlfn.XLOOKUP(I19,[1]配置!$D:$D,[1]配置!$B:$B))</f>
        <v>70101</v>
      </c>
      <c r="W19" s="3">
        <f t="shared" si="2"/>
        <v>3</v>
      </c>
      <c r="X19" s="3">
        <f>IF(K19="","",_xlfn.XLOOKUP(K19,[1]配置!$D:$D,[1]配置!$B:$B))</f>
        <v>50004</v>
      </c>
      <c r="Y19" s="3">
        <f t="shared" si="3"/>
        <v>150000</v>
      </c>
      <c r="Z19" s="3" t="str">
        <f>IF(M19="","",_xlfn.XLOOKUP(M19,[1]配置!$D:$D,[1]配置!$B:$B))</f>
        <v/>
      </c>
      <c r="AA19" s="3" t="str">
        <f t="shared" si="19"/>
        <v/>
      </c>
      <c r="AB19" s="3" t="str">
        <f>IF(O19="","",_xlfn.XLOOKUP(O19,[1]配置!$D:$D,[1]配置!$B:$B))</f>
        <v/>
      </c>
      <c r="AC19" s="3" t="str">
        <f t="shared" si="20"/>
        <v/>
      </c>
      <c r="AE19" s="3" t="str">
        <f t="shared" si="4"/>
        <v>"ItemId":50008</v>
      </c>
      <c r="AF19" s="3" t="str">
        <f t="shared" si="5"/>
        <v>"Num":600</v>
      </c>
      <c r="AG19" s="3" t="str">
        <f t="shared" si="6"/>
        <v>"ItemId":70001</v>
      </c>
      <c r="AH19" s="3" t="str">
        <f t="shared" si="7"/>
        <v>"Num":3</v>
      </c>
      <c r="AI19" s="3" t="str">
        <f t="shared" si="8"/>
        <v>"ItemId":70101</v>
      </c>
      <c r="AJ19" s="3" t="str">
        <f t="shared" si="9"/>
        <v>"Num":3</v>
      </c>
      <c r="AK19" s="3" t="str">
        <f t="shared" si="21"/>
        <v>"ItemId":50004</v>
      </c>
      <c r="AL19" s="3" t="str">
        <f t="shared" si="22"/>
        <v>"Num":150000</v>
      </c>
      <c r="AM19" s="3" t="str">
        <f t="shared" si="10"/>
        <v/>
      </c>
      <c r="AN19" s="3" t="str">
        <f t="shared" si="11"/>
        <v/>
      </c>
      <c r="AO19" s="3" t="str">
        <f t="shared" si="12"/>
        <v/>
      </c>
      <c r="AP19" s="3" t="str">
        <f t="shared" si="13"/>
        <v/>
      </c>
      <c r="AR19" s="3" t="str">
        <f t="shared" si="23"/>
        <v>[{"ItemId":50008,"Num":600},{"ItemId":70001,"Num":3},{"ItemId":70101,"Num":3},{"ItemId":50004,"Num":150000}]</v>
      </c>
      <c r="AS19" s="3" t="str">
        <f t="shared" si="14"/>
        <v>{"ItemId":50008,"Num":600}</v>
      </c>
      <c r="AU19" s="3" t="str">
        <f t="shared" si="15"/>
        <v>{"ItemId":70001,"Num":3}</v>
      </c>
      <c r="AW19" s="3" t="str">
        <f t="shared" si="16"/>
        <v>{"ItemId":70101,"Num":3}</v>
      </c>
      <c r="AY19" s="3" t="str">
        <f t="shared" si="16"/>
        <v>{"ItemId":50004,"Num":150000}</v>
      </c>
      <c r="BA19" s="3" t="str">
        <f t="shared" si="17"/>
        <v/>
      </c>
      <c r="BC19" s="3" t="str">
        <f t="shared" si="18"/>
        <v/>
      </c>
    </row>
  </sheetData>
  <mergeCells count="1">
    <mergeCell ref="E7:P7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2025-06-13T06:37:17Z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