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703B8E6-E20D-44CE-9DD2-E581DB1EB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2" l="1"/>
  <c r="AA12" i="2"/>
  <c r="AB10" i="2"/>
  <c r="AA10" i="2"/>
  <c r="Y15" i="2"/>
  <c r="X15" i="2"/>
  <c r="Y14" i="2"/>
  <c r="X14" i="2"/>
  <c r="Y13" i="2"/>
  <c r="X13" i="2"/>
  <c r="Y12" i="2"/>
  <c r="X12" i="2"/>
  <c r="Y11" i="2"/>
  <c r="X11" i="2"/>
  <c r="Y10" i="2"/>
  <c r="X10" i="2"/>
  <c r="W15" i="2"/>
  <c r="V15" i="2"/>
  <c r="W14" i="2"/>
  <c r="V14" i="2"/>
  <c r="W13" i="2"/>
  <c r="V13" i="2"/>
  <c r="W12" i="2"/>
  <c r="V12" i="2"/>
  <c r="W11" i="2"/>
  <c r="V11" i="2"/>
  <c r="W10" i="2"/>
  <c r="V10" i="2"/>
  <c r="P10" i="2"/>
  <c r="R11" i="2"/>
  <c r="R12" i="2"/>
  <c r="R13" i="2"/>
  <c r="R14" i="2"/>
  <c r="R15" i="2"/>
  <c r="S11" i="2"/>
  <c r="S12" i="2"/>
  <c r="S13" i="2"/>
  <c r="S14" i="2"/>
  <c r="S15" i="2"/>
  <c r="S10" i="2"/>
  <c r="R10" i="2"/>
  <c r="Q11" i="2"/>
  <c r="Q12" i="2"/>
  <c r="Q13" i="2"/>
  <c r="Q14" i="2"/>
  <c r="Q15" i="2"/>
  <c r="Q10" i="2"/>
  <c r="P11" i="2"/>
  <c r="P12" i="2"/>
  <c r="P13" i="2"/>
  <c r="P14" i="2"/>
  <c r="P15" i="2"/>
  <c r="O11" i="2"/>
  <c r="U11" i="2" s="1"/>
  <c r="O12" i="2"/>
  <c r="U12" i="2" s="1"/>
  <c r="O13" i="2"/>
  <c r="U13" i="2" s="1"/>
  <c r="O14" i="2"/>
  <c r="U14" i="2" s="1"/>
  <c r="O15" i="2"/>
  <c r="U15" i="2" s="1"/>
  <c r="O10" i="2"/>
  <c r="U10" i="2" s="1"/>
  <c r="N11" i="2"/>
  <c r="T11" i="2" s="1"/>
  <c r="N12" i="2"/>
  <c r="T12" i="2" s="1"/>
  <c r="N13" i="2"/>
  <c r="T13" i="2" s="1"/>
  <c r="N14" i="2"/>
  <c r="T14" i="2" s="1"/>
  <c r="N15" i="2"/>
  <c r="T15" i="2" s="1"/>
  <c r="N10" i="2"/>
  <c r="T10" i="2" s="1"/>
  <c r="M15" i="2"/>
  <c r="J15" i="2"/>
  <c r="G15" i="2"/>
  <c r="M14" i="2"/>
  <c r="J14" i="2"/>
  <c r="G14" i="2"/>
  <c r="M13" i="2"/>
  <c r="J13" i="2"/>
  <c r="G13" i="2"/>
  <c r="M12" i="2"/>
  <c r="J12" i="2"/>
  <c r="G12" i="2"/>
  <c r="M11" i="2"/>
  <c r="J11" i="2"/>
  <c r="G11" i="2"/>
  <c r="M10" i="2"/>
  <c r="J10" i="2"/>
  <c r="G10" i="2"/>
  <c r="Z15" i="2" l="1"/>
  <c r="AC15" i="2" s="1"/>
  <c r="E10" i="1" s="1"/>
  <c r="Z14" i="2"/>
  <c r="AC14" i="2" s="1"/>
  <c r="E9" i="1" s="1"/>
  <c r="Z13" i="2"/>
  <c r="AC13" i="2" s="1"/>
  <c r="E8" i="1" s="1"/>
  <c r="Z10" i="2"/>
  <c r="AC10" i="2" s="1"/>
  <c r="E5" i="1" s="1"/>
  <c r="Z12" i="2"/>
  <c r="AC12" i="2" s="1"/>
  <c r="E7" i="1" s="1"/>
  <c r="Z11" i="2"/>
  <c r="AC11" i="2" s="1"/>
  <c r="E6" i="1" s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<sst xmlns="http://schemas.openxmlformats.org/spreadsheetml/2006/main" count="70" uniqueCount="50">
  <si>
    <t>Id</t>
  </si>
  <si>
    <t>RankingId</t>
  </si>
  <si>
    <t>//Note</t>
  </si>
  <si>
    <t>RankingRange</t>
  </si>
  <si>
    <t>TapReward</t>
  </si>
  <si>
    <t>int</t>
  </si>
  <si>
    <t>string</t>
  </si>
  <si>
    <t>int[]</t>
  </si>
  <si>
    <t>主键</t>
  </si>
  <si>
    <t>排名Id</t>
  </si>
  <si>
    <t>备注</t>
  </si>
  <si>
    <t>排名范围</t>
  </si>
  <si>
    <t>结算奖励</t>
  </si>
  <si>
    <t>//序号</t>
  </si>
  <si>
    <t>排名范围
-1表示无上限</t>
  </si>
  <si>
    <t>排行榜结算时，该名次获得的奖励</t>
  </si>
  <si>
    <t>第1名</t>
  </si>
  <si>
    <t>[1,1]</t>
  </si>
  <si>
    <t>第2名</t>
  </si>
  <si>
    <t>[2,2]</t>
  </si>
  <si>
    <t>第3名</t>
  </si>
  <si>
    <t>[3,3]</t>
  </si>
  <si>
    <t>第4名-第10名</t>
  </si>
  <si>
    <t>[4,10]</t>
  </si>
  <si>
    <t>第11名~第50名</t>
  </si>
  <si>
    <t>[11,50]</t>
  </si>
  <si>
    <t>第51名以后</t>
  </si>
  <si>
    <t>[51,100]</t>
  </si>
  <si>
    <t>[</t>
  </si>
  <si>
    <t>:</t>
  </si>
  <si>
    <t>,</t>
  </si>
  <si>
    <t>]</t>
  </si>
  <si>
    <t>"</t>
  </si>
  <si>
    <t>{</t>
  </si>
  <si>
    <t>}</t>
  </si>
  <si>
    <t>大楼排行榜</t>
    <phoneticPr fontId="2" type="noConversion"/>
  </si>
  <si>
    <t>3天</t>
    <phoneticPr fontId="2" type="noConversion"/>
  </si>
  <si>
    <t>名次</t>
    <phoneticPr fontId="2" type="noConversion"/>
  </si>
  <si>
    <t>道具</t>
  </si>
  <si>
    <t>数量</t>
  </si>
  <si>
    <t>价值</t>
  </si>
  <si>
    <t>偷车钳</t>
  </si>
  <si>
    <t>万能改装件</t>
  </si>
  <si>
    <t>精英级零件</t>
  </si>
  <si>
    <t>4~10</t>
    <phoneticPr fontId="2" type="noConversion"/>
  </si>
  <si>
    <t>11~50</t>
    <phoneticPr fontId="2" type="noConversion"/>
  </si>
  <si>
    <t>&gt;50</t>
    <phoneticPr fontId="2" type="noConversion"/>
  </si>
  <si>
    <t>ItemId</t>
    <phoneticPr fontId="2" type="noConversion"/>
  </si>
  <si>
    <t>Num</t>
    <phoneticPr fontId="2" type="noConversion"/>
  </si>
  <si>
    <t>史诗级零件（不含神魔）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</si>
</sst>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Mini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龙焰晶</v>
          </cell>
          <cell r="I25">
            <v>2.5000000000000001E-2</v>
          </cell>
        </row>
        <row r="26">
          <cell r="D26" t="str">
            <v>钻石</v>
          </cell>
          <cell r="I26">
            <v>1.2500000000000001E-2</v>
          </cell>
        </row>
        <row r="27">
          <cell r="D27" t="str">
            <v>迷梦碎片</v>
          </cell>
          <cell r="I27">
            <v>6.2500000000000003E-3</v>
          </cell>
        </row>
        <row r="28">
          <cell r="D28" t="str">
            <v>竞技币</v>
          </cell>
          <cell r="I28">
            <v>5.859375E-3</v>
          </cell>
        </row>
        <row r="29">
          <cell r="D29" t="str">
            <v>公会奖章</v>
          </cell>
          <cell r="I29">
            <v>6.25E-2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2.5000000000000001E-2</v>
          </cell>
        </row>
        <row r="34">
          <cell r="D34" t="str">
            <v>钞票箱（30分钟）</v>
          </cell>
          <cell r="I34">
            <v>2.34375E-2</v>
          </cell>
        </row>
        <row r="35">
          <cell r="D35" t="str">
            <v>改装手册箱（30分钟）</v>
          </cell>
          <cell r="I35">
            <v>2.34375E-2</v>
          </cell>
        </row>
        <row r="36">
          <cell r="D36" t="str">
            <v>机油箱（30分钟）</v>
          </cell>
          <cell r="I36">
            <v>2.34375E-2</v>
          </cell>
        </row>
        <row r="37">
          <cell r="D37" t="str">
            <v>钞票箱（2小时）</v>
          </cell>
          <cell r="I37">
            <v>9.375E-2</v>
          </cell>
        </row>
        <row r="38">
          <cell r="D38" t="str">
            <v>改装手册箱（2小时）</v>
          </cell>
          <cell r="I38">
            <v>9.375E-2</v>
          </cell>
        </row>
        <row r="39">
          <cell r="D39" t="str">
            <v>机油箱（2小时）</v>
          </cell>
          <cell r="I39">
            <v>9.375E-2</v>
          </cell>
        </row>
        <row r="40">
          <cell r="D40" t="str">
            <v>钞票箱（8小时）</v>
          </cell>
          <cell r="I40">
            <v>0.375</v>
          </cell>
        </row>
        <row r="41">
          <cell r="D41" t="str">
            <v>改装手册箱（8小时）</v>
          </cell>
          <cell r="I41">
            <v>0.375</v>
          </cell>
        </row>
        <row r="42">
          <cell r="D42" t="str">
            <v>机油箱（8小时）</v>
          </cell>
          <cell r="I42">
            <v>0.375</v>
          </cell>
        </row>
        <row r="43">
          <cell r="D43" t="str">
            <v>钞票箱（24小时）</v>
          </cell>
          <cell r="I43">
            <v>0.9375</v>
          </cell>
        </row>
        <row r="44">
          <cell r="D44" t="str">
            <v>改装手册箱（24小时）</v>
          </cell>
          <cell r="I44">
            <v>0.9375</v>
          </cell>
        </row>
        <row r="45">
          <cell r="D45" t="str">
            <v>机油箱（24小时）</v>
          </cell>
          <cell r="I45">
            <v>0.9375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6.2500000000000001E-4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6.2500000000000001E-4</v>
          </cell>
        </row>
        <row r="54">
          <cell r="D54" t="str">
            <v>偷车钳</v>
          </cell>
          <cell r="I54">
            <v>2.6785714285714284</v>
          </cell>
        </row>
        <row r="55">
          <cell r="D55" t="str">
            <v>史诗偷车钳</v>
          </cell>
          <cell r="I55">
            <v>4.0178571428571432</v>
          </cell>
        </row>
        <row r="56">
          <cell r="D56" t="str">
            <v>限时行动偷车钳</v>
          </cell>
          <cell r="I56">
            <v>2.6785714285714284</v>
          </cell>
        </row>
        <row r="57">
          <cell r="D57" t="str">
            <v>传说偷车钳</v>
          </cell>
          <cell r="I57">
            <v>5.8928571428571432</v>
          </cell>
        </row>
        <row r="58">
          <cell r="D58" t="str">
            <v>副本门票</v>
          </cell>
          <cell r="I58">
            <v>15.202702702702704</v>
          </cell>
        </row>
        <row r="59">
          <cell r="D59" t="str">
            <v>金钞大劫案-门票</v>
          </cell>
          <cell r="I59">
            <v>2.6785714285714284</v>
          </cell>
        </row>
        <row r="60">
          <cell r="D60" t="str">
            <v>升级大行动-门票</v>
          </cell>
          <cell r="I60">
            <v>2.6785714285714284</v>
          </cell>
        </row>
        <row r="61">
          <cell r="D61" t="str">
            <v>柯尔特快车-门票</v>
          </cell>
          <cell r="I61">
            <v>2.6785714285714284</v>
          </cell>
        </row>
        <row r="62">
          <cell r="D62" t="str">
            <v>曼德尔金砖-门票</v>
          </cell>
          <cell r="I62">
            <v>2.6785714285714284</v>
          </cell>
        </row>
        <row r="63">
          <cell r="D63" t="str">
            <v>侠盗猎车手-门票</v>
          </cell>
          <cell r="I63">
            <v>2.6785714285714284</v>
          </cell>
        </row>
        <row r="64">
          <cell r="D64" t="str">
            <v>修车厂试炼-门票</v>
          </cell>
          <cell r="I64">
            <v>2.6785714285714284</v>
          </cell>
        </row>
        <row r="67">
          <cell r="D67" t="str">
            <v>稀有车卡</v>
          </cell>
          <cell r="I67">
            <v>0.53749999999999998</v>
          </cell>
        </row>
        <row r="68">
          <cell r="D68" t="str">
            <v>精英车卡</v>
          </cell>
          <cell r="I68">
            <v>5.3571428571428568</v>
          </cell>
        </row>
        <row r="69">
          <cell r="D69" t="str">
            <v>史诗车卡</v>
          </cell>
          <cell r="I69">
            <v>37.5</v>
          </cell>
        </row>
        <row r="70">
          <cell r="D70" t="str">
            <v>神魔车卡</v>
          </cell>
          <cell r="I70">
            <v>125</v>
          </cell>
        </row>
        <row r="71">
          <cell r="D71" t="str">
            <v>精英拆车件</v>
          </cell>
          <cell r="I71">
            <v>5.3571428571428568</v>
          </cell>
        </row>
        <row r="72">
          <cell r="D72" t="str">
            <v>史诗拆车件</v>
          </cell>
          <cell r="I72">
            <v>37.5</v>
          </cell>
        </row>
        <row r="73">
          <cell r="D73" t="str">
            <v>神魔拆车件</v>
          </cell>
          <cell r="I73">
            <v>125</v>
          </cell>
        </row>
        <row r="74">
          <cell r="D74" t="str">
            <v>精英级零件</v>
          </cell>
          <cell r="I74">
            <v>0.125</v>
          </cell>
        </row>
        <row r="75">
          <cell r="D75" t="str">
            <v>史诗级零件</v>
          </cell>
          <cell r="I75">
            <v>0.78125</v>
          </cell>
        </row>
        <row r="76">
          <cell r="D76" t="str">
            <v>神魔级零件</v>
          </cell>
          <cell r="I76">
            <v>2.2321428571428572</v>
          </cell>
        </row>
        <row r="77">
          <cell r="D77" t="str">
            <v>阵营改装件</v>
          </cell>
          <cell r="I77">
            <v>0.53749999999999998</v>
          </cell>
        </row>
        <row r="78">
          <cell r="D78" t="str">
            <v>万能改装件</v>
          </cell>
          <cell r="I78">
            <v>0.53749999999999998</v>
          </cell>
        </row>
        <row r="81">
          <cell r="D81" t="str">
            <v>稀有装备</v>
          </cell>
          <cell r="I81">
            <v>0.5</v>
          </cell>
        </row>
        <row r="82">
          <cell r="D82" t="str">
            <v>稀有+装备</v>
          </cell>
          <cell r="I82">
            <v>0.5</v>
          </cell>
        </row>
        <row r="83">
          <cell r="D83" t="str">
            <v>精英装备</v>
          </cell>
          <cell r="I83">
            <v>2.0833333333333335</v>
          </cell>
        </row>
        <row r="84">
          <cell r="D84" t="str">
            <v>精英+装备</v>
          </cell>
          <cell r="I84">
            <v>3.5714285714285716</v>
          </cell>
        </row>
        <row r="85">
          <cell r="D85" t="str">
            <v>史诗装备</v>
          </cell>
          <cell r="I85">
            <v>13.513513513513514</v>
          </cell>
        </row>
        <row r="86">
          <cell r="D86" t="str">
            <v>史诗+装备</v>
          </cell>
          <cell r="I86">
            <v>20.27027027027027</v>
          </cell>
        </row>
        <row r="87">
          <cell r="D87" t="str">
            <v>传说装备</v>
          </cell>
          <cell r="I87">
            <v>40</v>
          </cell>
        </row>
        <row r="88">
          <cell r="D88" t="str">
            <v>传说+装备</v>
          </cell>
          <cell r="I88">
            <v>60</v>
          </cell>
        </row>
        <row r="89">
          <cell r="D89" t="str">
            <v>神话装备</v>
          </cell>
          <cell r="I89">
            <v>120</v>
          </cell>
        </row>
        <row r="90">
          <cell r="D90" t="str">
            <v>神话+装备</v>
          </cell>
          <cell r="I90">
            <v>180</v>
          </cell>
        </row>
        <row r="91">
          <cell r="D91" t="str">
            <v>巅峰装备</v>
          </cell>
          <cell r="I91">
            <v>360</v>
          </cell>
        </row>
        <row r="92">
          <cell r="D92" t="str">
            <v>巅峰+装备</v>
          </cell>
          <cell r="I92">
            <v>540</v>
          </cell>
        </row>
        <row r="95">
          <cell r="D95" t="str">
            <v>稀有装备宝箱</v>
          </cell>
          <cell r="I95">
            <v>0.5</v>
          </cell>
        </row>
        <row r="96">
          <cell r="D96" t="str">
            <v>稀有+装备宝箱</v>
          </cell>
          <cell r="I96">
            <v>0.5</v>
          </cell>
        </row>
        <row r="97">
          <cell r="D97" t="str">
            <v>精英装备宝箱</v>
          </cell>
          <cell r="I97">
            <v>2.0833333333333335</v>
          </cell>
        </row>
        <row r="98">
          <cell r="D98" t="str">
            <v>精英+装备宝箱</v>
          </cell>
          <cell r="I98">
            <v>3.5714285714285716</v>
          </cell>
        </row>
        <row r="99">
          <cell r="D99" t="str">
            <v>史诗装备宝箱</v>
          </cell>
          <cell r="I99">
            <v>13.513513513513514</v>
          </cell>
        </row>
        <row r="100">
          <cell r="D100" t="str">
            <v>史诗+装备宝箱</v>
          </cell>
          <cell r="I100">
            <v>20.27027027027027</v>
          </cell>
        </row>
        <row r="101">
          <cell r="D101" t="str">
            <v>传说装备宝箱</v>
          </cell>
          <cell r="I101">
            <v>40</v>
          </cell>
        </row>
        <row r="102">
          <cell r="D102" t="str">
            <v>传说+装备宝箱</v>
          </cell>
          <cell r="I102">
            <v>60</v>
          </cell>
        </row>
        <row r="103">
          <cell r="D103" t="str">
            <v>神话装备宝箱</v>
          </cell>
          <cell r="I103">
            <v>120</v>
          </cell>
        </row>
        <row r="104">
          <cell r="D104" t="str">
            <v>神话+装备宝箱</v>
          </cell>
          <cell r="I104">
            <v>180</v>
          </cell>
        </row>
        <row r="105">
          <cell r="D105" t="str">
            <v>巅峰装备宝箱</v>
          </cell>
          <cell r="I105">
            <v>360</v>
          </cell>
        </row>
        <row r="106">
          <cell r="D106" t="str">
            <v>巅峰+装备宝箱</v>
          </cell>
          <cell r="I106">
            <v>540</v>
          </cell>
        </row>
        <row r="109">
          <cell r="D109" t="str">
            <v>静海凝晶</v>
          </cell>
          <cell r="I109">
            <v>0.75</v>
          </cell>
        </row>
        <row r="110">
          <cell r="D110" t="str">
            <v>流金凝晶</v>
          </cell>
          <cell r="I110">
            <v>3.125</v>
          </cell>
        </row>
        <row r="111">
          <cell r="D111" t="str">
            <v>落日凝晶</v>
          </cell>
          <cell r="I111">
            <v>8.9285714285714288</v>
          </cell>
        </row>
        <row r="112">
          <cell r="D112" t="str">
            <v>流金凝晶（碎片）</v>
          </cell>
          <cell r="I112">
            <v>0.375</v>
          </cell>
        </row>
        <row r="115">
          <cell r="D115" t="str">
            <v>头像T4</v>
          </cell>
          <cell r="I115">
            <v>0</v>
          </cell>
        </row>
        <row r="116">
          <cell r="D116" t="str">
            <v>头像T3</v>
          </cell>
          <cell r="I116">
            <v>0</v>
          </cell>
        </row>
        <row r="117">
          <cell r="D117" t="str">
            <v>头像T2</v>
          </cell>
          <cell r="I117">
            <v>0</v>
          </cell>
        </row>
        <row r="118">
          <cell r="D118" t="str">
            <v>头像T1</v>
          </cell>
          <cell r="I118">
            <v>0</v>
          </cell>
        </row>
        <row r="119">
          <cell r="D119" t="str">
            <v>头像T0</v>
          </cell>
          <cell r="I119">
            <v>0</v>
          </cell>
        </row>
        <row r="122">
          <cell r="D122" t="str">
            <v>头像框T4</v>
          </cell>
          <cell r="I122">
            <v>0</v>
          </cell>
        </row>
        <row r="123">
          <cell r="D123" t="str">
            <v>头像框T3</v>
          </cell>
          <cell r="I123">
            <v>0</v>
          </cell>
        </row>
        <row r="124">
          <cell r="D124" t="str">
            <v>头像框T2</v>
          </cell>
          <cell r="I124">
            <v>0</v>
          </cell>
        </row>
        <row r="125">
          <cell r="D125" t="str">
            <v>头像框T1</v>
          </cell>
          <cell r="I125">
            <v>0</v>
          </cell>
        </row>
        <row r="126">
          <cell r="D126" t="str">
            <v>头像框T0</v>
          </cell>
          <cell r="I126">
            <v>0</v>
          </cell>
        </row>
        <row r="129">
          <cell r="D129" t="str">
            <v>名片背景T4</v>
          </cell>
          <cell r="I129">
            <v>0</v>
          </cell>
        </row>
        <row r="130">
          <cell r="D130" t="str">
            <v>名片背景T3</v>
          </cell>
          <cell r="I130">
            <v>0</v>
          </cell>
        </row>
        <row r="131">
          <cell r="D131" t="str">
            <v>名片背景T2</v>
          </cell>
          <cell r="I131">
            <v>0</v>
          </cell>
        </row>
        <row r="132">
          <cell r="D132" t="str">
            <v>名片背景T1</v>
          </cell>
          <cell r="I132">
            <v>0</v>
          </cell>
        </row>
        <row r="133">
          <cell r="D133" t="str">
            <v>名片背景T0</v>
          </cell>
          <cell r="I133">
            <v>0</v>
          </cell>
        </row>
        <row r="136">
          <cell r="D136" t="str">
            <v>皮肤T2</v>
          </cell>
          <cell r="I136">
            <v>8.0357142857142865</v>
          </cell>
        </row>
        <row r="137">
          <cell r="D137" t="str">
            <v>皮肤T1</v>
          </cell>
          <cell r="I137">
            <v>0</v>
          </cell>
        </row>
        <row r="138">
          <cell r="D138" t="str">
            <v>皮肤T0</v>
          </cell>
          <cell r="I138">
            <v>0</v>
          </cell>
        </row>
        <row r="141">
          <cell r="D141" t="str">
            <v>秘银积分</v>
          </cell>
          <cell r="I141">
            <v>0</v>
          </cell>
        </row>
        <row r="142">
          <cell r="D142" t="str">
            <v>复活药水</v>
          </cell>
          <cell r="I142">
            <v>2.0833333333333335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装备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装备</v>
          </cell>
        </row>
        <row r="742">
          <cell r="B742">
            <v>140004</v>
          </cell>
          <cell r="D742" t="str">
            <v>装备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装备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装备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装备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装备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装备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装备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装备</v>
          </cell>
        </row>
        <row r="763">
          <cell r="B763">
            <v>141005</v>
          </cell>
          <cell r="D763" t="str">
            <v>装备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装备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装备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装备</v>
          </cell>
        </row>
        <row r="771">
          <cell r="B771">
            <v>141013</v>
          </cell>
          <cell r="D771" t="str">
            <v>装备</v>
          </cell>
        </row>
        <row r="772">
          <cell r="B772">
            <v>141014</v>
          </cell>
          <cell r="D772" t="str">
            <v>装备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装备</v>
          </cell>
        </row>
        <row r="775">
          <cell r="B775">
            <v>141017</v>
          </cell>
          <cell r="D775" t="str">
            <v>装备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装备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装备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装备</v>
          </cell>
        </row>
        <row r="836">
          <cell r="B836">
            <v>100004</v>
          </cell>
          <cell r="D836" t="str">
            <v>男主头像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迅影甲虫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蓝冰毒师（卢修斯）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装备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赛博猛禽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荒漠保镖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变色龙突击队(卡卡)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装备</v>
          </cell>
        </row>
        <row r="858">
          <cell r="B858">
            <v>10141005</v>
          </cell>
          <cell r="D858" t="str">
            <v>摇滚狂飙(雪女)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装备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装备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装备</v>
          </cell>
        </row>
        <row r="866">
          <cell r="B866">
            <v>10141013</v>
          </cell>
          <cell r="D866" t="str">
            <v>装备</v>
          </cell>
        </row>
        <row r="867">
          <cell r="B867">
            <v>10141014</v>
          </cell>
          <cell r="D867" t="str">
            <v>星际叛军（维珀里安）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装备</v>
          </cell>
        </row>
        <row r="870">
          <cell r="B870">
            <v>10141017</v>
          </cell>
          <cell r="D870" t="str">
            <v>幻影86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泥路狂徒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街头恶霸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120001</v>
          </cell>
          <cell r="D890" t="str">
            <v>默认名片背景-男主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  <row r="1004">
          <cell r="B1004">
            <v>10140108</v>
          </cell>
          <cell r="D1004" t="str">
            <v>404终结者（卢修斯）</v>
          </cell>
        </row>
        <row r="1005">
          <cell r="B1005">
            <v>10140109</v>
          </cell>
          <cell r="D1005" t="str">
            <v>光盾守护者(尼汝)</v>
          </cell>
        </row>
        <row r="1006">
          <cell r="B1006">
            <v>10140110</v>
          </cell>
          <cell r="D1006"/>
        </row>
        <row r="1007">
          <cell r="B1007">
            <v>10140111</v>
          </cell>
          <cell r="D1007" t="str">
            <v>故障射线(波尼)</v>
          </cell>
        </row>
        <row r="1008">
          <cell r="B1008">
            <v>10140112</v>
          </cell>
          <cell r="D1008"/>
        </row>
        <row r="1009">
          <cell r="B1009">
            <v>10140113</v>
          </cell>
          <cell r="D1009" t="str">
            <v>赛博猛禽</v>
          </cell>
        </row>
        <row r="1010">
          <cell r="B1010">
            <v>10140114</v>
          </cell>
          <cell r="D1010"/>
        </row>
        <row r="1011">
          <cell r="B1011">
            <v>10140115</v>
          </cell>
          <cell r="D1011" t="str">
            <v>荒漠保镖</v>
          </cell>
        </row>
        <row r="1012">
          <cell r="B1012">
            <v>10140116</v>
          </cell>
          <cell r="D1012" t="str">
            <v>地狱拉面车</v>
          </cell>
        </row>
        <row r="1013">
          <cell r="B1013">
            <v>10141001</v>
          </cell>
          <cell r="D1013" t="str">
            <v>极速救援（阿薰和蒙蒙）</v>
          </cell>
        </row>
        <row r="1014">
          <cell r="B1014">
            <v>10141002</v>
          </cell>
          <cell r="D1014"/>
        </row>
        <row r="1015">
          <cell r="B1015">
            <v>10141003</v>
          </cell>
          <cell r="D1015" t="str">
            <v>钢铁拓荒(卡卡)</v>
          </cell>
        </row>
        <row r="1016">
          <cell r="B1016">
            <v>10141004</v>
          </cell>
          <cell r="D1016"/>
        </row>
        <row r="1017">
          <cell r="B1017">
            <v>10141005</v>
          </cell>
          <cell r="D1017"/>
        </row>
        <row r="1018">
          <cell r="B1018">
            <v>10141006</v>
          </cell>
          <cell r="D1018" t="str">
            <v>摇滚狂飙(雪女)</v>
          </cell>
        </row>
        <row r="1019">
          <cell r="B1019">
            <v>10141007</v>
          </cell>
          <cell r="D1019"/>
        </row>
        <row r="1020">
          <cell r="B1020">
            <v>10141008</v>
          </cell>
          <cell r="D1020" t="str">
            <v>炫彩青空-维纶</v>
          </cell>
        </row>
        <row r="1021">
          <cell r="B1021">
            <v>10141009</v>
          </cell>
          <cell r="D1021" t="str">
            <v>野牛征服者（水法）</v>
          </cell>
        </row>
        <row r="1022">
          <cell r="B1022">
            <v>10141010</v>
          </cell>
          <cell r="D1022"/>
        </row>
        <row r="1023">
          <cell r="B1023">
            <v>10141011</v>
          </cell>
          <cell r="D1023" t="str">
            <v>执剑堡垒（骨王）</v>
          </cell>
        </row>
        <row r="1024">
          <cell r="B1024">
            <v>10141012</v>
          </cell>
          <cell r="D1024"/>
        </row>
        <row r="1025">
          <cell r="B1025">
            <v>10141013</v>
          </cell>
          <cell r="D1025"/>
        </row>
        <row r="1026">
          <cell r="B1026">
            <v>10141014</v>
          </cell>
          <cell r="D1026"/>
        </row>
        <row r="1027">
          <cell r="B1027">
            <v>10141015</v>
          </cell>
          <cell r="D1027" t="str">
            <v>星际叛军（维珀里安）</v>
          </cell>
        </row>
        <row r="1028">
          <cell r="B1028">
            <v>10141016</v>
          </cell>
          <cell r="D1028"/>
        </row>
        <row r="1029">
          <cell r="B1029">
            <v>10141017</v>
          </cell>
          <cell r="D1029"/>
        </row>
        <row r="1030">
          <cell r="B1030">
            <v>10141018</v>
          </cell>
          <cell r="D1030" t="str">
            <v>幻影86</v>
          </cell>
        </row>
        <row r="1031">
          <cell r="B1031">
            <v>10141019</v>
          </cell>
          <cell r="D1031" t="str">
            <v>撼地者</v>
          </cell>
        </row>
        <row r="1032">
          <cell r="B1032">
            <v>10141020</v>
          </cell>
          <cell r="D1032"/>
        </row>
        <row r="1033">
          <cell r="B1033">
            <v>10143001</v>
          </cell>
          <cell r="D1033" t="str">
            <v>泥路狂徒</v>
          </cell>
        </row>
        <row r="1034">
          <cell r="B1034">
            <v>10143002</v>
          </cell>
          <cell r="D1034"/>
        </row>
        <row r="1035">
          <cell r="B1035">
            <v>10143003</v>
          </cell>
          <cell r="D1035" t="str">
            <v>街头恶霸</v>
          </cell>
        </row>
        <row r="1036">
          <cell r="B1036">
            <v>10143004</v>
          </cell>
          <cell r="D1036" t="str">
            <v>铁面疯狗</v>
          </cell>
        </row>
        <row r="1037">
          <cell r="B1037">
            <v>10143005</v>
          </cell>
          <cell r="D1037" t="str">
            <v>救援先锋</v>
          </cell>
        </row>
        <row r="1038">
          <cell r="B1038">
            <v>110001</v>
          </cell>
          <cell r="D1038" t="str">
            <v>默认头像框-男主</v>
          </cell>
        </row>
        <row r="1039">
          <cell r="B1039">
            <v>110002</v>
          </cell>
          <cell r="D1039" t="str">
            <v>头像框T3-竞技场-王者2</v>
          </cell>
        </row>
        <row r="1040">
          <cell r="B1040">
            <v>110003</v>
          </cell>
          <cell r="D1040" t="str">
            <v>头像框T2-竞技场-王者3</v>
          </cell>
        </row>
        <row r="1041">
          <cell r="B1041">
            <v>110004</v>
          </cell>
          <cell r="D1041" t="str">
            <v>头像框T1-竞技场-王者4</v>
          </cell>
        </row>
        <row r="1042">
          <cell r="B1042">
            <v>110005</v>
          </cell>
          <cell r="D1042" t="str">
            <v>头像框T3-冲锋之旅</v>
          </cell>
        </row>
        <row r="1043">
          <cell r="B1043">
            <v>110006</v>
          </cell>
          <cell r="D1043" t="str">
            <v>头像框T2-Boss-前5名</v>
          </cell>
        </row>
        <row r="1044">
          <cell r="B1044">
            <v>110007</v>
          </cell>
          <cell r="D1044" t="str">
            <v>头像框T1-Boss-前3名</v>
          </cell>
        </row>
        <row r="1045">
          <cell r="B1045">
            <v>120001</v>
          </cell>
          <cell r="D1045" t="str">
            <v>默认名片背景-男主</v>
          </cell>
        </row>
        <row r="1046">
          <cell r="B1046">
            <v>120002</v>
          </cell>
          <cell r="D1046" t="str">
            <v>名片背景T3-冲锋之旅</v>
          </cell>
        </row>
        <row r="1047">
          <cell r="B1047">
            <v>120003</v>
          </cell>
          <cell r="D1047" t="str">
            <v>名片背景T1-竞技场-王者4</v>
          </cell>
        </row>
        <row r="1048">
          <cell r="B1048">
            <v>120004</v>
          </cell>
          <cell r="D1048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E4" sqref="E4"/>
    </sheetView>
  </sheetViews>
  <sheetFormatPr defaultColWidth="9" defaultRowHeight="13.5" x14ac:dyDescent="0.15"/>
  <cols>
    <col min="1" max="1" width="9.125" style="2" customWidth="1"/>
    <col min="2" max="4" width="15.875" style="2" customWidth="1"/>
    <col min="5" max="5" width="88.25" style="2" customWidth="1"/>
  </cols>
  <sheetData>
    <row r="1" spans="1: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15">
      <c r="A2" s="3" t="s">
        <v>5</v>
      </c>
      <c r="B2" s="3" t="s">
        <v>5</v>
      </c>
      <c r="C2" s="3" t="s">
        <v>6</v>
      </c>
      <c r="D2" s="3" t="s">
        <v>7</v>
      </c>
      <c r="E2" s="3" t="s">
        <v>6</v>
      </c>
    </row>
    <row r="3" spans="1:5" x14ac:dyDescent="0.15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</row>
    <row r="4" spans="1:5" s="1" customFormat="1" ht="246" customHeight="1" x14ac:dyDescent="0.15">
      <c r="A4" s="4" t="s">
        <v>13</v>
      </c>
      <c r="B4" s="3" t="s">
        <v>9</v>
      </c>
      <c r="C4" s="4" t="s">
        <v>10</v>
      </c>
      <c r="D4" s="4" t="s">
        <v>14</v>
      </c>
      <c r="E4" s="4" t="s">
        <v>15</v>
      </c>
    </row>
    <row r="5" spans="1:5" x14ac:dyDescent="0.15">
      <c r="A5" s="2">
        <f t="shared" ref="A5:A9" si="0">B5</f>
        <v>1</v>
      </c>
      <c r="B5" s="2">
        <v>1</v>
      </c>
      <c r="C5" s="2" t="s">
        <v>16</v>
      </c>
      <c r="D5" s="2" t="s">
        <v>17</v>
      </c>
      <c r="E5" s="2" t="str">
        <f>中转!AC10</f>
        <v>[{"ItemId":10001,"Num":50},{"ItemId":20002,"Num":60},{"ItemId":30005,"Num":60}]</v>
      </c>
    </row>
    <row r="6" spans="1:5" x14ac:dyDescent="0.15">
      <c r="A6" s="2">
        <f t="shared" si="0"/>
        <v>2</v>
      </c>
      <c r="B6" s="1">
        <v>2</v>
      </c>
      <c r="C6" s="2" t="s">
        <v>18</v>
      </c>
      <c r="D6" s="1" t="s">
        <v>19</v>
      </c>
      <c r="E6" s="2" t="str">
        <f>中转!AC11</f>
        <v>[{"ItemId":10001,"Num":35},{"ItemId":20001,"Num":60}]</v>
      </c>
    </row>
    <row r="7" spans="1:5" x14ac:dyDescent="0.15">
      <c r="A7" s="2">
        <f t="shared" si="0"/>
        <v>3</v>
      </c>
      <c r="B7" s="1">
        <v>3</v>
      </c>
      <c r="C7" s="2" t="s">
        <v>20</v>
      </c>
      <c r="D7" s="1" t="s">
        <v>21</v>
      </c>
      <c r="E7" s="2" t="str">
        <f>中转!AC12</f>
        <v>[{"ItemId":10001,"Num":20},{"ItemId":20001,"Num":30}]</v>
      </c>
    </row>
    <row r="8" spans="1:5" x14ac:dyDescent="0.15">
      <c r="A8" s="2">
        <f t="shared" si="0"/>
        <v>4</v>
      </c>
      <c r="B8" s="2">
        <v>4</v>
      </c>
      <c r="C8" s="2" t="s">
        <v>22</v>
      </c>
      <c r="D8" s="1" t="s">
        <v>23</v>
      </c>
      <c r="E8" s="2" t="str">
        <f>中转!AC13</f>
        <v>[{"ItemId":10001,"Num":10}]</v>
      </c>
    </row>
    <row r="9" spans="1:5" x14ac:dyDescent="0.15">
      <c r="A9" s="2">
        <f t="shared" si="0"/>
        <v>5</v>
      </c>
      <c r="B9" s="1">
        <v>5</v>
      </c>
      <c r="C9" s="2" t="s">
        <v>24</v>
      </c>
      <c r="D9" s="2" t="s">
        <v>25</v>
      </c>
      <c r="E9" s="2" t="str">
        <f>中转!AC14</f>
        <v>[{"ItemId":10001,"Num":5}]</v>
      </c>
    </row>
    <row r="10" spans="1:5" x14ac:dyDescent="0.15">
      <c r="A10" s="2">
        <f>B10</f>
        <v>6</v>
      </c>
      <c r="B10" s="1">
        <v>6</v>
      </c>
      <c r="C10" s="2" t="s">
        <v>26</v>
      </c>
      <c r="D10" s="1" t="s">
        <v>27</v>
      </c>
      <c r="E10" s="2" t="str">
        <f>中转!AC15</f>
        <v>[{"ItemId":10001,"Num":3}]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9" defaultRowHeight="13.5" x14ac:dyDescent="0.15"/>
  <cols>
    <col min="1" max="3" width="9" style="5"/>
    <col min="4" max="4" width="12.625" style="5"/>
    <col min="5" max="7" width="9" style="5"/>
    <col min="8" max="8" width="23.5" style="5" bestFit="1" customWidth="1"/>
    <col min="9" max="10" width="9" style="5"/>
    <col min="11" max="11" width="11" style="5" bestFit="1" customWidth="1"/>
    <col min="12" max="19" width="9" style="5"/>
    <col min="20" max="20" width="16.125" style="5" bestFit="1" customWidth="1"/>
    <col min="21" max="21" width="9" style="5"/>
    <col min="22" max="22" width="16.125" style="5" bestFit="1" customWidth="1"/>
    <col min="23" max="23" width="9.5" style="5" bestFit="1" customWidth="1"/>
    <col min="24" max="24" width="16.125" style="5" bestFit="1" customWidth="1"/>
    <col min="25" max="25" width="9.5" style="5" bestFit="1" customWidth="1"/>
    <col min="26" max="26" width="26.125" style="5" bestFit="1" customWidth="1"/>
    <col min="27" max="28" width="28.25" style="5" bestFit="1" customWidth="1"/>
    <col min="29" max="29" width="88.25" style="5" bestFit="1" customWidth="1"/>
    <col min="30" max="16384" width="9" style="5"/>
  </cols>
  <sheetData>
    <row r="1" spans="1:29" x14ac:dyDescent="0.15">
      <c r="A1" s="5" t="s">
        <v>28</v>
      </c>
      <c r="B1" s="5" t="s">
        <v>29</v>
      </c>
      <c r="C1" s="5" t="s">
        <v>30</v>
      </c>
    </row>
    <row r="2" spans="1:29" x14ac:dyDescent="0.15">
      <c r="A2" s="5" t="s">
        <v>31</v>
      </c>
      <c r="B2" s="5" t="s">
        <v>32</v>
      </c>
    </row>
    <row r="3" spans="1:29" x14ac:dyDescent="0.15">
      <c r="A3" s="5" t="s">
        <v>33</v>
      </c>
    </row>
    <row r="4" spans="1:29" x14ac:dyDescent="0.15">
      <c r="A4" s="5" t="s">
        <v>34</v>
      </c>
    </row>
    <row r="7" spans="1:29" ht="15.75" thickBot="1" x14ac:dyDescent="0.2">
      <c r="D7" s="6" t="s">
        <v>35</v>
      </c>
      <c r="E7" s="7" t="s">
        <v>36</v>
      </c>
      <c r="F7" s="7"/>
      <c r="G7" s="7"/>
      <c r="H7" s="7"/>
      <c r="I7" s="7"/>
      <c r="J7" s="7"/>
      <c r="K7" s="7"/>
      <c r="L7" s="7"/>
      <c r="M7" s="7"/>
    </row>
    <row r="8" spans="1:29" x14ac:dyDescent="0.15">
      <c r="D8" s="7"/>
      <c r="E8" s="7"/>
      <c r="F8" s="7"/>
      <c r="G8" s="7"/>
      <c r="H8" s="7"/>
      <c r="I8" s="7"/>
      <c r="J8" s="7"/>
      <c r="K8" s="7"/>
      <c r="L8" s="7"/>
      <c r="M8" s="7"/>
    </row>
    <row r="9" spans="1:29" x14ac:dyDescent="0.15">
      <c r="D9" s="8" t="s">
        <v>37</v>
      </c>
      <c r="E9" s="8" t="s">
        <v>38</v>
      </c>
      <c r="F9" s="8" t="s">
        <v>39</v>
      </c>
      <c r="G9" s="8" t="s">
        <v>40</v>
      </c>
      <c r="H9" s="8" t="s">
        <v>38</v>
      </c>
      <c r="I9" s="8" t="s">
        <v>39</v>
      </c>
      <c r="J9" s="8" t="s">
        <v>40</v>
      </c>
      <c r="K9" s="8" t="s">
        <v>38</v>
      </c>
      <c r="L9" s="8" t="s">
        <v>39</v>
      </c>
      <c r="M9" s="8" t="s">
        <v>40</v>
      </c>
      <c r="N9" s="5" t="s">
        <v>47</v>
      </c>
      <c r="O9" s="5" t="s">
        <v>48</v>
      </c>
      <c r="P9" s="5" t="s">
        <v>47</v>
      </c>
      <c r="Q9" s="5" t="s">
        <v>48</v>
      </c>
      <c r="R9" s="5" t="s">
        <v>47</v>
      </c>
      <c r="S9" s="5" t="s">
        <v>48</v>
      </c>
    </row>
    <row r="10" spans="1:29" x14ac:dyDescent="0.15">
      <c r="D10" s="9">
        <v>1</v>
      </c>
      <c r="E10" s="10" t="s">
        <v>41</v>
      </c>
      <c r="F10" s="9">
        <v>50</v>
      </c>
      <c r="G10" s="11">
        <f>_xlfn.XLOOKUP(E10,[1]定价!$D$24:$D$1052,[1]定价!$I$24:$I$1052,0)*F10</f>
        <v>133.92857142857142</v>
      </c>
      <c r="H10" s="12" t="s">
        <v>49</v>
      </c>
      <c r="I10" s="9">
        <v>60</v>
      </c>
      <c r="J10" s="11">
        <f>_xlfn.XLOOKUP(H10,[1]定价!$D$24:$D$1052,[1]定价!$I$24:$I$1052,0)*I10</f>
        <v>0</v>
      </c>
      <c r="K10" s="13" t="s">
        <v>42</v>
      </c>
      <c r="L10" s="9">
        <v>60</v>
      </c>
      <c r="M10" s="11">
        <f>_xlfn.XLOOKUP(K10,[1]定价!$D$24:$D$1052,[1]定价!$I$24:$I$1052,0)*L10</f>
        <v>32.25</v>
      </c>
      <c r="N10" s="5">
        <f>IF(E10="","",_xlfn.XLOOKUP(E10,[2]配置!$D:$D,[2]配置!$B:$B))</f>
        <v>10001</v>
      </c>
      <c r="O10" s="5">
        <f>IF(F10="","",F10)</f>
        <v>50</v>
      </c>
      <c r="P10" s="5">
        <f>IF(H10="","",_xlfn.XLOOKUP(H10,[2]配置!$D:$D,[2]配置!$B:$B))</f>
        <v>20002</v>
      </c>
      <c r="Q10" s="5">
        <f>IF(I10="","",I10)</f>
        <v>60</v>
      </c>
      <c r="R10" s="5">
        <f>IF(K10="","",_xlfn.XLOOKUP(K10,[2]配置!$D:$D,[2]配置!$B:$B))</f>
        <v>30005</v>
      </c>
      <c r="S10" s="5">
        <f>IF(L10="","",L10)</f>
        <v>60</v>
      </c>
      <c r="T10" s="5" t="str">
        <f t="shared" ref="T10:Y10" si="0">IF(N10="","",$B$2&amp;N$9&amp;$B$2&amp;$B$1&amp;N10)</f>
        <v>"ItemId":10001</v>
      </c>
      <c r="U10" s="5" t="str">
        <f t="shared" si="0"/>
        <v>"Num":50</v>
      </c>
      <c r="V10" s="5" t="str">
        <f t="shared" si="0"/>
        <v>"ItemId":20002</v>
      </c>
      <c r="W10" s="5" t="str">
        <f t="shared" si="0"/>
        <v>"Num":60</v>
      </c>
      <c r="X10" s="5" t="str">
        <f t="shared" si="0"/>
        <v>"ItemId":30005</v>
      </c>
      <c r="Y10" s="5" t="str">
        <f t="shared" si="0"/>
        <v>"Num":60</v>
      </c>
      <c r="Z10" s="5" t="str">
        <f>$A$3&amp;_xlfn.TEXTJOIN($C$1,1,T10:U10)&amp;$A$4</f>
        <v>{"ItemId":10001,"Num":50}</v>
      </c>
      <c r="AA10" s="5" t="str">
        <f>$A$3&amp;_xlfn.TEXTJOIN($C$1,1,V10:W10)&amp;$A$4</f>
        <v>{"ItemId":20002,"Num":60}</v>
      </c>
      <c r="AB10" s="5" t="str">
        <f>$A$3&amp;_xlfn.TEXTJOIN($C$1,1,X10:Y10)&amp;$A$4</f>
        <v>{"ItemId":30005,"Num":60}</v>
      </c>
      <c r="AC10" s="5" t="str">
        <f>$A$1&amp;_xlfn.TEXTJOIN($C$1,1,Z10:AB10)&amp;$A$2</f>
        <v>[{"ItemId":10001,"Num":50},{"ItemId":20002,"Num":60},{"ItemId":30005,"Num":60}]</v>
      </c>
    </row>
    <row r="11" spans="1:29" x14ac:dyDescent="0.15">
      <c r="D11" s="9">
        <v>2</v>
      </c>
      <c r="E11" s="10" t="s">
        <v>41</v>
      </c>
      <c r="F11" s="9">
        <v>35</v>
      </c>
      <c r="G11" s="11">
        <f>_xlfn.XLOOKUP(E11,[1]定价!$D$24:$D$1052,[1]定价!$I$24:$I$1052,0)*F11</f>
        <v>93.75</v>
      </c>
      <c r="H11" s="13" t="s">
        <v>43</v>
      </c>
      <c r="I11" s="9">
        <v>60</v>
      </c>
      <c r="J11" s="11">
        <f>_xlfn.XLOOKUP(H11,[1]定价!$D$24:$D$1052,[1]定价!$I$24:$I$1052,0)*I11</f>
        <v>7.5</v>
      </c>
      <c r="K11" s="9"/>
      <c r="L11" s="9"/>
      <c r="M11" s="11">
        <f>_xlfn.XLOOKUP(K11,[1]定价!$D$24:$D$1052,[1]定价!$I$24:$I$1052,0)*L11</f>
        <v>0</v>
      </c>
      <c r="N11" s="5">
        <f>IF(E11="","",_xlfn.XLOOKUP(E11,[2]配置!$D:$D,[2]配置!$B:$B))</f>
        <v>10001</v>
      </c>
      <c r="O11" s="5">
        <f t="shared" ref="O11:O15" si="1">IF(F11="","",F11)</f>
        <v>35</v>
      </c>
      <c r="P11" s="5">
        <f>IF(H11="","",_xlfn.XLOOKUP(H11,[2]配置!$D:$D,[2]配置!$B:$B))</f>
        <v>20001</v>
      </c>
      <c r="Q11" s="5">
        <f t="shared" ref="Q11:Q15" si="2">IF(I11="","",I11)</f>
        <v>60</v>
      </c>
      <c r="R11" s="5" t="str">
        <f>IF(K11="","",_xlfn.XLOOKUP(K11,[2]配置!$D:$D,[2]配置!$B:$B))</f>
        <v/>
      </c>
      <c r="S11" s="5" t="str">
        <f t="shared" ref="S11:S15" si="3">IF(L11="","",L11)</f>
        <v/>
      </c>
      <c r="T11" s="5" t="str">
        <f t="shared" ref="T11:U15" si="4">IF(N11="","",$B$2&amp;N$9&amp;$B$2&amp;$B$1&amp;N11)</f>
        <v>"ItemId":10001</v>
      </c>
      <c r="U11" s="5" t="str">
        <f t="shared" si="4"/>
        <v>"Num":35</v>
      </c>
      <c r="V11" s="5" t="str">
        <f t="shared" ref="V11:V15" si="5">IF(P11="","",$B$2&amp;P$9&amp;$B$2&amp;$B$1&amp;P11)</f>
        <v>"ItemId":20001</v>
      </c>
      <c r="W11" s="5" t="str">
        <f t="shared" ref="W11:W15" si="6">IF(Q11="","",$B$2&amp;Q$9&amp;$B$2&amp;$B$1&amp;Q11)</f>
        <v>"Num":60</v>
      </c>
      <c r="X11" s="5" t="str">
        <f t="shared" ref="X11:X15" si="7">IF(R11="","",$B$2&amp;R$9&amp;$B$2&amp;$B$1&amp;R11)</f>
        <v/>
      </c>
      <c r="Y11" s="5" t="str">
        <f t="shared" ref="Y11:Y15" si="8">IF(S11="","",$B$2&amp;S$9&amp;$B$2&amp;$B$1&amp;S11)</f>
        <v/>
      </c>
      <c r="Z11" s="5" t="str">
        <f t="shared" ref="Z11:Z15" si="9">$A$3&amp;_xlfn.TEXTJOIN($C$1,1,T11:U11)&amp;$A$4</f>
        <v>{"ItemId":10001,"Num":35}</v>
      </c>
      <c r="AA11" s="5" t="str">
        <f t="shared" ref="AA11:AA12" si="10">$A$3&amp;_xlfn.TEXTJOIN($C$1,1,V11:W11)&amp;$A$4</f>
        <v>{"ItemId":20001,"Num":60}</v>
      </c>
      <c r="AC11" s="5" t="str">
        <f t="shared" ref="AC11:AC15" si="11">$A$1&amp;_xlfn.TEXTJOIN($C$1,1,Z11:AB11)&amp;$A$2</f>
        <v>[{"ItemId":10001,"Num":35},{"ItemId":20001,"Num":60}]</v>
      </c>
    </row>
    <row r="12" spans="1:29" x14ac:dyDescent="0.15">
      <c r="D12" s="9">
        <v>3</v>
      </c>
      <c r="E12" s="10" t="s">
        <v>41</v>
      </c>
      <c r="F12" s="9">
        <v>20</v>
      </c>
      <c r="G12" s="11">
        <f>_xlfn.XLOOKUP(E12,[1]定价!$D$24:$D$1052,[1]定价!$I$24:$I$1052,0)*F12</f>
        <v>53.571428571428569</v>
      </c>
      <c r="H12" s="13" t="s">
        <v>43</v>
      </c>
      <c r="I12" s="9">
        <v>30</v>
      </c>
      <c r="J12" s="11">
        <f>_xlfn.XLOOKUP(H12,[1]定价!$D$24:$D$1052,[1]定价!$I$24:$I$1052,0)*I12</f>
        <v>3.75</v>
      </c>
      <c r="K12" s="9"/>
      <c r="L12" s="9"/>
      <c r="M12" s="11">
        <f>_xlfn.XLOOKUP(K12,[1]定价!$D$24:$D$1052,[1]定价!$I$24:$I$1052,0)*L12</f>
        <v>0</v>
      </c>
      <c r="N12" s="5">
        <f>IF(E12="","",_xlfn.XLOOKUP(E12,[2]配置!$D:$D,[2]配置!$B:$B))</f>
        <v>10001</v>
      </c>
      <c r="O12" s="5">
        <f t="shared" si="1"/>
        <v>20</v>
      </c>
      <c r="P12" s="5">
        <f>IF(H12="","",_xlfn.XLOOKUP(H12,[2]配置!$D:$D,[2]配置!$B:$B))</f>
        <v>20001</v>
      </c>
      <c r="Q12" s="5">
        <f t="shared" si="2"/>
        <v>30</v>
      </c>
      <c r="R12" s="5" t="str">
        <f>IF(K12="","",_xlfn.XLOOKUP(K12,[2]配置!$D:$D,[2]配置!$B:$B))</f>
        <v/>
      </c>
      <c r="S12" s="5" t="str">
        <f t="shared" si="3"/>
        <v/>
      </c>
      <c r="T12" s="5" t="str">
        <f t="shared" si="4"/>
        <v>"ItemId":10001</v>
      </c>
      <c r="U12" s="5" t="str">
        <f t="shared" si="4"/>
        <v>"Num":20</v>
      </c>
      <c r="V12" s="5" t="str">
        <f t="shared" si="5"/>
        <v>"ItemId":20001</v>
      </c>
      <c r="W12" s="5" t="str">
        <f t="shared" si="6"/>
        <v>"Num":30</v>
      </c>
      <c r="X12" s="5" t="str">
        <f t="shared" si="7"/>
        <v/>
      </c>
      <c r="Y12" s="5" t="str">
        <f t="shared" si="8"/>
        <v/>
      </c>
      <c r="Z12" s="5" t="str">
        <f t="shared" si="9"/>
        <v>{"ItemId":10001,"Num":20}</v>
      </c>
      <c r="AA12" s="5" t="str">
        <f t="shared" si="10"/>
        <v>{"ItemId":20001,"Num":30}</v>
      </c>
      <c r="AC12" s="5" t="str">
        <f t="shared" si="11"/>
        <v>[{"ItemId":10001,"Num":20},{"ItemId":20001,"Num":30}]</v>
      </c>
    </row>
    <row r="13" spans="1:29" x14ac:dyDescent="0.15">
      <c r="D13" s="9" t="s">
        <v>44</v>
      </c>
      <c r="E13" s="10" t="s">
        <v>41</v>
      </c>
      <c r="F13" s="9">
        <v>10</v>
      </c>
      <c r="G13" s="11">
        <f>_xlfn.XLOOKUP(E13,[1]定价!$D$24:$D$1052,[1]定价!$I$24:$I$1052,0)*F13</f>
        <v>26.785714285714285</v>
      </c>
      <c r="H13" s="9"/>
      <c r="I13" s="9"/>
      <c r="J13" s="11">
        <f>_xlfn.XLOOKUP(H13,[1]定价!$D$24:$D$1052,[1]定价!$I$24:$I$1052,0)*I13</f>
        <v>0</v>
      </c>
      <c r="K13" s="9"/>
      <c r="L13" s="9"/>
      <c r="M13" s="11">
        <f>_xlfn.XLOOKUP(K13,[1]定价!$D$24:$D$1052,[1]定价!$I$24:$I$1052,0)*L13</f>
        <v>0</v>
      </c>
      <c r="N13" s="5">
        <f>IF(E13="","",_xlfn.XLOOKUP(E13,[2]配置!$D:$D,[2]配置!$B:$B))</f>
        <v>10001</v>
      </c>
      <c r="O13" s="5">
        <f t="shared" si="1"/>
        <v>10</v>
      </c>
      <c r="P13" s="5" t="str">
        <f>IF(H13="","",_xlfn.XLOOKUP(H13,[2]配置!$D:$D,[2]配置!$B:$B))</f>
        <v/>
      </c>
      <c r="Q13" s="5" t="str">
        <f t="shared" si="2"/>
        <v/>
      </c>
      <c r="R13" s="5" t="str">
        <f>IF(K13="","",_xlfn.XLOOKUP(K13,[2]配置!$D:$D,[2]配置!$B:$B))</f>
        <v/>
      </c>
      <c r="S13" s="5" t="str">
        <f t="shared" si="3"/>
        <v/>
      </c>
      <c r="T13" s="5" t="str">
        <f t="shared" si="4"/>
        <v>"ItemId":10001</v>
      </c>
      <c r="U13" s="5" t="str">
        <f t="shared" si="4"/>
        <v>"Num":10</v>
      </c>
      <c r="V13" s="5" t="str">
        <f t="shared" si="5"/>
        <v/>
      </c>
      <c r="W13" s="5" t="str">
        <f t="shared" si="6"/>
        <v/>
      </c>
      <c r="X13" s="5" t="str">
        <f t="shared" si="7"/>
        <v/>
      </c>
      <c r="Y13" s="5" t="str">
        <f t="shared" si="8"/>
        <v/>
      </c>
      <c r="Z13" s="5" t="str">
        <f t="shared" si="9"/>
        <v>{"ItemId":10001,"Num":10}</v>
      </c>
      <c r="AC13" s="5" t="str">
        <f t="shared" si="11"/>
        <v>[{"ItemId":10001,"Num":10}]</v>
      </c>
    </row>
    <row r="14" spans="1:29" x14ac:dyDescent="0.15">
      <c r="D14" s="9" t="s">
        <v>45</v>
      </c>
      <c r="E14" s="10" t="s">
        <v>41</v>
      </c>
      <c r="F14" s="9">
        <v>5</v>
      </c>
      <c r="G14" s="11">
        <f>_xlfn.XLOOKUP(E14,[1]定价!$D$24:$D$1052,[1]定价!$I$24:$I$1052,0)*F14</f>
        <v>13.392857142857142</v>
      </c>
      <c r="H14" s="9"/>
      <c r="I14" s="9"/>
      <c r="J14" s="11">
        <f>_xlfn.XLOOKUP(H14,[1]定价!$D$24:$D$1052,[1]定价!$I$24:$I$1052,0)*I14</f>
        <v>0</v>
      </c>
      <c r="K14" s="9"/>
      <c r="L14" s="9"/>
      <c r="M14" s="11">
        <f>_xlfn.XLOOKUP(K14,[1]定价!$D$24:$D$1052,[1]定价!$I$24:$I$1052,0)*L14</f>
        <v>0</v>
      </c>
      <c r="N14" s="5">
        <f>IF(E14="","",_xlfn.XLOOKUP(E14,[2]配置!$D:$D,[2]配置!$B:$B))</f>
        <v>10001</v>
      </c>
      <c r="O14" s="5">
        <f t="shared" si="1"/>
        <v>5</v>
      </c>
      <c r="P14" s="5" t="str">
        <f>IF(H14="","",_xlfn.XLOOKUP(H14,[2]配置!$D:$D,[2]配置!$B:$B))</f>
        <v/>
      </c>
      <c r="Q14" s="5" t="str">
        <f t="shared" si="2"/>
        <v/>
      </c>
      <c r="R14" s="5" t="str">
        <f>IF(K14="","",_xlfn.XLOOKUP(K14,[2]配置!$D:$D,[2]配置!$B:$B))</f>
        <v/>
      </c>
      <c r="S14" s="5" t="str">
        <f t="shared" si="3"/>
        <v/>
      </c>
      <c r="T14" s="5" t="str">
        <f t="shared" si="4"/>
        <v>"ItemId":10001</v>
      </c>
      <c r="U14" s="5" t="str">
        <f t="shared" si="4"/>
        <v>"Num":5</v>
      </c>
      <c r="V14" s="5" t="str">
        <f t="shared" si="5"/>
        <v/>
      </c>
      <c r="W14" s="5" t="str">
        <f t="shared" si="6"/>
        <v/>
      </c>
      <c r="X14" s="5" t="str">
        <f t="shared" si="7"/>
        <v/>
      </c>
      <c r="Y14" s="5" t="str">
        <f t="shared" si="8"/>
        <v/>
      </c>
      <c r="Z14" s="5" t="str">
        <f t="shared" si="9"/>
        <v>{"ItemId":10001,"Num":5}</v>
      </c>
      <c r="AC14" s="5" t="str">
        <f t="shared" si="11"/>
        <v>[{"ItemId":10001,"Num":5}]</v>
      </c>
    </row>
    <row r="15" spans="1:29" x14ac:dyDescent="0.15">
      <c r="D15" s="9" t="s">
        <v>46</v>
      </c>
      <c r="E15" s="10" t="s">
        <v>41</v>
      </c>
      <c r="F15" s="9">
        <v>3</v>
      </c>
      <c r="G15" s="11">
        <f>_xlfn.XLOOKUP(E15,[1]定价!$D$24:$D$1052,[1]定价!$I$24:$I$1052,0)*F15</f>
        <v>8.0357142857142847</v>
      </c>
      <c r="H15" s="9"/>
      <c r="I15" s="9"/>
      <c r="J15" s="11">
        <f>_xlfn.XLOOKUP(H15,[1]定价!$D$24:$D$1052,[1]定价!$I$24:$I$1052,0)*I15</f>
        <v>0</v>
      </c>
      <c r="K15" s="9"/>
      <c r="L15" s="9"/>
      <c r="M15" s="11">
        <f>_xlfn.XLOOKUP(K15,[1]定价!$D$24:$D$1052,[1]定价!$I$24:$I$1052,0)*L15</f>
        <v>0</v>
      </c>
      <c r="N15" s="5">
        <f>IF(E15="","",_xlfn.XLOOKUP(E15,[2]配置!$D:$D,[2]配置!$B:$B))</f>
        <v>10001</v>
      </c>
      <c r="O15" s="5">
        <f t="shared" si="1"/>
        <v>3</v>
      </c>
      <c r="P15" s="5" t="str">
        <f>IF(H15="","",_xlfn.XLOOKUP(H15,[2]配置!$D:$D,[2]配置!$B:$B))</f>
        <v/>
      </c>
      <c r="Q15" s="5" t="str">
        <f t="shared" si="2"/>
        <v/>
      </c>
      <c r="R15" s="5" t="str">
        <f>IF(K15="","",_xlfn.XLOOKUP(K15,[2]配置!$D:$D,[2]配置!$B:$B))</f>
        <v/>
      </c>
      <c r="S15" s="5" t="str">
        <f t="shared" si="3"/>
        <v/>
      </c>
      <c r="T15" s="5" t="str">
        <f t="shared" si="4"/>
        <v>"ItemId":10001</v>
      </c>
      <c r="U15" s="5" t="str">
        <f t="shared" si="4"/>
        <v>"Num":3</v>
      </c>
      <c r="V15" s="5" t="str">
        <f t="shared" si="5"/>
        <v/>
      </c>
      <c r="W15" s="5" t="str">
        <f t="shared" si="6"/>
        <v/>
      </c>
      <c r="X15" s="5" t="str">
        <f t="shared" si="7"/>
        <v/>
      </c>
      <c r="Y15" s="5" t="str">
        <f t="shared" si="8"/>
        <v/>
      </c>
      <c r="Z15" s="5" t="str">
        <f t="shared" si="9"/>
        <v>{"ItemId":10001,"Num":3}</v>
      </c>
      <c r="AC15" s="5" t="str">
        <f t="shared" si="11"/>
        <v>[{"ItemId":10001,"Num":3}]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2025-06-19T08:48:55Z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