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627E08B4-20D4-4BE6-B7E4-989D29039B8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配置" sheetId="1" r:id="rId1"/>
    <sheet name="中转" sheetId="2" r:id="rId2"/>
  </sheets>
  <externalReferences>
    <externalReference r:id="rId3"/>
  </externalReferences>
  <definedNames>
    <definedName name="_xlnm._FilterDatabase" localSheetId="0" hidden="1">配置!$A$4:$H$148</definedName>
    <definedName name="攻防比">[1]常量!$D$30</definedName>
    <definedName name="攻血比">[1]常量!$D$28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5" i="1"/>
  <c r="G6" i="1" a="1"/>
  <c r="G6" i="1" s="1"/>
  <c r="G17" i="1" a="1"/>
  <c r="G17" i="1" s="1"/>
  <c r="G18" i="1" a="1"/>
  <c r="G18" i="1" s="1"/>
  <c r="G29" i="1" a="1"/>
  <c r="G29" i="1" s="1"/>
  <c r="G30" i="1" a="1"/>
  <c r="G30" i="1" s="1"/>
  <c r="G41" i="1" a="1"/>
  <c r="G41" i="1" s="1"/>
  <c r="G42" i="1" a="1"/>
  <c r="G42" i="1" s="1"/>
  <c r="G53" i="1" a="1"/>
  <c r="G53" i="1" s="1"/>
  <c r="G54" i="1" a="1"/>
  <c r="G54" i="1" s="1"/>
  <c r="G65" i="1" a="1"/>
  <c r="G65" i="1" s="1"/>
  <c r="G66" i="1" a="1"/>
  <c r="G66" i="1" s="1"/>
  <c r="G77" i="1" a="1"/>
  <c r="G77" i="1" s="1"/>
  <c r="G78" i="1" a="1"/>
  <c r="G78" i="1" s="1"/>
  <c r="G89" i="1" a="1"/>
  <c r="G89" i="1" s="1"/>
  <c r="G90" i="1" a="1"/>
  <c r="G90" i="1" s="1"/>
  <c r="G101" i="1" a="1"/>
  <c r="G101" i="1" s="1"/>
  <c r="G102" i="1" a="1"/>
  <c r="G102" i="1" s="1"/>
  <c r="G113" i="1" a="1"/>
  <c r="G113" i="1" s="1"/>
  <c r="G114" i="1" a="1"/>
  <c r="G114" i="1" s="1"/>
  <c r="G125" i="1" a="1"/>
  <c r="G125" i="1" s="1"/>
  <c r="G126" i="1" a="1"/>
  <c r="G126" i="1" s="1"/>
  <c r="G137" i="1" a="1"/>
  <c r="G137" i="1" s="1"/>
  <c r="G138" i="1" a="1"/>
  <c r="G138" i="1" s="1"/>
  <c r="G5" i="1" a="1"/>
  <c r="G5" i="1" s="1"/>
  <c r="BS30" i="2"/>
  <c r="BR30" i="2"/>
  <c r="BL30" i="2"/>
  <c r="BK30" i="2"/>
  <c r="BS29" i="2"/>
  <c r="BR29" i="2"/>
  <c r="BL29" i="2"/>
  <c r="BK29" i="2"/>
  <c r="BS28" i="2"/>
  <c r="BR28" i="2"/>
  <c r="BL28" i="2"/>
  <c r="BK28" i="2"/>
  <c r="BS27" i="2"/>
  <c r="BR27" i="2"/>
  <c r="BL27" i="2"/>
  <c r="BK27" i="2"/>
  <c r="BS26" i="2"/>
  <c r="BR26" i="2"/>
  <c r="BL26" i="2"/>
  <c r="BK26" i="2"/>
  <c r="BS25" i="2"/>
  <c r="BR25" i="2"/>
  <c r="BL25" i="2"/>
  <c r="BK25" i="2"/>
  <c r="BS24" i="2"/>
  <c r="BR24" i="2"/>
  <c r="BL24" i="2"/>
  <c r="BK24" i="2"/>
  <c r="BS23" i="2"/>
  <c r="BR23" i="2"/>
  <c r="BL23" i="2"/>
  <c r="BK23" i="2"/>
  <c r="BS22" i="2"/>
  <c r="BR22" i="2"/>
  <c r="BL22" i="2"/>
  <c r="BK22" i="2"/>
  <c r="BS21" i="2"/>
  <c r="BR21" i="2"/>
  <c r="BL21" i="2"/>
  <c r="BK21" i="2"/>
  <c r="BS20" i="2"/>
  <c r="BR20" i="2"/>
  <c r="BL20" i="2"/>
  <c r="BK20" i="2"/>
  <c r="BS19" i="2"/>
  <c r="BR19" i="2"/>
  <c r="BL19" i="2"/>
  <c r="BK19" i="2"/>
  <c r="BS18" i="2"/>
  <c r="BR18" i="2"/>
  <c r="BL18" i="2"/>
  <c r="BK18" i="2"/>
  <c r="BS17" i="2"/>
  <c r="BR17" i="2"/>
  <c r="BL17" i="2"/>
  <c r="BK17" i="2"/>
  <c r="C100" i="1"/>
  <c r="C148" i="1" s="1"/>
  <c r="B100" i="1"/>
  <c r="B148" i="1" s="1"/>
  <c r="C99" i="1"/>
  <c r="C147" i="1" s="1"/>
  <c r="B99" i="1"/>
  <c r="B147" i="1" s="1"/>
  <c r="C98" i="1"/>
  <c r="C146" i="1" s="1"/>
  <c r="B98" i="1"/>
  <c r="B146" i="1" s="1"/>
  <c r="C97" i="1"/>
  <c r="C145" i="1" s="1"/>
  <c r="B97" i="1"/>
  <c r="B145" i="1" s="1"/>
  <c r="C96" i="1"/>
  <c r="C144" i="1" s="1"/>
  <c r="B96" i="1"/>
  <c r="B144" i="1" s="1"/>
  <c r="C95" i="1"/>
  <c r="C143" i="1" s="1"/>
  <c r="B95" i="1"/>
  <c r="B143" i="1" s="1"/>
  <c r="C94" i="1"/>
  <c r="C142" i="1" s="1"/>
  <c r="B94" i="1"/>
  <c r="B142" i="1" s="1"/>
  <c r="C93" i="1"/>
  <c r="C141" i="1" s="1"/>
  <c r="B93" i="1"/>
  <c r="B141" i="1" s="1"/>
  <c r="C92" i="1"/>
  <c r="C140" i="1" s="1"/>
  <c r="B92" i="1"/>
  <c r="B140" i="1" s="1"/>
  <c r="C91" i="1"/>
  <c r="C139" i="1" s="1"/>
  <c r="B91" i="1"/>
  <c r="B139" i="1" s="1"/>
  <c r="C90" i="1"/>
  <c r="C138" i="1" s="1"/>
  <c r="B90" i="1"/>
  <c r="B138" i="1" s="1"/>
  <c r="C89" i="1"/>
  <c r="C137" i="1" s="1"/>
  <c r="B89" i="1"/>
  <c r="B137" i="1" s="1"/>
  <c r="C88" i="1"/>
  <c r="C136" i="1" s="1"/>
  <c r="B88" i="1"/>
  <c r="B136" i="1" s="1"/>
  <c r="C87" i="1"/>
  <c r="C135" i="1" s="1"/>
  <c r="B87" i="1"/>
  <c r="B135" i="1" s="1"/>
  <c r="C86" i="1"/>
  <c r="C134" i="1" s="1"/>
  <c r="B86" i="1"/>
  <c r="B134" i="1" s="1"/>
  <c r="C85" i="1"/>
  <c r="C133" i="1" s="1"/>
  <c r="B85" i="1"/>
  <c r="B133" i="1" s="1"/>
  <c r="C84" i="1"/>
  <c r="C132" i="1" s="1"/>
  <c r="B84" i="1"/>
  <c r="B132" i="1" s="1"/>
  <c r="C83" i="1"/>
  <c r="C131" i="1" s="1"/>
  <c r="B83" i="1"/>
  <c r="B131" i="1" s="1"/>
  <c r="C82" i="1"/>
  <c r="C130" i="1" s="1"/>
  <c r="B82" i="1"/>
  <c r="B130" i="1" s="1"/>
  <c r="C81" i="1"/>
  <c r="C129" i="1" s="1"/>
  <c r="B81" i="1"/>
  <c r="B129" i="1" s="1"/>
  <c r="C80" i="1"/>
  <c r="C128" i="1" s="1"/>
  <c r="B80" i="1"/>
  <c r="B128" i="1" s="1"/>
  <c r="C79" i="1"/>
  <c r="C127" i="1" s="1"/>
  <c r="B79" i="1"/>
  <c r="B127" i="1" s="1"/>
  <c r="C78" i="1"/>
  <c r="C126" i="1" s="1"/>
  <c r="B78" i="1"/>
  <c r="B126" i="1" s="1"/>
  <c r="C77" i="1"/>
  <c r="C125" i="1" s="1"/>
  <c r="B77" i="1"/>
  <c r="B125" i="1" s="1"/>
  <c r="C76" i="1"/>
  <c r="C124" i="1" s="1"/>
  <c r="B76" i="1"/>
  <c r="B124" i="1" s="1"/>
  <c r="C75" i="1"/>
  <c r="C123" i="1" s="1"/>
  <c r="B75" i="1"/>
  <c r="B123" i="1" s="1"/>
  <c r="C74" i="1"/>
  <c r="C122" i="1" s="1"/>
  <c r="B74" i="1"/>
  <c r="B122" i="1" s="1"/>
  <c r="C73" i="1"/>
  <c r="C121" i="1" s="1"/>
  <c r="B73" i="1"/>
  <c r="B121" i="1" s="1"/>
  <c r="C72" i="1"/>
  <c r="C120" i="1" s="1"/>
  <c r="B72" i="1"/>
  <c r="B120" i="1" s="1"/>
  <c r="C71" i="1"/>
  <c r="C119" i="1" s="1"/>
  <c r="B71" i="1"/>
  <c r="B119" i="1" s="1"/>
  <c r="C70" i="1"/>
  <c r="C118" i="1" s="1"/>
  <c r="B70" i="1"/>
  <c r="B118" i="1" s="1"/>
  <c r="C69" i="1"/>
  <c r="C117" i="1" s="1"/>
  <c r="B69" i="1"/>
  <c r="B117" i="1" s="1"/>
  <c r="C68" i="1"/>
  <c r="C116" i="1" s="1"/>
  <c r="B68" i="1"/>
  <c r="B116" i="1" s="1"/>
  <c r="C67" i="1"/>
  <c r="C115" i="1" s="1"/>
  <c r="B67" i="1"/>
  <c r="B115" i="1" s="1"/>
  <c r="C66" i="1"/>
  <c r="C114" i="1" s="1"/>
  <c r="B66" i="1"/>
  <c r="B114" i="1" s="1"/>
  <c r="C65" i="1"/>
  <c r="C113" i="1" s="1"/>
  <c r="B65" i="1"/>
  <c r="B113" i="1" s="1"/>
  <c r="C64" i="1"/>
  <c r="C112" i="1" s="1"/>
  <c r="B64" i="1"/>
  <c r="B112" i="1" s="1"/>
  <c r="C63" i="1"/>
  <c r="C111" i="1" s="1"/>
  <c r="B63" i="1"/>
  <c r="B111" i="1" s="1"/>
  <c r="C62" i="1"/>
  <c r="C110" i="1" s="1"/>
  <c r="B62" i="1"/>
  <c r="B110" i="1" s="1"/>
  <c r="C61" i="1"/>
  <c r="C109" i="1" s="1"/>
  <c r="B61" i="1"/>
  <c r="B109" i="1" s="1"/>
  <c r="C60" i="1"/>
  <c r="C108" i="1" s="1"/>
  <c r="B60" i="1"/>
  <c r="B108" i="1" s="1"/>
  <c r="C59" i="1"/>
  <c r="C107" i="1" s="1"/>
  <c r="B59" i="1"/>
  <c r="B107" i="1" s="1"/>
  <c r="C58" i="1"/>
  <c r="C106" i="1" s="1"/>
  <c r="B58" i="1"/>
  <c r="B106" i="1" s="1"/>
  <c r="C57" i="1"/>
  <c r="C105" i="1" s="1"/>
  <c r="B57" i="1"/>
  <c r="B105" i="1" s="1"/>
  <c r="C56" i="1"/>
  <c r="C104" i="1" s="1"/>
  <c r="B56" i="1"/>
  <c r="B104" i="1" s="1"/>
  <c r="C55" i="1"/>
  <c r="C103" i="1" s="1"/>
  <c r="B55" i="1"/>
  <c r="B103" i="1" s="1"/>
  <c r="C54" i="1"/>
  <c r="C102" i="1" s="1"/>
  <c r="B54" i="1"/>
  <c r="B102" i="1" s="1"/>
  <c r="C53" i="1"/>
  <c r="C101" i="1" s="1"/>
  <c r="B53" i="1"/>
  <c r="B101" i="1" s="1"/>
  <c r="BT20" i="2" l="1"/>
  <c r="BT23" i="2"/>
  <c r="BM23" i="2"/>
  <c r="BT21" i="2"/>
  <c r="BT27" i="2"/>
  <c r="BT28" i="2"/>
  <c r="BM18" i="2"/>
  <c r="BT17" i="2"/>
  <c r="BT25" i="2"/>
  <c r="BM27" i="2"/>
  <c r="BM30" i="2"/>
  <c r="BM25" i="2"/>
  <c r="BM20" i="2"/>
  <c r="BT22" i="2"/>
  <c r="BM24" i="2"/>
  <c r="BM28" i="2"/>
  <c r="BM22" i="2"/>
  <c r="BM17" i="2"/>
  <c r="BM19" i="2"/>
  <c r="BT29" i="2"/>
  <c r="BT19" i="2"/>
  <c r="BM21" i="2"/>
  <c r="BT24" i="2"/>
  <c r="BM26" i="2"/>
  <c r="BM29" i="2"/>
  <c r="BT30" i="2"/>
  <c r="BT18" i="2"/>
  <c r="BT26" i="2"/>
  <c r="AE26" i="2" l="1"/>
  <c r="AY24" i="2"/>
  <c r="AO23" i="2"/>
  <c r="AY21" i="2"/>
  <c r="AO19" i="2"/>
  <c r="AO22" i="2"/>
  <c r="AY20" i="2"/>
  <c r="AO21" i="2"/>
  <c r="AO24" i="2"/>
  <c r="AY26" i="2"/>
  <c r="AY17" i="2"/>
  <c r="AE21" i="2"/>
  <c r="AE25" i="2"/>
  <c r="AO17" i="2"/>
  <c r="AE24" i="2"/>
  <c r="AE22" i="2"/>
  <c r="AE23" i="2"/>
  <c r="AE18" i="2"/>
  <c r="AE19" i="2"/>
  <c r="AE17" i="2"/>
  <c r="AY22" i="2"/>
  <c r="AO18" i="2"/>
  <c r="AE20" i="2"/>
  <c r="AO20" i="2"/>
  <c r="AY19" i="2"/>
  <c r="AY25" i="2"/>
  <c r="AY23" i="2"/>
  <c r="AO25" i="2"/>
  <c r="AY18" i="2"/>
  <c r="AO26" i="2"/>
  <c r="AY30" i="2"/>
  <c r="AE30" i="2"/>
  <c r="AO30" i="2"/>
  <c r="AR28" i="2"/>
  <c r="BB28" i="2"/>
  <c r="AH28" i="2"/>
  <c r="AL27" i="2"/>
  <c r="AV27" i="2"/>
  <c r="BF27" i="2"/>
  <c r="AR20" i="2"/>
  <c r="BB20" i="2"/>
  <c r="AH20" i="2"/>
  <c r="BE28" i="2"/>
  <c r="AK28" i="2"/>
  <c r="AU28" i="2"/>
  <c r="BB23" i="2"/>
  <c r="AH23" i="2"/>
  <c r="AR23" i="2"/>
  <c r="BE27" i="2"/>
  <c r="AK27" i="2"/>
  <c r="AU27" i="2"/>
  <c r="AG19" i="2"/>
  <c r="BA19" i="2"/>
  <c r="AQ19" i="2"/>
  <c r="AI20" i="2"/>
  <c r="AS20" i="2"/>
  <c r="BC20" i="2"/>
  <c r="BD27" i="2"/>
  <c r="AJ27" i="2"/>
  <c r="AT27" i="2"/>
  <c r="AG23" i="2"/>
  <c r="BA23" i="2"/>
  <c r="AQ23" i="2"/>
  <c r="AK21" i="2"/>
  <c r="BE21" i="2"/>
  <c r="AU21" i="2"/>
  <c r="AP29" i="2"/>
  <c r="AF29" i="2"/>
  <c r="AZ29" i="2"/>
  <c r="BB30" i="2"/>
  <c r="AH30" i="2"/>
  <c r="AR30" i="2"/>
  <c r="AJ24" i="2"/>
  <c r="AT24" i="2"/>
  <c r="BD24" i="2"/>
  <c r="AG18" i="2"/>
  <c r="AQ18" i="2"/>
  <c r="BA18" i="2"/>
  <c r="BB21" i="2"/>
  <c r="AR21" i="2"/>
  <c r="AH21" i="2"/>
  <c r="AR26" i="2"/>
  <c r="BB26" i="2"/>
  <c r="AH26" i="2"/>
  <c r="AS22" i="2"/>
  <c r="AI22" i="2"/>
  <c r="BC22" i="2"/>
  <c r="AH29" i="2"/>
  <c r="AR29" i="2"/>
  <c r="BB29" i="2"/>
  <c r="BA26" i="2"/>
  <c r="AQ26" i="2"/>
  <c r="AG26" i="2"/>
  <c r="AI25" i="2"/>
  <c r="AS25" i="2"/>
  <c r="BC25" i="2"/>
  <c r="AT22" i="2"/>
  <c r="BD22" i="2"/>
  <c r="AJ22" i="2"/>
  <c r="AL26" i="2"/>
  <c r="AV26" i="2"/>
  <c r="BF26" i="2"/>
  <c r="AK26" i="2"/>
  <c r="AU26" i="2"/>
  <c r="BE26" i="2"/>
  <c r="AL30" i="2"/>
  <c r="AV30" i="2"/>
  <c r="BF30" i="2"/>
  <c r="AJ25" i="2"/>
  <c r="AT25" i="2"/>
  <c r="BD25" i="2"/>
  <c r="AY28" i="2"/>
  <c r="AE28" i="2"/>
  <c r="AO28" i="2"/>
  <c r="AU24" i="2"/>
  <c r="BE24" i="2"/>
  <c r="AK24" i="2"/>
  <c r="AI19" i="2"/>
  <c r="AS19" i="2"/>
  <c r="BC19" i="2"/>
  <c r="AT28" i="2"/>
  <c r="AJ28" i="2"/>
  <c r="BD28" i="2"/>
  <c r="AQ21" i="2"/>
  <c r="AG21" i="2"/>
  <c r="BA21" i="2"/>
  <c r="BA22" i="2"/>
  <c r="AG22" i="2"/>
  <c r="AQ22" i="2"/>
  <c r="BE30" i="2"/>
  <c r="AK30" i="2"/>
  <c r="AU30" i="2"/>
  <c r="BB25" i="2"/>
  <c r="AR25" i="2"/>
  <c r="AH25" i="2"/>
  <c r="AR19" i="2"/>
  <c r="BB19" i="2"/>
  <c r="AH19" i="2"/>
  <c r="AJ20" i="2"/>
  <c r="BD20" i="2"/>
  <c r="AT20" i="2"/>
  <c r="AU17" i="2"/>
  <c r="BE17" i="2"/>
  <c r="AK17" i="2"/>
  <c r="AT29" i="2"/>
  <c r="BD29" i="2"/>
  <c r="AJ29" i="2"/>
  <c r="BE29" i="2"/>
  <c r="AK29" i="2"/>
  <c r="AU29" i="2"/>
  <c r="AL18" i="2"/>
  <c r="AV18" i="2"/>
  <c r="BF18" i="2"/>
  <c r="BA28" i="2"/>
  <c r="AQ28" i="2"/>
  <c r="AG28" i="2"/>
  <c r="AI23" i="2"/>
  <c r="AS23" i="2"/>
  <c r="BC23" i="2"/>
  <c r="AH18" i="2"/>
  <c r="BB18" i="2"/>
  <c r="AR18" i="2"/>
  <c r="AY27" i="2"/>
  <c r="AE27" i="2"/>
  <c r="AO27" i="2"/>
  <c r="AZ28" i="2"/>
  <c r="AP28" i="2"/>
  <c r="AF28" i="2"/>
  <c r="BC29" i="2"/>
  <c r="AI29" i="2"/>
  <c r="AS29" i="2"/>
  <c r="AG17" i="2"/>
  <c r="BA17" i="2"/>
  <c r="AQ17" i="2"/>
  <c r="AV25" i="2"/>
  <c r="BF25" i="2"/>
  <c r="AL25" i="2"/>
  <c r="BC26" i="2"/>
  <c r="AS26" i="2"/>
  <c r="AI26" i="2"/>
  <c r="BD19" i="2"/>
  <c r="AT19" i="2"/>
  <c r="AJ19" i="2"/>
  <c r="AQ24" i="2"/>
  <c r="BA24" i="2"/>
  <c r="AG24" i="2"/>
  <c r="AK19" i="2"/>
  <c r="BE19" i="2"/>
  <c r="AU19" i="2"/>
  <c r="BD30" i="2"/>
  <c r="AT30" i="2"/>
  <c r="AJ30" i="2"/>
  <c r="AL19" i="2"/>
  <c r="AV19" i="2"/>
  <c r="BF19" i="2"/>
  <c r="AS30" i="2"/>
  <c r="AI30" i="2"/>
  <c r="BC30" i="2"/>
  <c r="AL29" i="2"/>
  <c r="AV29" i="2"/>
  <c r="BF29" i="2"/>
  <c r="AI21" i="2"/>
  <c r="AS21" i="2"/>
  <c r="BC21" i="2"/>
  <c r="AU20" i="2"/>
  <c r="AK20" i="2"/>
  <c r="BE20" i="2"/>
  <c r="AG20" i="2"/>
  <c r="AQ20" i="2"/>
  <c r="BA20" i="2"/>
  <c r="BC27" i="2"/>
  <c r="AI27" i="2"/>
  <c r="AS27" i="2"/>
  <c r="AZ30" i="2"/>
  <c r="AP30" i="2"/>
  <c r="AF30" i="2"/>
  <c r="AL22" i="2"/>
  <c r="BF22" i="2"/>
  <c r="AV22" i="2"/>
  <c r="BF21" i="2"/>
  <c r="AL21" i="2"/>
  <c r="AV21" i="2"/>
  <c r="AT26" i="2"/>
  <c r="BD26" i="2"/>
  <c r="AJ26" i="2"/>
  <c r="BC28" i="2"/>
  <c r="AS28" i="2"/>
  <c r="AI28" i="2"/>
  <c r="AS24" i="2"/>
  <c r="BC24" i="2"/>
  <c r="AI24" i="2"/>
  <c r="AT23" i="2"/>
  <c r="AJ23" i="2"/>
  <c r="BD23" i="2"/>
  <c r="AH24" i="2"/>
  <c r="BB24" i="2"/>
  <c r="AR24" i="2"/>
  <c r="BA27" i="2"/>
  <c r="AG27" i="2"/>
  <c r="AQ27" i="2"/>
  <c r="BD18" i="2"/>
  <c r="AT18" i="2"/>
  <c r="AJ18" i="2"/>
  <c r="AK18" i="2"/>
  <c r="BE18" i="2"/>
  <c r="AU18" i="2"/>
  <c r="AQ29" i="2"/>
  <c r="BA29" i="2"/>
  <c r="AG29" i="2"/>
  <c r="BB22" i="2"/>
  <c r="AR22" i="2"/>
  <c r="AH22" i="2"/>
  <c r="BC18" i="2"/>
  <c r="AI18" i="2"/>
  <c r="AS18" i="2"/>
  <c r="BA30" i="2"/>
  <c r="AQ30" i="2"/>
  <c r="AG30" i="2"/>
  <c r="AJ17" i="2"/>
  <c r="AT17" i="2"/>
  <c r="BD17" i="2"/>
  <c r="AT21" i="2"/>
  <c r="BD21" i="2"/>
  <c r="AJ21" i="2"/>
  <c r="BE22" i="2"/>
  <c r="AK22" i="2"/>
  <c r="AU22" i="2"/>
  <c r="AL20" i="2"/>
  <c r="BF20" i="2"/>
  <c r="AV20" i="2"/>
  <c r="AV24" i="2"/>
  <c r="AL24" i="2"/>
  <c r="BF24" i="2"/>
  <c r="AV17" i="2"/>
  <c r="BF17" i="2"/>
  <c r="AL17" i="2"/>
  <c r="BC17" i="2"/>
  <c r="AS17" i="2"/>
  <c r="AI17" i="2"/>
  <c r="BB17" i="2"/>
  <c r="AH17" i="2"/>
  <c r="AR17" i="2"/>
  <c r="AV23" i="2"/>
  <c r="BF23" i="2"/>
  <c r="AL23" i="2"/>
  <c r="AV28" i="2"/>
  <c r="BF28" i="2"/>
  <c r="AL28" i="2"/>
  <c r="AP27" i="2"/>
  <c r="AF27" i="2"/>
  <c r="AZ27" i="2"/>
  <c r="AQ25" i="2"/>
  <c r="BA25" i="2"/>
  <c r="AG25" i="2"/>
  <c r="AH27" i="2"/>
  <c r="AR27" i="2"/>
  <c r="BB27" i="2"/>
  <c r="AY29" i="2"/>
  <c r="AE29" i="2"/>
  <c r="AO29" i="2"/>
  <c r="AF20" i="2"/>
  <c r="AZ20" i="2"/>
  <c r="AP20" i="2"/>
  <c r="AF25" i="2"/>
  <c r="AZ25" i="2"/>
  <c r="AP25" i="2"/>
  <c r="AP18" i="2"/>
  <c r="AF18" i="2"/>
  <c r="AZ18" i="2"/>
  <c r="AP21" i="2"/>
  <c r="AZ21" i="2"/>
  <c r="AF21" i="2"/>
  <c r="AZ26" i="2"/>
  <c r="AF26" i="2"/>
  <c r="AP26" i="2"/>
  <c r="BE25" i="2"/>
  <c r="AK25" i="2"/>
  <c r="AU25" i="2"/>
  <c r="BE23" i="2"/>
  <c r="AK23" i="2"/>
  <c r="AU23" i="2"/>
  <c r="AZ19" i="2"/>
  <c r="AP19" i="2"/>
  <c r="AF19" i="2"/>
  <c r="AP23" i="2"/>
  <c r="AF23" i="2"/>
  <c r="AZ23" i="2"/>
  <c r="AP24" i="2"/>
  <c r="AZ24" i="2"/>
  <c r="AF24" i="2"/>
  <c r="AP17" i="2"/>
  <c r="AF17" i="2"/>
  <c r="AZ17" i="2"/>
  <c r="AZ22" i="2"/>
  <c r="AP22" i="2"/>
  <c r="AF22" i="2"/>
  <c r="AW29" i="2" l="1"/>
  <c r="AW18" i="2"/>
  <c r="G92" i="1" s="1" a="1"/>
  <c r="G92" i="1" s="1"/>
  <c r="BG29" i="2"/>
  <c r="AM28" i="2"/>
  <c r="AW20" i="2"/>
  <c r="AM21" i="2"/>
  <c r="AM20" i="2"/>
  <c r="BG17" i="2"/>
  <c r="BG22" i="2"/>
  <c r="AW24" i="2"/>
  <c r="AW30" i="2"/>
  <c r="AM27" i="2"/>
  <c r="AM30" i="2"/>
  <c r="AM17" i="2"/>
  <c r="AW21" i="2"/>
  <c r="AM29" i="2"/>
  <c r="BG27" i="2"/>
  <c r="BG30" i="2"/>
  <c r="AM19" i="2"/>
  <c r="BG20" i="2"/>
  <c r="AW28" i="2"/>
  <c r="AM18" i="2"/>
  <c r="BG18" i="2"/>
  <c r="AM23" i="2"/>
  <c r="AW19" i="2"/>
  <c r="AW26" i="2"/>
  <c r="BG28" i="2"/>
  <c r="AW25" i="2"/>
  <c r="AM22" i="2"/>
  <c r="BG21" i="2"/>
  <c r="AW27" i="2"/>
  <c r="AW22" i="2"/>
  <c r="BG23" i="2"/>
  <c r="AM24" i="2"/>
  <c r="AW23" i="2"/>
  <c r="BG26" i="2"/>
  <c r="BG25" i="2"/>
  <c r="AW17" i="2"/>
  <c r="BG24" i="2"/>
  <c r="BG19" i="2"/>
  <c r="AM25" i="2"/>
  <c r="AM26" i="2"/>
  <c r="G80" i="1" l="1" a="1"/>
  <c r="G80" i="1" s="1"/>
  <c r="G68" i="1" a="1"/>
  <c r="G68" i="1" s="1"/>
  <c r="G56" i="1" a="1"/>
  <c r="G56" i="1" s="1"/>
  <c r="G95" i="1" a="1"/>
  <c r="G95" i="1" s="1"/>
  <c r="G71" i="1" a="1"/>
  <c r="G71" i="1" s="1"/>
  <c r="G83" i="1" a="1"/>
  <c r="G83" i="1" s="1"/>
  <c r="G59" i="1" a="1"/>
  <c r="G59" i="1" s="1"/>
  <c r="G133" i="1" a="1"/>
  <c r="G133" i="1" s="1"/>
  <c r="G145" i="1" a="1"/>
  <c r="G145" i="1" s="1"/>
  <c r="G109" i="1" a="1"/>
  <c r="G109" i="1" s="1"/>
  <c r="G121" i="1" a="1"/>
  <c r="G121" i="1" s="1"/>
  <c r="G84" i="1" a="1"/>
  <c r="G84" i="1" s="1"/>
  <c r="G72" i="1" a="1"/>
  <c r="G72" i="1" s="1"/>
  <c r="G60" i="1" a="1"/>
  <c r="G60" i="1" s="1"/>
  <c r="G96" i="1" a="1"/>
  <c r="G96" i="1" s="1"/>
  <c r="G16" i="1" a="1"/>
  <c r="G16" i="1" s="1"/>
  <c r="G28" i="1" a="1"/>
  <c r="G28" i="1" s="1"/>
  <c r="G40" i="1" a="1"/>
  <c r="G40" i="1" s="1"/>
  <c r="G52" i="1" a="1"/>
  <c r="G52" i="1" s="1"/>
  <c r="G140" i="1" a="1"/>
  <c r="G140" i="1" s="1"/>
  <c r="G104" i="1" a="1"/>
  <c r="G104" i="1" s="1"/>
  <c r="G116" i="1" a="1"/>
  <c r="G116" i="1" s="1"/>
  <c r="G128" i="1" a="1"/>
  <c r="G128" i="1" s="1"/>
  <c r="G107" i="1" a="1"/>
  <c r="G107" i="1" s="1"/>
  <c r="G143" i="1" a="1"/>
  <c r="G143" i="1" s="1"/>
  <c r="G119" i="1" a="1"/>
  <c r="G119" i="1" s="1"/>
  <c r="G131" i="1" a="1"/>
  <c r="G131" i="1" s="1"/>
  <c r="G103" i="1" a="1"/>
  <c r="G103" i="1" s="1"/>
  <c r="G127" i="1" a="1"/>
  <c r="G127" i="1" s="1"/>
  <c r="G115" i="1" a="1"/>
  <c r="G115" i="1" s="1"/>
  <c r="G139" i="1" a="1"/>
  <c r="G139" i="1" s="1"/>
  <c r="G110" i="1" a="1"/>
  <c r="G110" i="1" s="1"/>
  <c r="G122" i="1" a="1"/>
  <c r="G122" i="1" s="1"/>
  <c r="G134" i="1" a="1"/>
  <c r="G134" i="1" s="1"/>
  <c r="G146" i="1" a="1"/>
  <c r="G146" i="1" s="1"/>
  <c r="G33" i="1" a="1"/>
  <c r="G33" i="1" s="1"/>
  <c r="G45" i="1" a="1"/>
  <c r="G45" i="1" s="1"/>
  <c r="G9" i="1" a="1"/>
  <c r="G9" i="1" s="1"/>
  <c r="G21" i="1" a="1"/>
  <c r="G21" i="1" s="1"/>
  <c r="G10" i="1" a="1"/>
  <c r="G10" i="1" s="1"/>
  <c r="G22" i="1" a="1"/>
  <c r="G22" i="1" s="1"/>
  <c r="G34" i="1" a="1"/>
  <c r="G34" i="1" s="1"/>
  <c r="G46" i="1" a="1"/>
  <c r="G46" i="1" s="1"/>
  <c r="G7" i="1" a="1"/>
  <c r="G7" i="1" s="1"/>
  <c r="G31" i="1" a="1"/>
  <c r="G31" i="1" s="1"/>
  <c r="G19" i="1" a="1"/>
  <c r="G19" i="1" s="1"/>
  <c r="G43" i="1" a="1"/>
  <c r="G43" i="1" s="1"/>
  <c r="G98" i="1" a="1"/>
  <c r="G98" i="1" s="1"/>
  <c r="G62" i="1" a="1"/>
  <c r="G62" i="1" s="1"/>
  <c r="G74" i="1" a="1"/>
  <c r="G74" i="1" s="1"/>
  <c r="G86" i="1" a="1"/>
  <c r="G86" i="1" s="1"/>
  <c r="G24" i="1" a="1"/>
  <c r="G24" i="1" s="1"/>
  <c r="G36" i="1" a="1"/>
  <c r="G36" i="1" s="1"/>
  <c r="G12" i="1" a="1"/>
  <c r="G12" i="1" s="1"/>
  <c r="G48" i="1" a="1"/>
  <c r="G48" i="1" s="1"/>
  <c r="G105" i="1" a="1"/>
  <c r="G105" i="1" s="1"/>
  <c r="G117" i="1" a="1"/>
  <c r="G117" i="1" s="1"/>
  <c r="G129" i="1" a="1"/>
  <c r="G129" i="1" s="1"/>
  <c r="G141" i="1" a="1"/>
  <c r="G141" i="1" s="1"/>
  <c r="G76" i="1" a="1"/>
  <c r="G76" i="1" s="1"/>
  <c r="G100" i="1" a="1"/>
  <c r="G100" i="1" s="1"/>
  <c r="G64" i="1" a="1"/>
  <c r="G64" i="1" s="1"/>
  <c r="G88" i="1" a="1"/>
  <c r="G88" i="1" s="1"/>
  <c r="G11" i="1" a="1"/>
  <c r="G11" i="1" s="1"/>
  <c r="G47" i="1" a="1"/>
  <c r="G47" i="1" s="1"/>
  <c r="G23" i="1" a="1"/>
  <c r="G23" i="1" s="1"/>
  <c r="G35" i="1" a="1"/>
  <c r="G35" i="1" s="1"/>
  <c r="G14" i="1" a="1"/>
  <c r="G14" i="1" s="1"/>
  <c r="G26" i="1" a="1"/>
  <c r="G26" i="1" s="1"/>
  <c r="G38" i="1" a="1"/>
  <c r="G38" i="1" s="1"/>
  <c r="G50" i="1" a="1"/>
  <c r="G50" i="1" s="1"/>
  <c r="G15" i="1" a="1"/>
  <c r="G15" i="1" s="1"/>
  <c r="G27" i="1" a="1"/>
  <c r="G27" i="1" s="1"/>
  <c r="G39" i="1" a="1"/>
  <c r="G39" i="1" s="1"/>
  <c r="G51" i="1" a="1"/>
  <c r="G51" i="1" s="1"/>
  <c r="G120" i="1" a="1"/>
  <c r="G120" i="1" s="1"/>
  <c r="G132" i="1" a="1"/>
  <c r="G132" i="1" s="1"/>
  <c r="G144" i="1" a="1"/>
  <c r="G144" i="1" s="1"/>
  <c r="G108" i="1" a="1"/>
  <c r="G108" i="1" s="1"/>
  <c r="G106" i="1" a="1"/>
  <c r="G106" i="1" s="1"/>
  <c r="G130" i="1" a="1"/>
  <c r="G130" i="1" s="1"/>
  <c r="G142" i="1" a="1"/>
  <c r="G142" i="1" s="1"/>
  <c r="G118" i="1" a="1"/>
  <c r="G118" i="1" s="1"/>
  <c r="G111" i="1" a="1"/>
  <c r="G111" i="1" s="1"/>
  <c r="G123" i="1" a="1"/>
  <c r="G123" i="1" s="1"/>
  <c r="G135" i="1" a="1"/>
  <c r="G135" i="1" s="1"/>
  <c r="G147" i="1" a="1"/>
  <c r="G147" i="1" s="1"/>
  <c r="G57" i="1" a="1"/>
  <c r="G57" i="1" s="1"/>
  <c r="G69" i="1" a="1"/>
  <c r="G69" i="1" s="1"/>
  <c r="G81" i="1" a="1"/>
  <c r="G81" i="1" s="1"/>
  <c r="G93" i="1" a="1"/>
  <c r="G93" i="1" s="1"/>
  <c r="G82" i="1" a="1"/>
  <c r="G82" i="1" s="1"/>
  <c r="G58" i="1" a="1"/>
  <c r="G58" i="1" s="1"/>
  <c r="G70" i="1" a="1"/>
  <c r="G70" i="1" s="1"/>
  <c r="G94" i="1" a="1"/>
  <c r="G94" i="1" s="1"/>
  <c r="G61" i="1" a="1"/>
  <c r="G61" i="1" s="1"/>
  <c r="G85" i="1" a="1"/>
  <c r="G85" i="1" s="1"/>
  <c r="G73" i="1" a="1"/>
  <c r="G73" i="1" s="1"/>
  <c r="G97" i="1" a="1"/>
  <c r="G97" i="1" s="1"/>
  <c r="G32" i="1" a="1"/>
  <c r="G32" i="1" s="1"/>
  <c r="G20" i="1" a="1"/>
  <c r="G20" i="1" s="1"/>
  <c r="G44" i="1" a="1"/>
  <c r="G44" i="1" s="1"/>
  <c r="G8" i="1" a="1"/>
  <c r="G8" i="1" s="1"/>
  <c r="G63" i="1" a="1"/>
  <c r="G63" i="1" s="1"/>
  <c r="G75" i="1" a="1"/>
  <c r="G75" i="1" s="1"/>
  <c r="G87" i="1" a="1"/>
  <c r="G87" i="1" s="1"/>
  <c r="G99" i="1" a="1"/>
  <c r="G99" i="1" s="1"/>
  <c r="G55" i="1" a="1"/>
  <c r="G55" i="1" s="1"/>
  <c r="G79" i="1" a="1"/>
  <c r="G79" i="1" s="1"/>
  <c r="G67" i="1" a="1"/>
  <c r="G67" i="1" s="1"/>
  <c r="G91" i="1" a="1"/>
  <c r="G91" i="1" s="1"/>
  <c r="G136" i="1" a="1"/>
  <c r="G136" i="1" s="1"/>
  <c r="G112" i="1" a="1"/>
  <c r="G112" i="1" s="1"/>
  <c r="G124" i="1" a="1"/>
  <c r="G124" i="1" s="1"/>
  <c r="G148" i="1" a="1"/>
  <c r="G148" i="1" s="1"/>
  <c r="G25" i="1" a="1"/>
  <c r="G25" i="1" s="1"/>
  <c r="G13" i="1" a="1"/>
  <c r="G13" i="1" s="1"/>
  <c r="G49" i="1" a="1"/>
  <c r="G49" i="1" s="1"/>
  <c r="G37" i="1" a="1"/>
  <c r="G3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<sst xmlns="http://schemas.openxmlformats.org/spreadsheetml/2006/main" count="182" uniqueCount="101">
  <si>
    <t>Id</t>
  </si>
  <si>
    <t>CardQuality</t>
  </si>
  <si>
    <t>CardPro</t>
  </si>
  <si>
    <t>Ascendant</t>
  </si>
  <si>
    <t>Cost01</t>
  </si>
  <si>
    <t>Cost02</t>
  </si>
  <si>
    <t>Attr</t>
  </si>
  <si>
    <t>BusinessAttr</t>
  </si>
  <si>
    <t>int</t>
  </si>
  <si>
    <t>string</t>
  </si>
  <si>
    <t>主键</t>
  </si>
  <si>
    <t>卡牌品质</t>
  </si>
  <si>
    <t>卡牌职业</t>
  </si>
  <si>
    <t>等阶</t>
  </si>
  <si>
    <t>消耗1</t>
  </si>
  <si>
    <t>消耗2</t>
  </si>
  <si>
    <t>属性</t>
  </si>
  <si>
    <t>//序号</t>
  </si>
  <si>
    <t>1 神魔
2 史诗
3 精英
4 稀有</t>
  </si>
  <si>
    <t>1 输出
2 坦克
3 支援</t>
  </si>
  <si>
    <r>
      <rPr>
        <sz val="11"/>
        <color rgb="FF000000"/>
        <rFont val="宋体"/>
        <family val="3"/>
        <charset val="134"/>
      </rPr>
      <t xml:space="preserve">0 无
</t>
    </r>
    <r>
      <rPr>
        <sz val="11"/>
        <color theme="1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theme="4"/>
        <rFont val="宋体"/>
        <family val="3"/>
        <charset val="134"/>
      </rPr>
      <t xml:space="preserve">稀有
</t>
    </r>
    <r>
      <rPr>
        <sz val="11"/>
        <color theme="1"/>
        <rFont val="宋体"/>
        <family val="3"/>
        <charset val="134"/>
      </rPr>
      <t>2</t>
    </r>
    <r>
      <rPr>
        <sz val="11"/>
        <color theme="4"/>
        <rFont val="宋体"/>
        <family val="3"/>
        <charset val="134"/>
      </rPr>
      <t xml:space="preserve"> 稀有+</t>
    </r>
    <r>
      <rPr>
        <sz val="11"/>
        <color rgb="FF000000"/>
        <rFont val="宋体"/>
        <family val="3"/>
        <charset val="134"/>
      </rPr>
      <t xml:space="preserve">
</t>
    </r>
    <r>
      <rPr>
        <sz val="11"/>
        <color theme="1"/>
        <rFont val="宋体"/>
        <family val="3"/>
        <charset val="134"/>
      </rPr>
      <t>3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rgb="FF7030A0"/>
        <rFont val="宋体"/>
        <family val="3"/>
        <charset val="134"/>
      </rPr>
      <t>精英
4 精英+</t>
    </r>
    <r>
      <rPr>
        <sz val="11"/>
        <color rgb="FF000000"/>
        <rFont val="宋体"/>
        <family val="3"/>
        <charset val="134"/>
      </rPr>
      <t xml:space="preserve">
5 </t>
    </r>
    <r>
      <rPr>
        <sz val="11"/>
        <color theme="5"/>
        <rFont val="宋体"/>
        <family val="3"/>
        <charset val="134"/>
      </rPr>
      <t xml:space="preserve">史诗
</t>
    </r>
    <r>
      <rPr>
        <sz val="11"/>
        <color theme="1"/>
        <rFont val="宋体"/>
        <family val="3"/>
        <charset val="134"/>
      </rPr>
      <t>6</t>
    </r>
    <r>
      <rPr>
        <sz val="11"/>
        <color theme="5"/>
        <rFont val="宋体"/>
        <family val="3"/>
        <charset val="134"/>
      </rPr>
      <t xml:space="preserve"> 史诗+</t>
    </r>
    <r>
      <rPr>
        <sz val="11"/>
        <color rgb="FF000000"/>
        <rFont val="宋体"/>
        <family val="3"/>
        <charset val="134"/>
      </rPr>
      <t xml:space="preserve">
7 </t>
    </r>
    <r>
      <rPr>
        <sz val="11"/>
        <color rgb="FFFF0000"/>
        <rFont val="宋体"/>
        <family val="3"/>
        <charset val="134"/>
      </rPr>
      <t xml:space="preserve">传说
</t>
    </r>
    <r>
      <rPr>
        <sz val="11"/>
        <color theme="1"/>
        <rFont val="宋体"/>
        <family val="3"/>
        <charset val="134"/>
      </rPr>
      <t>8</t>
    </r>
    <r>
      <rPr>
        <sz val="11"/>
        <color rgb="FFFF0000"/>
        <rFont val="宋体"/>
        <family val="3"/>
        <charset val="134"/>
      </rPr>
      <t xml:space="preserve"> 传说+</t>
    </r>
    <r>
      <rPr>
        <sz val="11"/>
        <color rgb="FF000000"/>
        <rFont val="宋体"/>
        <family val="3"/>
        <charset val="134"/>
      </rPr>
      <t xml:space="preserve">
9 </t>
    </r>
    <r>
      <rPr>
        <sz val="11"/>
        <color theme="0" tint="-0.499984740745262"/>
        <rFont val="宋体"/>
        <family val="3"/>
        <charset val="134"/>
      </rPr>
      <t xml:space="preserve">终极
</t>
    </r>
    <r>
      <rPr>
        <sz val="11"/>
        <color theme="1"/>
        <rFont val="宋体"/>
        <family val="3"/>
        <charset val="134"/>
      </rPr>
      <t>10</t>
    </r>
    <r>
      <rPr>
        <sz val="11"/>
        <color theme="0" tint="-0.499984740745262"/>
        <rFont val="宋体"/>
        <family val="3"/>
        <charset val="134"/>
      </rPr>
      <t xml:space="preserve"> 终极+</t>
    </r>
    <r>
      <rPr>
        <sz val="11"/>
        <color rgb="FF000000"/>
        <rFont val="宋体"/>
        <family val="3"/>
        <charset val="134"/>
      </rPr>
      <t xml:space="preserve">
11 </t>
    </r>
    <r>
      <rPr>
        <sz val="11"/>
        <color theme="3" tint="-0.249977111117893"/>
        <rFont val="宋体"/>
        <family val="3"/>
        <charset val="134"/>
      </rPr>
      <t>巅峰
12 巅峰+</t>
    </r>
  </si>
  <si>
    <t>同ID道具
填数量</t>
  </si>
  <si>
    <t>本阵营改装件
填数量</t>
  </si>
  <si>
    <t>[属性:值]</t>
  </si>
  <si>
    <t>[</t>
  </si>
  <si>
    <t>:</t>
  </si>
  <si>
    <t>,</t>
  </si>
  <si>
    <t>]</t>
  </si>
  <si>
    <t>"</t>
  </si>
  <si>
    <t>{</t>
  </si>
  <si>
    <t>}</t>
  </si>
  <si>
    <r>
      <rPr>
        <b/>
        <sz val="13"/>
        <color rgb="FF44546A"/>
        <rFont val="宋体"/>
        <family val="3"/>
        <charset val="134"/>
      </rPr>
      <t>卡牌升星</t>
    </r>
  </si>
  <si>
    <r>
      <rPr>
        <sz val="11"/>
        <color rgb="FF000000"/>
        <rFont val="宋体"/>
        <family val="3"/>
        <charset val="134"/>
      </rPr>
      <t>Rank2</t>
    </r>
  </si>
  <si>
    <r>
      <rPr>
        <sz val="11"/>
        <color rgb="FF000000"/>
        <rFont val="宋体"/>
        <family val="3"/>
        <charset val="134"/>
      </rPr>
      <t>生命</t>
    </r>
  </si>
  <si>
    <r>
      <rPr>
        <sz val="11"/>
        <color rgb="FF000000"/>
        <rFont val="宋体"/>
        <family val="3"/>
        <charset val="134"/>
      </rPr>
      <t>攻击</t>
    </r>
  </si>
  <si>
    <r>
      <rPr>
        <sz val="11"/>
        <color rgb="FF000000"/>
        <rFont val="宋体"/>
        <family val="3"/>
        <charset val="134"/>
      </rPr>
      <t>品质</t>
    </r>
  </si>
  <si>
    <r>
      <rPr>
        <sz val="11"/>
        <color rgb="FF000000"/>
        <rFont val="宋体"/>
        <family val="3"/>
        <charset val="134"/>
      </rPr>
      <t>系数</t>
    </r>
  </si>
  <si>
    <r>
      <rPr>
        <sz val="11"/>
        <color rgb="FF000000"/>
        <rFont val="宋体"/>
        <family val="3"/>
        <charset val="134"/>
      </rPr>
      <t>参数1</t>
    </r>
  </si>
  <si>
    <r>
      <rPr>
        <sz val="11"/>
        <color rgb="FF000000"/>
        <rFont val="宋体"/>
        <family val="3"/>
        <charset val="134"/>
      </rPr>
      <t>车卡</t>
    </r>
  </si>
  <si>
    <r>
      <rPr>
        <sz val="11"/>
        <color rgb="FF000000"/>
        <rFont val="宋体"/>
        <family val="3"/>
        <charset val="134"/>
      </rPr>
      <t>参数2</t>
    </r>
  </si>
  <si>
    <r>
      <rPr>
        <sz val="11"/>
        <color rgb="FF000000"/>
        <rFont val="宋体"/>
        <family val="3"/>
        <charset val="134"/>
      </rPr>
      <t>精英车卡</t>
    </r>
  </si>
  <si>
    <r>
      <rPr>
        <sz val="11"/>
        <color rgb="FF000000"/>
        <rFont val="宋体"/>
        <family val="3"/>
        <charset val="134"/>
      </rPr>
      <t>参数3</t>
    </r>
  </si>
  <si>
    <r>
      <rPr>
        <sz val="11"/>
        <color rgb="FF000000"/>
        <rFont val="宋体"/>
        <family val="3"/>
        <charset val="134"/>
      </rPr>
      <t>史诗车卡</t>
    </r>
  </si>
  <si>
    <r>
      <rPr>
        <sz val="11"/>
        <color rgb="FF000000"/>
        <rFont val="宋体"/>
        <family val="3"/>
        <charset val="134"/>
      </rPr>
      <t>神魔车卡</t>
    </r>
  </si>
  <si>
    <t>CardMulti</t>
  </si>
  <si>
    <t>IntervalReduce</t>
  </si>
  <si>
    <t>商业基础</t>
  </si>
  <si>
    <t>商业拓展</t>
  </si>
  <si>
    <t>经理收入</t>
  </si>
  <si>
    <t>属性权重</t>
  </si>
  <si>
    <t>间隔缩减</t>
  </si>
  <si>
    <t>累计</t>
  </si>
  <si>
    <t>Hp</t>
  </si>
  <si>
    <t>Atk</t>
  </si>
  <si>
    <t>PhysDef</t>
  </si>
  <si>
    <t>MagicDef</t>
  </si>
  <si>
    <t>HpRate</t>
  </si>
  <si>
    <t>AtkRate</t>
  </si>
  <si>
    <t>PhysDefRate</t>
  </si>
  <si>
    <t>MagicDefRate</t>
  </si>
  <si>
    <t>基础</t>
  </si>
  <si>
    <t>基础-比</t>
  </si>
  <si>
    <t>生命</t>
  </si>
  <si>
    <t>攻击</t>
  </si>
  <si>
    <t>护甲</t>
  </si>
  <si>
    <t>魔抗</t>
  </si>
  <si>
    <t>生命-比</t>
  </si>
  <si>
    <t>攻击-比</t>
  </si>
  <si>
    <t>护甲-比</t>
  </si>
  <si>
    <t>魔抗-比</t>
  </si>
  <si>
    <t xml:space="preserve"> </t>
    <phoneticPr fontId="13" type="noConversion"/>
  </si>
  <si>
    <t>属性模板</t>
  </si>
  <si>
    <t>拓展</t>
  </si>
  <si>
    <t>二级</t>
  </si>
  <si>
    <t>计算</t>
  </si>
  <si>
    <t>暴击率</t>
  </si>
  <si>
    <t>暴抗率</t>
  </si>
  <si>
    <t>战力</t>
  </si>
  <si>
    <t>战力占比</t>
  </si>
  <si>
    <t>标准战力</t>
  </si>
  <si>
    <t>速度型</t>
  </si>
  <si>
    <t>越野型</t>
  </si>
  <si>
    <t>运输型</t>
  </si>
  <si>
    <t>护甲</t>
    <phoneticPr fontId="13" type="noConversion"/>
  </si>
  <si>
    <t>魔抗</t>
    <phoneticPr fontId="13" type="noConversion"/>
  </si>
  <si>
    <t>星级</t>
  </si>
  <si>
    <t>精英</t>
  </si>
  <si>
    <t>精英+</t>
  </si>
  <si>
    <t>史诗</t>
  </si>
  <si>
    <t>史诗+</t>
  </si>
  <si>
    <t>传说</t>
  </si>
  <si>
    <t>传说+</t>
  </si>
  <si>
    <t>终极</t>
  </si>
  <si>
    <t>终极+</t>
  </si>
  <si>
    <t>巅峰</t>
  </si>
  <si>
    <t>巅峰+</t>
  </si>
  <si>
    <t>冠阶1</t>
  </si>
  <si>
    <t>冠阶2</t>
  </si>
  <si>
    <t>冠阶3</t>
  </si>
  <si>
    <t>冠阶4</t>
  </si>
  <si>
    <t>辅助列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</si>
</sst>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00"/>
  </numFmts>
  <fonts count="15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</font>
    <font>
      <b/>
      <sz val="13"/>
      <color rgb="FF44546A"/>
      <name val="宋体"/>
      <family val="3"/>
      <charset val="134"/>
    </font>
    <font>
      <b/>
      <sz val="10"/>
      <color rgb="FF000000"/>
      <name val="微软雅黑"/>
      <family val="2"/>
      <charset val="134"/>
    </font>
    <font>
      <b/>
      <sz val="10"/>
      <color rgb="FFEA3324"/>
      <name val="微软雅黑"/>
      <family val="2"/>
      <charset val="134"/>
    </font>
    <font>
      <sz val="11"/>
      <color theme="1"/>
      <name val="宋体"/>
      <family val="3"/>
      <charset val="134"/>
    </font>
    <font>
      <sz val="11"/>
      <color theme="4"/>
      <name val="宋体"/>
      <family val="3"/>
      <charset val="134"/>
    </font>
    <font>
      <sz val="11"/>
      <color rgb="FF7030A0"/>
      <name val="宋体"/>
      <family val="3"/>
      <charset val="134"/>
    </font>
    <font>
      <sz val="11"/>
      <color theme="5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0" tint="-0.499984740745262"/>
      <name val="宋体"/>
      <family val="3"/>
      <charset val="134"/>
    </font>
    <font>
      <sz val="11"/>
      <color theme="3" tint="-0.249977111117893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B5C7EA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EBB7E4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EB9CC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4874CB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/>
      <diagonal/>
    </border>
    <border>
      <left style="thin">
        <color rgb="FF91ABDF"/>
      </left>
      <right style="thin">
        <color rgb="FF91ABDF"/>
      </right>
      <top/>
      <bottom style="thin">
        <color rgb="FF91ABDF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2" fontId="3" fillId="5" borderId="2" xfId="0" applyNumberFormat="1" applyFont="1" applyFill="1" applyBorder="1" applyAlignment="1">
      <alignment horizontal="center" vertical="center"/>
    </xf>
    <xf numFmtId="2" fontId="3" fillId="5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2" fontId="4" fillId="5" borderId="2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176" fontId="12" fillId="2" borderId="2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3" fontId="12" fillId="2" borderId="2" xfId="0" applyNumberFormat="1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2" fontId="3" fillId="5" borderId="0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9" fontId="1" fillId="2" borderId="2" xfId="0" applyNumberFormat="1" applyFont="1" applyFill="1" applyBorder="1" applyAlignment="1">
      <alignment horizontal="center" vertical="center"/>
    </xf>
    <xf numFmtId="10" fontId="1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A9A3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/Touche/Assets/_Project_Assets/NoAssetsBundles/NumericalDesign/&#20384;&#30423;&#20462;&#36710;&#25968;&#20540;2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版本控制"/>
      <sheetName val="体验设计"/>
      <sheetName val="标准属性（战斗）"/>
      <sheetName val="标准属性（休闲）"/>
      <sheetName val="标准属性（休闲）-计算"/>
      <sheetName val="技能"/>
      <sheetName val="属性"/>
      <sheetName val="战斗公式"/>
      <sheetName val="属性评分"/>
      <sheetName val="玩家进度"/>
      <sheetName val="养成（战斗）"/>
      <sheetName val="养成（休闲）"/>
      <sheetName val="属性分配"/>
      <sheetName val="卡牌"/>
      <sheetName val="装备"/>
      <sheetName val="肉鸽2.0"/>
      <sheetName val="抽卡"/>
      <sheetName val="休闲"/>
      <sheetName val="主线&amp;挂机"/>
      <sheetName val="阵营爬塔"/>
      <sheetName val="肉鸽爬塔"/>
      <sheetName val="福利"/>
      <sheetName val="任务"/>
      <sheetName val="商店"/>
      <sheetName val="竞技场"/>
      <sheetName val="每日BOSS"/>
      <sheetName val="世界BOSS"/>
      <sheetName val="定价"/>
      <sheetName val="商业化"/>
      <sheetName val="常量"/>
      <sheetName val="曲线&amp;工具"/>
      <sheetName val="数据表格"/>
      <sheetName val="Mafia定价"/>
      <sheetName val="Mafia抽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2">
          <cell r="D22" t="str">
            <v>资源</v>
          </cell>
        </row>
      </sheetData>
      <sheetData sheetId="28"/>
      <sheetData sheetId="29">
        <row r="28">
          <cell r="D28">
            <v>0.1</v>
          </cell>
        </row>
        <row r="30">
          <cell r="D30">
            <v>0.2</v>
          </cell>
        </row>
      </sheetData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8"/>
  <sheetViews>
    <sheetView workbookViewId="0">
      <pane xSplit="5" ySplit="4" topLeftCell="F5" activePane="bottomRight" state="frozen"/>
      <selection pane="topRight"/>
      <selection pane="bottomLeft"/>
      <selection pane="bottomRight" activeCell="G7" sqref="G7"/>
    </sheetView>
  </sheetViews>
  <sheetFormatPr defaultColWidth="9" defaultRowHeight="13.5" x14ac:dyDescent="0.15"/>
  <cols>
    <col min="1" max="1" width="9.125" style="17" customWidth="1"/>
    <col min="2" max="2" width="12.75" style="17" bestFit="1" customWidth="1"/>
    <col min="3" max="3" width="11.25" style="17" bestFit="1" customWidth="1"/>
    <col min="4" max="4" width="13.25" style="17" bestFit="1" customWidth="1"/>
    <col min="5" max="5" width="13.125" style="17" bestFit="1" customWidth="1"/>
    <col min="6" max="6" width="17" style="17" bestFit="1" customWidth="1"/>
    <col min="7" max="7" width="138.125" style="17" bestFit="1" customWidth="1"/>
    <col min="8" max="8" width="45" style="17" bestFit="1" customWidth="1"/>
    <col min="9" max="16384" width="9" style="1"/>
  </cols>
  <sheetData>
    <row r="1" spans="1:8" x14ac:dyDescent="0.1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spans="1:8" x14ac:dyDescent="0.15">
      <c r="A2" s="4" t="s">
        <v>8</v>
      </c>
      <c r="B2" s="4" t="s">
        <v>8</v>
      </c>
      <c r="C2" s="4" t="s">
        <v>8</v>
      </c>
      <c r="D2" s="4" t="s">
        <v>8</v>
      </c>
      <c r="E2" s="4" t="s">
        <v>8</v>
      </c>
      <c r="F2" s="4" t="s">
        <v>8</v>
      </c>
      <c r="G2" s="4" t="s">
        <v>9</v>
      </c>
      <c r="H2" s="4" t="s">
        <v>9</v>
      </c>
    </row>
    <row r="3" spans="1:8" x14ac:dyDescent="0.15">
      <c r="A3" s="4" t="s">
        <v>10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 t="s">
        <v>16</v>
      </c>
      <c r="H3" s="4" t="s">
        <v>16</v>
      </c>
    </row>
    <row r="4" spans="1:8" s="18" customFormat="1" ht="182.1" customHeight="1" x14ac:dyDescent="0.15">
      <c r="A4" s="19" t="s">
        <v>17</v>
      </c>
      <c r="B4" s="19" t="s">
        <v>18</v>
      </c>
      <c r="C4" s="19" t="s">
        <v>19</v>
      </c>
      <c r="D4" s="19" t="s">
        <v>20</v>
      </c>
      <c r="E4" s="19" t="s">
        <v>21</v>
      </c>
      <c r="F4" s="19" t="s">
        <v>22</v>
      </c>
      <c r="G4" s="4" t="s">
        <v>23</v>
      </c>
      <c r="H4" s="4" t="s">
        <v>23</v>
      </c>
    </row>
    <row r="5" spans="1:8" x14ac:dyDescent="0.15">
      <c r="A5" s="17">
        <v>1</v>
      </c>
      <c r="B5" s="17">
        <v>1</v>
      </c>
      <c r="C5" s="17">
        <v>1</v>
      </c>
      <c r="D5" s="17">
        <v>1</v>
      </c>
      <c r="E5" s="29">
        <v>1</v>
      </c>
      <c r="F5" s="17">
        <v>0</v>
      </c>
      <c r="G5" s="17" t="str" cm="1">
        <f t="array" ref="G5">IF(D5&lt;=2,"{}",_xlfn.XLOOKUP($D5,中转!$C$17:$C$32,_xlfn.XLOOKUP($C5,中转!$AM$16:$BG$16,中转!$AM$17:$BG$32),"{}"))</f>
        <v>{}</v>
      </c>
      <c r="H5" s="17" t="str">
        <f>IF(D5&lt;=2,"{}",_xlfn.XLOOKUP($D5,中转!$C$17:$C$32,中转!$BM$17:$BM$32,"{}"))</f>
        <v>{}</v>
      </c>
    </row>
    <row r="6" spans="1:8" x14ac:dyDescent="0.15">
      <c r="A6" s="17">
        <v>2</v>
      </c>
      <c r="B6" s="18">
        <v>1</v>
      </c>
      <c r="C6" s="18">
        <v>1</v>
      </c>
      <c r="D6" s="17">
        <v>2</v>
      </c>
      <c r="E6" s="29">
        <v>1</v>
      </c>
      <c r="F6" s="17">
        <v>0</v>
      </c>
      <c r="G6" s="17" t="str" cm="1">
        <f t="array" ref="G6">IF(D6&lt;=2,"{}",_xlfn.XLOOKUP($D6,中转!$C$17:$C$32,_xlfn.XLOOKUP($C6,中转!$AM$16:$BG$16,中转!$AM$17:$BG$32),"{}"))</f>
        <v>{}</v>
      </c>
      <c r="H6" s="17" t="str">
        <f>IF(D6&lt;=2,"{}",_xlfn.XLOOKUP($D6,中转!$C$17:$C$32,中转!$BM$17:$BM$32,"{}"))</f>
        <v>{}</v>
      </c>
    </row>
    <row r="7" spans="1:8" x14ac:dyDescent="0.15">
      <c r="A7" s="17">
        <v>3</v>
      </c>
      <c r="B7" s="17">
        <v>1</v>
      </c>
      <c r="C7" s="17">
        <v>1</v>
      </c>
      <c r="D7" s="17">
        <v>3</v>
      </c>
      <c r="E7" s="29">
        <v>1</v>
      </c>
      <c r="F7" s="17">
        <v>0</v>
      </c>
      <c r="G7" s="17" t="str" cm="1">
        <f t="array" ref="G7">IF(D7&lt;=2,"{}",_xlfn.XLOOKUP($D7,中转!$C$17:$C$32,_xlfn.XLOOKUP($C7,中转!$AM$16:$BG$16,中转!$AM$17:$BG$32),"{}"))</f>
        <v>{"Hp":55,"Atk":7,"PhysDef":2,"MagicDef":2,"HpRate":0,"AtkRate":0,"PhysDefRate":0,"MagicDefRate":0}</v>
      </c>
      <c r="H7" s="17" t="str">
        <f>IF(D7&lt;=2,"{}",_xlfn.XLOOKUP($D7,中转!$C$17:$C$32,中转!$BM$17:$BM$32,"{}"))</f>
        <v>{"CardMulti":0.68,"IntervalReduce":0.14}</v>
      </c>
    </row>
    <row r="8" spans="1:8" x14ac:dyDescent="0.15">
      <c r="A8" s="17">
        <v>4</v>
      </c>
      <c r="B8" s="18">
        <v>1</v>
      </c>
      <c r="C8" s="18">
        <v>1</v>
      </c>
      <c r="D8" s="17">
        <v>4</v>
      </c>
      <c r="E8" s="29">
        <v>1</v>
      </c>
      <c r="F8" s="17">
        <v>0</v>
      </c>
      <c r="G8" s="17" t="str" cm="1">
        <f t="array" ref="G8">IF(D8&lt;=2,"{}",_xlfn.XLOOKUP($D8,中转!$C$17:$C$32,_xlfn.XLOOKUP($C8,中转!$AM$16:$BG$16,中转!$AM$17:$BG$32),"{}"))</f>
        <v>{"Hp":166,"Atk":22,"PhysDef":6,"MagicDef":6,"HpRate":0.04,"AtkRate":0.04,"PhysDefRate":0.04,"MagicDefRate":0.04}</v>
      </c>
      <c r="H8" s="17" t="str">
        <f>IF(D8&lt;=2,"{}",_xlfn.XLOOKUP($D8,中转!$C$17:$C$32,中转!$BM$17:$BM$32,"{}"))</f>
        <v>{"CardMulti":1.53,"IntervalReduce":0.26}</v>
      </c>
    </row>
    <row r="9" spans="1:8" x14ac:dyDescent="0.15">
      <c r="A9" s="17">
        <v>5</v>
      </c>
      <c r="B9" s="17">
        <v>1</v>
      </c>
      <c r="C9" s="17">
        <v>1</v>
      </c>
      <c r="D9" s="17">
        <v>5</v>
      </c>
      <c r="E9" s="16">
        <v>1</v>
      </c>
      <c r="F9" s="17">
        <v>0</v>
      </c>
      <c r="G9" s="17" t="str" cm="1">
        <f t="array" ref="G9">IF(D9&lt;=2,"{}",_xlfn.XLOOKUP($D9,中转!$C$17:$C$32,_xlfn.XLOOKUP($C9,中转!$AM$16:$BG$16,中转!$AM$17:$BG$32),"{}"))</f>
        <v>{"Hp":363,"Atk":49,"PhysDef":14,"MagicDef":14,"HpRate":0.1,"AtkRate":0.1,"PhysDefRate":0.1,"MagicDefRate":0.1}</v>
      </c>
      <c r="H9" s="17" t="str">
        <f>IF(D9&lt;=2,"{}",_xlfn.XLOOKUP($D9,中转!$C$17:$C$32,中转!$BM$17:$BM$32,"{}"))</f>
        <v>{"CardMulti":2.53,"IntervalReduce":0.76}</v>
      </c>
    </row>
    <row r="10" spans="1:8" x14ac:dyDescent="0.15">
      <c r="A10" s="17">
        <v>6</v>
      </c>
      <c r="B10" s="18">
        <v>1</v>
      </c>
      <c r="C10" s="18">
        <v>1</v>
      </c>
      <c r="D10" s="17">
        <v>6</v>
      </c>
      <c r="E10" s="16">
        <v>1</v>
      </c>
      <c r="F10" s="17">
        <v>0</v>
      </c>
      <c r="G10" s="17" t="str" cm="1">
        <f t="array" ref="G10">IF(D10&lt;=2,"{}",_xlfn.XLOOKUP($D10,中转!$C$17:$C$32,_xlfn.XLOOKUP($C10,中转!$AM$16:$BG$16,中转!$AM$17:$BG$32),"{}"))</f>
        <v>{"Hp":637,"Atk":86,"PhysDef":24,"MagicDef":24,"HpRate":0.17,"AtkRate":0.17,"PhysDefRate":0.17,"MagicDefRate":0.17}</v>
      </c>
      <c r="H10" s="17" t="str">
        <f>IF(D10&lt;=2,"{}",_xlfn.XLOOKUP($D10,中转!$C$17:$C$32,中转!$BM$17:$BM$32,"{}"))</f>
        <v>{"CardMulti":6.43,"IntervalReduce":1}</v>
      </c>
    </row>
    <row r="11" spans="1:8" x14ac:dyDescent="0.15">
      <c r="A11" s="17">
        <v>7</v>
      </c>
      <c r="B11" s="17">
        <v>1</v>
      </c>
      <c r="C11" s="17">
        <v>1</v>
      </c>
      <c r="D11" s="17">
        <v>7</v>
      </c>
      <c r="E11" s="16">
        <v>1</v>
      </c>
      <c r="F11" s="17">
        <v>0</v>
      </c>
      <c r="G11" s="17" t="str" cm="1">
        <f t="array" ref="G11">IF(D11&lt;=2,"{}",_xlfn.XLOOKUP($D11,中转!$C$17:$C$32,_xlfn.XLOOKUP($C11,中转!$AM$16:$BG$16,中转!$AM$17:$BG$32),"{}"))</f>
        <v>{"Hp":1216,"Atk":165,"PhysDef":47,"MagicDef":47,"HpRate":0.24,"AtkRate":0.24,"PhysDefRate":0.24,"MagicDefRate":0.24}</v>
      </c>
      <c r="H11" s="17" t="str">
        <f>IF(D11&lt;=2,"{}",_xlfn.XLOOKUP($D11,中转!$C$17:$C$32,中转!$BM$17:$BM$32,"{}"))</f>
        <v>{"CardMulti":12.66,"IntervalReduce":2}</v>
      </c>
    </row>
    <row r="12" spans="1:8" x14ac:dyDescent="0.15">
      <c r="A12" s="17">
        <v>8</v>
      </c>
      <c r="B12" s="18">
        <v>1</v>
      </c>
      <c r="C12" s="18">
        <v>1</v>
      </c>
      <c r="D12" s="17">
        <v>8</v>
      </c>
      <c r="E12" s="16">
        <v>2</v>
      </c>
      <c r="F12" s="17">
        <v>0</v>
      </c>
      <c r="G12" s="17" t="str" cm="1">
        <f t="array" ref="G12">IF(D12&lt;=2,"{}",_xlfn.XLOOKUP($D12,中转!$C$17:$C$32,_xlfn.XLOOKUP($C12,中转!$AM$16:$BG$16,中转!$AM$17:$BG$32),"{}"))</f>
        <v>{"Hp":1921,"Atk":262,"PhysDef":75,"MagicDef":75,"HpRate":0.33,"AtkRate":0.33,"PhysDefRate":0.33,"MagicDefRate":0.33}</v>
      </c>
      <c r="H12" s="17" t="str">
        <f>IF(D12&lt;=2,"{}",_xlfn.XLOOKUP($D12,中转!$C$17:$C$32,中转!$BM$17:$BM$32,"{}"))</f>
        <v>{"CardMulti":22.31,"IntervalReduce":3}</v>
      </c>
    </row>
    <row r="13" spans="1:8" x14ac:dyDescent="0.15">
      <c r="A13" s="17">
        <v>9</v>
      </c>
      <c r="B13" s="17">
        <v>1</v>
      </c>
      <c r="C13" s="17">
        <v>1</v>
      </c>
      <c r="D13" s="17">
        <v>9</v>
      </c>
      <c r="E13" s="16">
        <v>2</v>
      </c>
      <c r="F13" s="17">
        <v>0</v>
      </c>
      <c r="G13" s="17" t="str" cm="1">
        <f t="array" ref="G13">IF(D13&lt;=2,"{}",_xlfn.XLOOKUP($D13,中转!$C$17:$C$32,_xlfn.XLOOKUP($C13,中转!$AM$16:$BG$16,中转!$AM$17:$BG$32),"{}"))</f>
        <v>{"Hp":3067,"Atk":418,"PhysDef":119,"MagicDef":119,"HpRate":0.41,"AtkRate":0.41,"PhysDefRate":0.41,"MagicDefRate":0.41}</v>
      </c>
      <c r="H13" s="17" t="str">
        <f>IF(D13&lt;=2,"{}",_xlfn.XLOOKUP($D13,中转!$C$17:$C$32,中转!$BM$17:$BM$32,"{}"))</f>
        <v>{"CardMulti":34.91,"IntervalReduce":4}</v>
      </c>
    </row>
    <row r="14" spans="1:8" x14ac:dyDescent="0.15">
      <c r="A14" s="17">
        <v>10</v>
      </c>
      <c r="B14" s="18">
        <v>1</v>
      </c>
      <c r="C14" s="18">
        <v>1</v>
      </c>
      <c r="D14" s="17">
        <v>10</v>
      </c>
      <c r="E14" s="16">
        <v>2</v>
      </c>
      <c r="F14" s="17">
        <v>0</v>
      </c>
      <c r="G14" s="17" t="str" cm="1">
        <f t="array" ref="G14">IF(D14&lt;=2,"{}",_xlfn.XLOOKUP($D14,中转!$C$17:$C$32,_xlfn.XLOOKUP($C14,中转!$AM$16:$BG$16,中转!$AM$17:$BG$32),"{}"))</f>
        <v>{"Hp":4379,"Atk":597,"PhysDef":171,"MagicDef":171,"HpRate":0.51,"AtkRate":0.51,"PhysDefRate":0.51,"MagicDefRate":0.51}</v>
      </c>
      <c r="H14" s="17" t="str">
        <f>IF(D14&lt;=2,"{}",_xlfn.XLOOKUP($D14,中转!$C$17:$C$32,中转!$BM$17:$BM$32,"{}"))</f>
        <v>{"CardMulti":54.71,"IntervalReduce":5}</v>
      </c>
    </row>
    <row r="15" spans="1:8" x14ac:dyDescent="0.15">
      <c r="A15" s="17">
        <v>11</v>
      </c>
      <c r="B15" s="17">
        <v>1</v>
      </c>
      <c r="C15" s="17">
        <v>1</v>
      </c>
      <c r="D15" s="17">
        <v>11</v>
      </c>
      <c r="E15" s="16">
        <v>4</v>
      </c>
      <c r="F15" s="17">
        <v>0</v>
      </c>
      <c r="G15" s="17" t="str" cm="1">
        <f t="array" ref="G15">IF(D15&lt;=2,"{}",_xlfn.XLOOKUP($D15,中转!$C$17:$C$32,_xlfn.XLOOKUP($C15,中转!$AM$16:$BG$16,中转!$AM$17:$BG$32),"{}"))</f>
        <v>{"Hp":6258,"Atk":853,"PhysDef":244,"MagicDef":244,"HpRate":0.61,"AtkRate":0.61,"PhysDefRate":0.61,"MagicDefRate":0.61}</v>
      </c>
      <c r="H15" s="17" t="str">
        <f>IF(D15&lt;=2,"{}",_xlfn.XLOOKUP($D15,中转!$C$17:$C$32,中转!$BM$17:$BM$32,"{}"))</f>
        <v>{"CardMulti":77.39,"IntervalReduce":6}</v>
      </c>
    </row>
    <row r="16" spans="1:8" x14ac:dyDescent="0.15">
      <c r="A16" s="17">
        <v>12</v>
      </c>
      <c r="B16" s="18">
        <v>1</v>
      </c>
      <c r="C16" s="18">
        <v>1</v>
      </c>
      <c r="D16" s="17">
        <v>12</v>
      </c>
      <c r="E16" s="30">
        <v>1</v>
      </c>
      <c r="F16" s="17">
        <v>0</v>
      </c>
      <c r="G16" s="17" t="str" cm="1">
        <f t="array" ref="G16">IF(D16&lt;=2,"{}",_xlfn.XLOOKUP($D16,中转!$C$17:$C$32,_xlfn.XLOOKUP($C16,中转!$AM$16:$BG$16,中转!$AM$17:$BG$32),"{}"))</f>
        <v>{"Hp":8205,"Atk":1118,"PhysDef":320,"MagicDef":320,"HpRate":0.72,"AtkRate":0.72,"PhysDefRate":0.72,"MagicDefRate":0.72}</v>
      </c>
      <c r="H16" s="17" t="str">
        <f>IF(D16&lt;=2,"{}",_xlfn.XLOOKUP($D16,中转!$C$17:$C$32,中转!$BM$17:$BM$32,"{}"))</f>
        <v>{"CardMulti":101.51,"IntervalReduce":7}</v>
      </c>
    </row>
    <row r="17" spans="1:8" x14ac:dyDescent="0.15">
      <c r="A17" s="17">
        <v>13</v>
      </c>
      <c r="B17" s="17">
        <v>2</v>
      </c>
      <c r="C17" s="17">
        <v>1</v>
      </c>
      <c r="D17" s="17">
        <v>1</v>
      </c>
      <c r="E17" s="30">
        <v>1</v>
      </c>
      <c r="F17" s="17">
        <v>0</v>
      </c>
      <c r="G17" s="17" t="str" cm="1">
        <f t="array" ref="G17">IF(D17&lt;=2,"{}",_xlfn.XLOOKUP($D17,中转!$C$17:$C$32,_xlfn.XLOOKUP($C17,中转!$AM$16:$BG$16,中转!$AM$17:$BG$32),"{}"))</f>
        <v>{}</v>
      </c>
      <c r="H17" s="17" t="str">
        <f>IF(D17&lt;=2,"{}",_xlfn.XLOOKUP($D17,中转!$C$17:$C$32,中转!$BM$17:$BM$32,"{}"))</f>
        <v>{}</v>
      </c>
    </row>
    <row r="18" spans="1:8" x14ac:dyDescent="0.15">
      <c r="A18" s="17">
        <v>14</v>
      </c>
      <c r="B18" s="18">
        <v>2</v>
      </c>
      <c r="C18" s="18">
        <v>1</v>
      </c>
      <c r="D18" s="17">
        <v>2</v>
      </c>
      <c r="E18" s="30">
        <v>1</v>
      </c>
      <c r="F18" s="17">
        <v>0</v>
      </c>
      <c r="G18" s="17" t="str" cm="1">
        <f t="array" ref="G18">IF(D18&lt;=2,"{}",_xlfn.XLOOKUP($D18,中转!$C$17:$C$32,_xlfn.XLOOKUP($C18,中转!$AM$16:$BG$16,中转!$AM$17:$BG$32),"{}"))</f>
        <v>{}</v>
      </c>
      <c r="H18" s="17" t="str">
        <f>IF(D18&lt;=2,"{}",_xlfn.XLOOKUP($D18,中转!$C$17:$C$32,中转!$BM$17:$BM$32,"{}"))</f>
        <v>{}</v>
      </c>
    </row>
    <row r="19" spans="1:8" x14ac:dyDescent="0.15">
      <c r="A19" s="17">
        <v>15</v>
      </c>
      <c r="B19" s="17">
        <v>2</v>
      </c>
      <c r="C19" s="17">
        <v>1</v>
      </c>
      <c r="D19" s="17">
        <v>3</v>
      </c>
      <c r="E19" s="30">
        <v>1</v>
      </c>
      <c r="F19" s="17">
        <v>0</v>
      </c>
      <c r="G19" s="17" t="str" cm="1">
        <f t="array" ref="G19">IF(D19&lt;=2,"{}",_xlfn.XLOOKUP($D19,中转!$C$17:$C$32,_xlfn.XLOOKUP($C19,中转!$AM$16:$BG$16,中转!$AM$17:$BG$32),"{}"))</f>
        <v>{"Hp":55,"Atk":7,"PhysDef":2,"MagicDef":2,"HpRate":0,"AtkRate":0,"PhysDefRate":0,"MagicDefRate":0}</v>
      </c>
      <c r="H19" s="17" t="str">
        <f>IF(D19&lt;=2,"{}",_xlfn.XLOOKUP($D19,中转!$C$17:$C$32,中转!$BM$17:$BM$32,"{}"))</f>
        <v>{"CardMulti":0.68,"IntervalReduce":0.14}</v>
      </c>
    </row>
    <row r="20" spans="1:8" x14ac:dyDescent="0.15">
      <c r="A20" s="17">
        <v>16</v>
      </c>
      <c r="B20" s="18">
        <v>2</v>
      </c>
      <c r="C20" s="18">
        <v>1</v>
      </c>
      <c r="D20" s="17">
        <v>4</v>
      </c>
      <c r="E20" s="30">
        <v>1</v>
      </c>
      <c r="F20" s="17">
        <v>0</v>
      </c>
      <c r="G20" s="17" t="str" cm="1">
        <f t="array" ref="G20">IF(D20&lt;=2,"{}",_xlfn.XLOOKUP($D20,中转!$C$17:$C$32,_xlfn.XLOOKUP($C20,中转!$AM$16:$BG$16,中转!$AM$17:$BG$32),"{}"))</f>
        <v>{"Hp":166,"Atk":22,"PhysDef":6,"MagicDef":6,"HpRate":0.04,"AtkRate":0.04,"PhysDefRate":0.04,"MagicDefRate":0.04}</v>
      </c>
      <c r="H20" s="17" t="str">
        <f>IF(D20&lt;=2,"{}",_xlfn.XLOOKUP($D20,中转!$C$17:$C$32,中转!$BM$17:$BM$32,"{}"))</f>
        <v>{"CardMulti":1.53,"IntervalReduce":0.26}</v>
      </c>
    </row>
    <row r="21" spans="1:8" x14ac:dyDescent="0.15">
      <c r="A21" s="17">
        <v>17</v>
      </c>
      <c r="B21" s="17">
        <v>2</v>
      </c>
      <c r="C21" s="17">
        <v>1</v>
      </c>
      <c r="D21" s="17">
        <v>5</v>
      </c>
      <c r="E21" s="16">
        <v>1</v>
      </c>
      <c r="F21" s="16">
        <v>0</v>
      </c>
      <c r="G21" s="17" t="str" cm="1">
        <f t="array" ref="G21">IF(D21&lt;=2,"{}",_xlfn.XLOOKUP($D21,中转!$C$17:$C$32,_xlfn.XLOOKUP($C21,中转!$AM$16:$BG$16,中转!$AM$17:$BG$32),"{}"))</f>
        <v>{"Hp":363,"Atk":49,"PhysDef":14,"MagicDef":14,"HpRate":0.1,"AtkRate":0.1,"PhysDefRate":0.1,"MagicDefRate":0.1}</v>
      </c>
      <c r="H21" s="17" t="str">
        <f>IF(D21&lt;=2,"{}",_xlfn.XLOOKUP($D21,中转!$C$17:$C$32,中转!$BM$17:$BM$32,"{}"))</f>
        <v>{"CardMulti":2.53,"IntervalReduce":0.76}</v>
      </c>
    </row>
    <row r="22" spans="1:8" x14ac:dyDescent="0.15">
      <c r="A22" s="17">
        <v>18</v>
      </c>
      <c r="B22" s="18">
        <v>2</v>
      </c>
      <c r="C22" s="18">
        <v>1</v>
      </c>
      <c r="D22" s="17">
        <v>6</v>
      </c>
      <c r="E22" s="16">
        <v>0</v>
      </c>
      <c r="F22" s="16">
        <v>50</v>
      </c>
      <c r="G22" s="17" t="str" cm="1">
        <f t="array" ref="G22">IF(D22&lt;=2,"{}",_xlfn.XLOOKUP($D22,中转!$C$17:$C$32,_xlfn.XLOOKUP($C22,中转!$AM$16:$BG$16,中转!$AM$17:$BG$32),"{}"))</f>
        <v>{"Hp":637,"Atk":86,"PhysDef":24,"MagicDef":24,"HpRate":0.17,"AtkRate":0.17,"PhysDefRate":0.17,"MagicDefRate":0.17}</v>
      </c>
      <c r="H22" s="17" t="str">
        <f>IF(D22&lt;=2,"{}",_xlfn.XLOOKUP($D22,中转!$C$17:$C$32,中转!$BM$17:$BM$32,"{}"))</f>
        <v>{"CardMulti":6.43,"IntervalReduce":1}</v>
      </c>
    </row>
    <row r="23" spans="1:8" x14ac:dyDescent="0.15">
      <c r="A23" s="17">
        <v>19</v>
      </c>
      <c r="B23" s="17">
        <v>2</v>
      </c>
      <c r="C23" s="17">
        <v>1</v>
      </c>
      <c r="D23" s="17">
        <v>7</v>
      </c>
      <c r="E23" s="16">
        <v>2</v>
      </c>
      <c r="F23" s="16">
        <v>0</v>
      </c>
      <c r="G23" s="17" t="str" cm="1">
        <f t="array" ref="G23">IF(D23&lt;=2,"{}",_xlfn.XLOOKUP($D23,中转!$C$17:$C$32,_xlfn.XLOOKUP($C23,中转!$AM$16:$BG$16,中转!$AM$17:$BG$32),"{}"))</f>
        <v>{"Hp":1216,"Atk":165,"PhysDef":47,"MagicDef":47,"HpRate":0.24,"AtkRate":0.24,"PhysDefRate":0.24,"MagicDefRate":0.24}</v>
      </c>
      <c r="H23" s="17" t="str">
        <f>IF(D23&lt;=2,"{}",_xlfn.XLOOKUP($D23,中转!$C$17:$C$32,中转!$BM$17:$BM$32,"{}"))</f>
        <v>{"CardMulti":12.66,"IntervalReduce":2}</v>
      </c>
    </row>
    <row r="24" spans="1:8" x14ac:dyDescent="0.15">
      <c r="A24" s="17">
        <v>20</v>
      </c>
      <c r="B24" s="18">
        <v>2</v>
      </c>
      <c r="C24" s="18">
        <v>1</v>
      </c>
      <c r="D24" s="17">
        <v>8</v>
      </c>
      <c r="E24" s="16">
        <v>0</v>
      </c>
      <c r="F24" s="16">
        <v>100</v>
      </c>
      <c r="G24" s="17" t="str" cm="1">
        <f t="array" ref="G24">IF(D24&lt;=2,"{}",_xlfn.XLOOKUP($D24,中转!$C$17:$C$32,_xlfn.XLOOKUP($C24,中转!$AM$16:$BG$16,中转!$AM$17:$BG$32),"{}"))</f>
        <v>{"Hp":1921,"Atk":262,"PhysDef":75,"MagicDef":75,"HpRate":0.33,"AtkRate":0.33,"PhysDefRate":0.33,"MagicDefRate":0.33}</v>
      </c>
      <c r="H24" s="17" t="str">
        <f>IF(D24&lt;=2,"{}",_xlfn.XLOOKUP($D24,中转!$C$17:$C$32,中转!$BM$17:$BM$32,"{}"))</f>
        <v>{"CardMulti":22.31,"IntervalReduce":3}</v>
      </c>
    </row>
    <row r="25" spans="1:8" x14ac:dyDescent="0.15">
      <c r="A25" s="17">
        <v>21</v>
      </c>
      <c r="B25" s="17">
        <v>2</v>
      </c>
      <c r="C25" s="17">
        <v>1</v>
      </c>
      <c r="D25" s="17">
        <v>9</v>
      </c>
      <c r="E25" s="16">
        <v>2</v>
      </c>
      <c r="F25" s="16">
        <v>0</v>
      </c>
      <c r="G25" s="17" t="str" cm="1">
        <f t="array" ref="G25">IF(D25&lt;=2,"{}",_xlfn.XLOOKUP($D25,中转!$C$17:$C$32,_xlfn.XLOOKUP($C25,中转!$AM$16:$BG$16,中转!$AM$17:$BG$32),"{}"))</f>
        <v>{"Hp":3067,"Atk":418,"PhysDef":119,"MagicDef":119,"HpRate":0.41,"AtkRate":0.41,"PhysDefRate":0.41,"MagicDefRate":0.41}</v>
      </c>
      <c r="H25" s="17" t="str">
        <f>IF(D25&lt;=2,"{}",_xlfn.XLOOKUP($D25,中转!$C$17:$C$32,中转!$BM$17:$BM$32,"{}"))</f>
        <v>{"CardMulti":34.91,"IntervalReduce":4}</v>
      </c>
    </row>
    <row r="26" spans="1:8" x14ac:dyDescent="0.15">
      <c r="A26" s="17">
        <v>22</v>
      </c>
      <c r="B26" s="18">
        <v>2</v>
      </c>
      <c r="C26" s="18">
        <v>1</v>
      </c>
      <c r="D26" s="17">
        <v>10</v>
      </c>
      <c r="E26" s="16">
        <v>0</v>
      </c>
      <c r="F26" s="16">
        <v>200</v>
      </c>
      <c r="G26" s="17" t="str" cm="1">
        <f t="array" ref="G26">IF(D26&lt;=2,"{}",_xlfn.XLOOKUP($D26,中转!$C$17:$C$32,_xlfn.XLOOKUP($C26,中转!$AM$16:$BG$16,中转!$AM$17:$BG$32),"{}"))</f>
        <v>{"Hp":4379,"Atk":597,"PhysDef":171,"MagicDef":171,"HpRate":0.51,"AtkRate":0.51,"PhysDefRate":0.51,"MagicDefRate":0.51}</v>
      </c>
      <c r="H26" s="17" t="str">
        <f>IF(D26&lt;=2,"{}",_xlfn.XLOOKUP($D26,中转!$C$17:$C$32,中转!$BM$17:$BM$32,"{}"))</f>
        <v>{"CardMulti":54.71,"IntervalReduce":5}</v>
      </c>
    </row>
    <row r="27" spans="1:8" x14ac:dyDescent="0.15">
      <c r="A27" s="17">
        <v>23</v>
      </c>
      <c r="B27" s="17">
        <v>2</v>
      </c>
      <c r="C27" s="17">
        <v>1</v>
      </c>
      <c r="D27" s="17">
        <v>11</v>
      </c>
      <c r="E27" s="16">
        <v>2</v>
      </c>
      <c r="F27" s="16">
        <v>0</v>
      </c>
      <c r="G27" s="17" t="str" cm="1">
        <f t="array" ref="G27">IF(D27&lt;=2,"{}",_xlfn.XLOOKUP($D27,中转!$C$17:$C$32,_xlfn.XLOOKUP($C27,中转!$AM$16:$BG$16,中转!$AM$17:$BG$32),"{}"))</f>
        <v>{"Hp":6258,"Atk":853,"PhysDef":244,"MagicDef":244,"HpRate":0.61,"AtkRate":0.61,"PhysDefRate":0.61,"MagicDefRate":0.61}</v>
      </c>
      <c r="H27" s="17" t="str">
        <f>IF(D27&lt;=2,"{}",_xlfn.XLOOKUP($D27,中转!$C$17:$C$32,中转!$BM$17:$BM$32,"{}"))</f>
        <v>{"CardMulti":77.39,"IntervalReduce":6}</v>
      </c>
    </row>
    <row r="28" spans="1:8" x14ac:dyDescent="0.15">
      <c r="A28" s="17">
        <v>24</v>
      </c>
      <c r="B28" s="18">
        <v>2</v>
      </c>
      <c r="C28" s="18">
        <v>1</v>
      </c>
      <c r="D28" s="17">
        <v>12</v>
      </c>
      <c r="E28" s="30">
        <v>1</v>
      </c>
      <c r="F28" s="16">
        <v>0</v>
      </c>
      <c r="G28" s="17" t="str" cm="1">
        <f t="array" ref="G28">IF(D28&lt;=2,"{}",_xlfn.XLOOKUP($D28,中转!$C$17:$C$32,_xlfn.XLOOKUP($C28,中转!$AM$16:$BG$16,中转!$AM$17:$BG$32),"{}"))</f>
        <v>{"Hp":8205,"Atk":1118,"PhysDef":320,"MagicDef":320,"HpRate":0.72,"AtkRate":0.72,"PhysDefRate":0.72,"MagicDefRate":0.72}</v>
      </c>
      <c r="H28" s="17" t="str">
        <f>IF(D28&lt;=2,"{}",_xlfn.XLOOKUP($D28,中转!$C$17:$C$32,中转!$BM$17:$BM$32,"{}"))</f>
        <v>{"CardMulti":101.51,"IntervalReduce":7}</v>
      </c>
    </row>
    <row r="29" spans="1:8" x14ac:dyDescent="0.15">
      <c r="A29" s="17">
        <v>25</v>
      </c>
      <c r="B29" s="18">
        <v>3</v>
      </c>
      <c r="C29" s="17">
        <v>1</v>
      </c>
      <c r="D29" s="17">
        <v>1</v>
      </c>
      <c r="E29" s="17">
        <v>0</v>
      </c>
      <c r="F29" s="17">
        <v>1</v>
      </c>
      <c r="G29" s="17" t="str" cm="1">
        <f t="array" ref="G29">IF(D29&lt;=2,"{}",_xlfn.XLOOKUP($D29,中转!$C$17:$C$32,_xlfn.XLOOKUP($C29,中转!$AM$16:$BG$16,中转!$AM$17:$BG$32),"{}"))</f>
        <v>{}</v>
      </c>
      <c r="H29" s="17" t="str">
        <f>IF(D29&lt;=2,"{}",_xlfn.XLOOKUP($D29,中转!$C$17:$C$32,中转!$BM$17:$BM$32,"{}"))</f>
        <v>{}</v>
      </c>
    </row>
    <row r="30" spans="1:8" x14ac:dyDescent="0.15">
      <c r="A30" s="17">
        <v>26</v>
      </c>
      <c r="B30" s="18">
        <v>3</v>
      </c>
      <c r="C30" s="18">
        <v>1</v>
      </c>
      <c r="D30" s="17">
        <v>2</v>
      </c>
      <c r="E30" s="16">
        <v>1</v>
      </c>
      <c r="F30" s="17">
        <v>0</v>
      </c>
      <c r="G30" s="17" t="str" cm="1">
        <f t="array" ref="G30">IF(D30&lt;=2,"{}",_xlfn.XLOOKUP($D30,中转!$C$17:$C$32,_xlfn.XLOOKUP($C30,中转!$AM$16:$BG$16,中转!$AM$17:$BG$32),"{}"))</f>
        <v>{}</v>
      </c>
      <c r="H30" s="17" t="str">
        <f>IF(D30&lt;=2,"{}",_xlfn.XLOOKUP($D30,中转!$C$17:$C$32,中转!$BM$17:$BM$32,"{}"))</f>
        <v>{}</v>
      </c>
    </row>
    <row r="31" spans="1:8" x14ac:dyDescent="0.15">
      <c r="A31" s="17">
        <v>27</v>
      </c>
      <c r="B31" s="18">
        <v>3</v>
      </c>
      <c r="C31" s="17">
        <v>1</v>
      </c>
      <c r="D31" s="17">
        <v>3</v>
      </c>
      <c r="E31" s="16">
        <v>1</v>
      </c>
      <c r="F31" s="17">
        <v>0</v>
      </c>
      <c r="G31" s="17" t="str" cm="1">
        <f t="array" ref="G31">IF(D31&lt;=2,"{}",_xlfn.XLOOKUP($D31,中转!$C$17:$C$32,_xlfn.XLOOKUP($C31,中转!$AM$16:$BG$16,中转!$AM$17:$BG$32),"{}"))</f>
        <v>{"Hp":55,"Atk":7,"PhysDef":2,"MagicDef":2,"HpRate":0,"AtkRate":0,"PhysDefRate":0,"MagicDefRate":0}</v>
      </c>
      <c r="H31" s="17" t="str">
        <f>IF(D31&lt;=2,"{}",_xlfn.XLOOKUP($D31,中转!$C$17:$C$32,中转!$BM$17:$BM$32,"{}"))</f>
        <v>{"CardMulti":0.68,"IntervalReduce":0.14}</v>
      </c>
    </row>
    <row r="32" spans="1:8" x14ac:dyDescent="0.15">
      <c r="A32" s="17">
        <v>28</v>
      </c>
      <c r="B32" s="18">
        <v>3</v>
      </c>
      <c r="C32" s="18">
        <v>1</v>
      </c>
      <c r="D32" s="17">
        <v>4</v>
      </c>
      <c r="E32" s="16">
        <v>3</v>
      </c>
      <c r="F32" s="17">
        <v>0</v>
      </c>
      <c r="G32" s="17" t="str" cm="1">
        <f t="array" ref="G32">IF(D32&lt;=2,"{}",_xlfn.XLOOKUP($D32,中转!$C$17:$C$32,_xlfn.XLOOKUP($C32,中转!$AM$16:$BG$16,中转!$AM$17:$BG$32),"{}"))</f>
        <v>{"Hp":166,"Atk":22,"PhysDef":6,"MagicDef":6,"HpRate":0.04,"AtkRate":0.04,"PhysDefRate":0.04,"MagicDefRate":0.04}</v>
      </c>
      <c r="H32" s="17" t="str">
        <f>IF(D32&lt;=2,"{}",_xlfn.XLOOKUP($D32,中转!$C$17:$C$32,中转!$BM$17:$BM$32,"{}"))</f>
        <v>{"CardMulti":1.53,"IntervalReduce":0.26}</v>
      </c>
    </row>
    <row r="33" spans="1:8" x14ac:dyDescent="0.15">
      <c r="A33" s="17">
        <v>29</v>
      </c>
      <c r="B33" s="18">
        <v>3</v>
      </c>
      <c r="C33" s="17">
        <v>1</v>
      </c>
      <c r="D33" s="17">
        <v>5</v>
      </c>
      <c r="E33" s="16">
        <v>4</v>
      </c>
      <c r="F33" s="17">
        <v>0</v>
      </c>
      <c r="G33" s="17" t="str" cm="1">
        <f t="array" ref="G33">IF(D33&lt;=2,"{}",_xlfn.XLOOKUP($D33,中转!$C$17:$C$32,_xlfn.XLOOKUP($C33,中转!$AM$16:$BG$16,中转!$AM$17:$BG$32),"{}"))</f>
        <v>{"Hp":363,"Atk":49,"PhysDef":14,"MagicDef":14,"HpRate":0.1,"AtkRate":0.1,"PhysDefRate":0.1,"MagicDefRate":0.1}</v>
      </c>
      <c r="H33" s="17" t="str">
        <f>IF(D33&lt;=2,"{}",_xlfn.XLOOKUP($D33,中转!$C$17:$C$32,中转!$BM$17:$BM$32,"{}"))</f>
        <v>{"CardMulti":2.53,"IntervalReduce":0.76}</v>
      </c>
    </row>
    <row r="34" spans="1:8" x14ac:dyDescent="0.15">
      <c r="A34" s="17">
        <v>30</v>
      </c>
      <c r="B34" s="18">
        <v>3</v>
      </c>
      <c r="C34" s="18">
        <v>1</v>
      </c>
      <c r="D34" s="17">
        <v>6</v>
      </c>
      <c r="E34" s="16">
        <v>5</v>
      </c>
      <c r="F34" s="17">
        <v>0</v>
      </c>
      <c r="G34" s="17" t="str" cm="1">
        <f t="array" ref="G34">IF(D34&lt;=2,"{}",_xlfn.XLOOKUP($D34,中转!$C$17:$C$32,_xlfn.XLOOKUP($C34,中转!$AM$16:$BG$16,中转!$AM$17:$BG$32),"{}"))</f>
        <v>{"Hp":637,"Atk":86,"PhysDef":24,"MagicDef":24,"HpRate":0.17,"AtkRate":0.17,"PhysDefRate":0.17,"MagicDefRate":0.17}</v>
      </c>
      <c r="H34" s="17" t="str">
        <f>IF(D34&lt;=2,"{}",_xlfn.XLOOKUP($D34,中转!$C$17:$C$32,中转!$BM$17:$BM$32,"{}"))</f>
        <v>{"CardMulti":6.43,"IntervalReduce":1}</v>
      </c>
    </row>
    <row r="35" spans="1:8" x14ac:dyDescent="0.15">
      <c r="A35" s="17">
        <v>31</v>
      </c>
      <c r="B35" s="18">
        <v>3</v>
      </c>
      <c r="C35" s="17">
        <v>1</v>
      </c>
      <c r="D35" s="17">
        <v>7</v>
      </c>
      <c r="E35" s="16">
        <v>8</v>
      </c>
      <c r="F35" s="17">
        <v>0</v>
      </c>
      <c r="G35" s="17" t="str" cm="1">
        <f t="array" ref="G35">IF(D35&lt;=2,"{}",_xlfn.XLOOKUP($D35,中转!$C$17:$C$32,_xlfn.XLOOKUP($C35,中转!$AM$16:$BG$16,中转!$AM$17:$BG$32),"{}"))</f>
        <v>{"Hp":1216,"Atk":165,"PhysDef":47,"MagicDef":47,"HpRate":0.24,"AtkRate":0.24,"PhysDefRate":0.24,"MagicDefRate":0.24}</v>
      </c>
      <c r="H35" s="17" t="str">
        <f>IF(D35&lt;=2,"{}",_xlfn.XLOOKUP($D35,中转!$C$17:$C$32,中转!$BM$17:$BM$32,"{}"))</f>
        <v>{"CardMulti":12.66,"IntervalReduce":2}</v>
      </c>
    </row>
    <row r="36" spans="1:8" x14ac:dyDescent="0.15">
      <c r="A36" s="17">
        <v>32</v>
      </c>
      <c r="B36" s="18">
        <v>3</v>
      </c>
      <c r="C36" s="18">
        <v>1</v>
      </c>
      <c r="D36" s="17">
        <v>8</v>
      </c>
      <c r="E36" s="16">
        <v>10</v>
      </c>
      <c r="F36" s="17">
        <v>0</v>
      </c>
      <c r="G36" s="17" t="str" cm="1">
        <f t="array" ref="G36">IF(D36&lt;=2,"{}",_xlfn.XLOOKUP($D36,中转!$C$17:$C$32,_xlfn.XLOOKUP($C36,中转!$AM$16:$BG$16,中转!$AM$17:$BG$32),"{}"))</f>
        <v>{"Hp":1921,"Atk":262,"PhysDef":75,"MagicDef":75,"HpRate":0.33,"AtkRate":0.33,"PhysDefRate":0.33,"MagicDefRate":0.33}</v>
      </c>
      <c r="H36" s="17" t="str">
        <f>IF(D36&lt;=2,"{}",_xlfn.XLOOKUP($D36,中转!$C$17:$C$32,中转!$BM$17:$BM$32,"{}"))</f>
        <v>{"CardMulti":22.31,"IntervalReduce":3}</v>
      </c>
    </row>
    <row r="37" spans="1:8" x14ac:dyDescent="0.15">
      <c r="A37" s="17">
        <v>33</v>
      </c>
      <c r="B37" s="18">
        <v>3</v>
      </c>
      <c r="C37" s="17">
        <v>1</v>
      </c>
      <c r="D37" s="17">
        <v>9</v>
      </c>
      <c r="E37" s="16">
        <v>12</v>
      </c>
      <c r="F37" s="17">
        <v>0</v>
      </c>
      <c r="G37" s="17" t="str" cm="1">
        <f t="array" ref="G37">IF(D37&lt;=2,"{}",_xlfn.XLOOKUP($D37,中转!$C$17:$C$32,_xlfn.XLOOKUP($C37,中转!$AM$16:$BG$16,中转!$AM$17:$BG$32),"{}"))</f>
        <v>{"Hp":3067,"Atk":418,"PhysDef":119,"MagicDef":119,"HpRate":0.41,"AtkRate":0.41,"PhysDefRate":0.41,"MagicDefRate":0.41}</v>
      </c>
      <c r="H37" s="17" t="str">
        <f>IF(D37&lt;=2,"{}",_xlfn.XLOOKUP($D37,中转!$C$17:$C$32,中转!$BM$17:$BM$32,"{}"))</f>
        <v>{"CardMulti":34.91,"IntervalReduce":4}</v>
      </c>
    </row>
    <row r="38" spans="1:8" x14ac:dyDescent="0.15">
      <c r="A38" s="17">
        <v>34</v>
      </c>
      <c r="B38" s="18">
        <v>3</v>
      </c>
      <c r="C38" s="18">
        <v>1</v>
      </c>
      <c r="D38" s="17">
        <v>10</v>
      </c>
      <c r="E38" s="16">
        <v>0</v>
      </c>
      <c r="F38" s="17">
        <v>200</v>
      </c>
      <c r="G38" s="17" t="str" cm="1">
        <f t="array" ref="G38">IF(D38&lt;=2,"{}",_xlfn.XLOOKUP($D38,中转!$C$17:$C$32,_xlfn.XLOOKUP($C38,中转!$AM$16:$BG$16,中转!$AM$17:$BG$32),"{}"))</f>
        <v>{"Hp":4379,"Atk":597,"PhysDef":171,"MagicDef":171,"HpRate":0.51,"AtkRate":0.51,"PhysDefRate":0.51,"MagicDefRate":0.51}</v>
      </c>
      <c r="H38" s="17" t="str">
        <f>IF(D38&lt;=2,"{}",_xlfn.XLOOKUP($D38,中转!$C$17:$C$32,中转!$BM$17:$BM$32,"{}"))</f>
        <v>{"CardMulti":54.71,"IntervalReduce":5}</v>
      </c>
    </row>
    <row r="39" spans="1:8" x14ac:dyDescent="0.15">
      <c r="A39" s="17">
        <v>35</v>
      </c>
      <c r="B39" s="18">
        <v>3</v>
      </c>
      <c r="C39" s="17">
        <v>1</v>
      </c>
      <c r="D39" s="17">
        <v>11</v>
      </c>
      <c r="E39" s="16">
        <v>20</v>
      </c>
      <c r="F39" s="17">
        <v>0</v>
      </c>
      <c r="G39" s="17" t="str" cm="1">
        <f t="array" ref="G39">IF(D39&lt;=2,"{}",_xlfn.XLOOKUP($D39,中转!$C$17:$C$32,_xlfn.XLOOKUP($C39,中转!$AM$16:$BG$16,中转!$AM$17:$BG$32),"{}"))</f>
        <v>{"Hp":6258,"Atk":853,"PhysDef":244,"MagicDef":244,"HpRate":0.61,"AtkRate":0.61,"PhysDefRate":0.61,"MagicDefRate":0.61}</v>
      </c>
      <c r="H39" s="17" t="str">
        <f>IF(D39&lt;=2,"{}",_xlfn.XLOOKUP($D39,中转!$C$17:$C$32,中转!$BM$17:$BM$32,"{}"))</f>
        <v>{"CardMulti":77.39,"IntervalReduce":6}</v>
      </c>
    </row>
    <row r="40" spans="1:8" x14ac:dyDescent="0.15">
      <c r="A40" s="17">
        <v>36</v>
      </c>
      <c r="B40" s="18">
        <v>3</v>
      </c>
      <c r="C40" s="18">
        <v>1</v>
      </c>
      <c r="D40" s="17">
        <v>12</v>
      </c>
      <c r="E40" s="30">
        <v>1</v>
      </c>
      <c r="F40" s="17">
        <v>0</v>
      </c>
      <c r="G40" s="17" t="str" cm="1">
        <f t="array" ref="G40">IF(D40&lt;=2,"{}",_xlfn.XLOOKUP($D40,中转!$C$17:$C$32,_xlfn.XLOOKUP($C40,中转!$AM$16:$BG$16,中转!$AM$17:$BG$32),"{}"))</f>
        <v>{"Hp":8205,"Atk":1118,"PhysDef":320,"MagicDef":320,"HpRate":0.72,"AtkRate":0.72,"PhysDefRate":0.72,"MagicDefRate":0.72}</v>
      </c>
      <c r="H40" s="17" t="str">
        <f>IF(D40&lt;=2,"{}",_xlfn.XLOOKUP($D40,中转!$C$17:$C$32,中转!$BM$17:$BM$32,"{}"))</f>
        <v>{"CardMulti":101.51,"IntervalReduce":7}</v>
      </c>
    </row>
    <row r="41" spans="1:8" x14ac:dyDescent="0.15">
      <c r="A41" s="17">
        <v>37</v>
      </c>
      <c r="B41" s="18">
        <v>4</v>
      </c>
      <c r="C41" s="17">
        <v>1</v>
      </c>
      <c r="D41" s="17">
        <v>1</v>
      </c>
      <c r="E41" s="17">
        <v>0</v>
      </c>
      <c r="F41" s="17">
        <v>1</v>
      </c>
      <c r="G41" s="17" t="str" cm="1">
        <f t="array" ref="G41">IF(D41&lt;=2,"{}",_xlfn.XLOOKUP($D41,中转!$C$17:$C$32,_xlfn.XLOOKUP($C41,中转!$AM$16:$BG$16,中转!$AM$17:$BG$32),"{}"))</f>
        <v>{}</v>
      </c>
      <c r="H41" s="17" t="str">
        <f>IF(D41&lt;=2,"{}",_xlfn.XLOOKUP($D41,中转!$C$17:$C$32,中转!$BM$17:$BM$32,"{}"))</f>
        <v>{}</v>
      </c>
    </row>
    <row r="42" spans="1:8" x14ac:dyDescent="0.15">
      <c r="A42" s="17">
        <v>38</v>
      </c>
      <c r="B42" s="18">
        <v>4</v>
      </c>
      <c r="C42" s="18">
        <v>1</v>
      </c>
      <c r="D42" s="17">
        <v>2</v>
      </c>
      <c r="E42" s="16">
        <v>1</v>
      </c>
      <c r="F42" s="17">
        <v>0</v>
      </c>
      <c r="G42" s="17" t="str" cm="1">
        <f t="array" ref="G42">IF(D42&lt;=2,"{}",_xlfn.XLOOKUP($D42,中转!$C$17:$C$32,_xlfn.XLOOKUP($C42,中转!$AM$16:$BG$16,中转!$AM$17:$BG$32),"{}"))</f>
        <v>{}</v>
      </c>
      <c r="H42" s="17" t="str">
        <f>IF(D42&lt;=2,"{}",_xlfn.XLOOKUP($D42,中转!$C$17:$C$32,中转!$BM$17:$BM$32,"{}"))</f>
        <v>{}</v>
      </c>
    </row>
    <row r="43" spans="1:8" x14ac:dyDescent="0.15">
      <c r="A43" s="17">
        <v>39</v>
      </c>
      <c r="B43" s="18">
        <v>4</v>
      </c>
      <c r="C43" s="17">
        <v>1</v>
      </c>
      <c r="D43" s="17">
        <v>3</v>
      </c>
      <c r="E43" s="16">
        <v>1</v>
      </c>
      <c r="F43" s="17">
        <v>0</v>
      </c>
      <c r="G43" s="17" t="str" cm="1">
        <f t="array" ref="G43">IF(D43&lt;=2,"{}",_xlfn.XLOOKUP($D43,中转!$C$17:$C$32,_xlfn.XLOOKUP($C43,中转!$AM$16:$BG$16,中转!$AM$17:$BG$32),"{}"))</f>
        <v>{"Hp":55,"Atk":7,"PhysDef":2,"MagicDef":2,"HpRate":0,"AtkRate":0,"PhysDefRate":0,"MagicDefRate":0}</v>
      </c>
      <c r="H43" s="17" t="str">
        <f>IF(D43&lt;=2,"{}",_xlfn.XLOOKUP($D43,中转!$C$17:$C$32,中转!$BM$17:$BM$32,"{}"))</f>
        <v>{"CardMulti":0.68,"IntervalReduce":0.14}</v>
      </c>
    </row>
    <row r="44" spans="1:8" x14ac:dyDescent="0.15">
      <c r="A44" s="17">
        <v>40</v>
      </c>
      <c r="B44" s="18">
        <v>4</v>
      </c>
      <c r="C44" s="18">
        <v>1</v>
      </c>
      <c r="D44" s="17">
        <v>4</v>
      </c>
      <c r="E44" s="16">
        <v>3</v>
      </c>
      <c r="F44" s="17">
        <v>0</v>
      </c>
      <c r="G44" s="17" t="str" cm="1">
        <f t="array" ref="G44">IF(D44&lt;=2,"{}",_xlfn.XLOOKUP($D44,中转!$C$17:$C$32,_xlfn.XLOOKUP($C44,中转!$AM$16:$BG$16,中转!$AM$17:$BG$32),"{}"))</f>
        <v>{"Hp":166,"Atk":22,"PhysDef":6,"MagicDef":6,"HpRate":0.04,"AtkRate":0.04,"PhysDefRate":0.04,"MagicDefRate":0.04}</v>
      </c>
      <c r="H44" s="17" t="str">
        <f>IF(D44&lt;=2,"{}",_xlfn.XLOOKUP($D44,中转!$C$17:$C$32,中转!$BM$17:$BM$32,"{}"))</f>
        <v>{"CardMulti":1.53,"IntervalReduce":0.26}</v>
      </c>
    </row>
    <row r="45" spans="1:8" x14ac:dyDescent="0.15">
      <c r="A45" s="17">
        <v>41</v>
      </c>
      <c r="B45" s="18">
        <v>4</v>
      </c>
      <c r="C45" s="17">
        <v>1</v>
      </c>
      <c r="D45" s="17">
        <v>5</v>
      </c>
      <c r="E45" s="16">
        <v>4</v>
      </c>
      <c r="F45" s="17">
        <v>0</v>
      </c>
      <c r="G45" s="17" t="str" cm="1">
        <f t="array" ref="G45">IF(D45&lt;=2,"{}",_xlfn.XLOOKUP($D45,中转!$C$17:$C$32,_xlfn.XLOOKUP($C45,中转!$AM$16:$BG$16,中转!$AM$17:$BG$32),"{}"))</f>
        <v>{"Hp":363,"Atk":49,"PhysDef":14,"MagicDef":14,"HpRate":0.1,"AtkRate":0.1,"PhysDefRate":0.1,"MagicDefRate":0.1}</v>
      </c>
      <c r="H45" s="17" t="str">
        <f>IF(D45&lt;=2,"{}",_xlfn.XLOOKUP($D45,中转!$C$17:$C$32,中转!$BM$17:$BM$32,"{}"))</f>
        <v>{"CardMulti":2.53,"IntervalReduce":0.76}</v>
      </c>
    </row>
    <row r="46" spans="1:8" x14ac:dyDescent="0.15">
      <c r="A46" s="17">
        <v>42</v>
      </c>
      <c r="B46" s="18">
        <v>4</v>
      </c>
      <c r="C46" s="18">
        <v>1</v>
      </c>
      <c r="D46" s="17">
        <v>6</v>
      </c>
      <c r="E46" s="16">
        <v>5</v>
      </c>
      <c r="F46" s="17">
        <v>0</v>
      </c>
      <c r="G46" s="17" t="str" cm="1">
        <f t="array" ref="G46">IF(D46&lt;=2,"{}",_xlfn.XLOOKUP($D46,中转!$C$17:$C$32,_xlfn.XLOOKUP($C46,中转!$AM$16:$BG$16,中转!$AM$17:$BG$32),"{}"))</f>
        <v>{"Hp":637,"Atk":86,"PhysDef":24,"MagicDef":24,"HpRate":0.17,"AtkRate":0.17,"PhysDefRate":0.17,"MagicDefRate":0.17}</v>
      </c>
      <c r="H46" s="17" t="str">
        <f>IF(D46&lt;=2,"{}",_xlfn.XLOOKUP($D46,中转!$C$17:$C$32,中转!$BM$17:$BM$32,"{}"))</f>
        <v>{"CardMulti":6.43,"IntervalReduce":1}</v>
      </c>
    </row>
    <row r="47" spans="1:8" x14ac:dyDescent="0.15">
      <c r="A47" s="17">
        <v>43</v>
      </c>
      <c r="B47" s="18">
        <v>4</v>
      </c>
      <c r="C47" s="17">
        <v>1</v>
      </c>
      <c r="D47" s="17">
        <v>7</v>
      </c>
      <c r="E47" s="16">
        <v>8</v>
      </c>
      <c r="F47" s="17">
        <v>0</v>
      </c>
      <c r="G47" s="17" t="str" cm="1">
        <f t="array" ref="G47">IF(D47&lt;=2,"{}",_xlfn.XLOOKUP($D47,中转!$C$17:$C$32,_xlfn.XLOOKUP($C47,中转!$AM$16:$BG$16,中转!$AM$17:$BG$32),"{}"))</f>
        <v>{"Hp":1216,"Atk":165,"PhysDef":47,"MagicDef":47,"HpRate":0.24,"AtkRate":0.24,"PhysDefRate":0.24,"MagicDefRate":0.24}</v>
      </c>
      <c r="H47" s="17" t="str">
        <f>IF(D47&lt;=2,"{}",_xlfn.XLOOKUP($D47,中转!$C$17:$C$32,中转!$BM$17:$BM$32,"{}"))</f>
        <v>{"CardMulti":12.66,"IntervalReduce":2}</v>
      </c>
    </row>
    <row r="48" spans="1:8" x14ac:dyDescent="0.15">
      <c r="A48" s="17">
        <v>44</v>
      </c>
      <c r="B48" s="18">
        <v>4</v>
      </c>
      <c r="C48" s="18">
        <v>1</v>
      </c>
      <c r="D48" s="17">
        <v>8</v>
      </c>
      <c r="E48" s="16">
        <v>10</v>
      </c>
      <c r="F48" s="17">
        <v>0</v>
      </c>
      <c r="G48" s="17" t="str" cm="1">
        <f t="array" ref="G48">IF(D48&lt;=2,"{}",_xlfn.XLOOKUP($D48,中转!$C$17:$C$32,_xlfn.XLOOKUP($C48,中转!$AM$16:$BG$16,中转!$AM$17:$BG$32),"{}"))</f>
        <v>{"Hp":1921,"Atk":262,"PhysDef":75,"MagicDef":75,"HpRate":0.33,"AtkRate":0.33,"PhysDefRate":0.33,"MagicDefRate":0.33}</v>
      </c>
      <c r="H48" s="17" t="str">
        <f>IF(D48&lt;=2,"{}",_xlfn.XLOOKUP($D48,中转!$C$17:$C$32,中转!$BM$17:$BM$32,"{}"))</f>
        <v>{"CardMulti":22.31,"IntervalReduce":3}</v>
      </c>
    </row>
    <row r="49" spans="1:8" x14ac:dyDescent="0.15">
      <c r="A49" s="17">
        <v>45</v>
      </c>
      <c r="B49" s="18">
        <v>4</v>
      </c>
      <c r="C49" s="17">
        <v>1</v>
      </c>
      <c r="D49" s="17">
        <v>9</v>
      </c>
      <c r="E49" s="16">
        <v>12</v>
      </c>
      <c r="F49" s="17">
        <v>0</v>
      </c>
      <c r="G49" s="17" t="str" cm="1">
        <f t="array" ref="G49">IF(D49&lt;=2,"{}",_xlfn.XLOOKUP($D49,中转!$C$17:$C$32,_xlfn.XLOOKUP($C49,中转!$AM$16:$BG$16,中转!$AM$17:$BG$32),"{}"))</f>
        <v>{"Hp":3067,"Atk":418,"PhysDef":119,"MagicDef":119,"HpRate":0.41,"AtkRate":0.41,"PhysDefRate":0.41,"MagicDefRate":0.41}</v>
      </c>
      <c r="H49" s="17" t="str">
        <f>IF(D49&lt;=2,"{}",_xlfn.XLOOKUP($D49,中转!$C$17:$C$32,中转!$BM$17:$BM$32,"{}"))</f>
        <v>{"CardMulti":34.91,"IntervalReduce":4}</v>
      </c>
    </row>
    <row r="50" spans="1:8" x14ac:dyDescent="0.15">
      <c r="A50" s="17">
        <v>46</v>
      </c>
      <c r="B50" s="18">
        <v>4</v>
      </c>
      <c r="C50" s="18">
        <v>1</v>
      </c>
      <c r="D50" s="17">
        <v>10</v>
      </c>
      <c r="E50" s="16">
        <v>0</v>
      </c>
      <c r="F50" s="17">
        <v>200</v>
      </c>
      <c r="G50" s="17" t="str" cm="1">
        <f t="array" ref="G50">IF(D50&lt;=2,"{}",_xlfn.XLOOKUP($D50,中转!$C$17:$C$32,_xlfn.XLOOKUP($C50,中转!$AM$16:$BG$16,中转!$AM$17:$BG$32),"{}"))</f>
        <v>{"Hp":4379,"Atk":597,"PhysDef":171,"MagicDef":171,"HpRate":0.51,"AtkRate":0.51,"PhysDefRate":0.51,"MagicDefRate":0.51}</v>
      </c>
      <c r="H50" s="17" t="str">
        <f>IF(D50&lt;=2,"{}",_xlfn.XLOOKUP($D50,中转!$C$17:$C$32,中转!$BM$17:$BM$32,"{}"))</f>
        <v>{"CardMulti":54.71,"IntervalReduce":5}</v>
      </c>
    </row>
    <row r="51" spans="1:8" x14ac:dyDescent="0.15">
      <c r="A51" s="17">
        <v>47</v>
      </c>
      <c r="B51" s="18">
        <v>4</v>
      </c>
      <c r="C51" s="17">
        <v>1</v>
      </c>
      <c r="D51" s="17">
        <v>11</v>
      </c>
      <c r="E51" s="16">
        <v>20</v>
      </c>
      <c r="F51" s="17">
        <v>0</v>
      </c>
      <c r="G51" s="17" t="str" cm="1">
        <f t="array" ref="G51">IF(D51&lt;=2,"{}",_xlfn.XLOOKUP($D51,中转!$C$17:$C$32,_xlfn.XLOOKUP($C51,中转!$AM$16:$BG$16,中转!$AM$17:$BG$32),"{}"))</f>
        <v>{"Hp":6258,"Atk":853,"PhysDef":244,"MagicDef":244,"HpRate":0.61,"AtkRate":0.61,"PhysDefRate":0.61,"MagicDefRate":0.61}</v>
      </c>
      <c r="H51" s="17" t="str">
        <f>IF(D51&lt;=2,"{}",_xlfn.XLOOKUP($D51,中转!$C$17:$C$32,中转!$BM$17:$BM$32,"{}"))</f>
        <v>{"CardMulti":77.39,"IntervalReduce":6}</v>
      </c>
    </row>
    <row r="52" spans="1:8" x14ac:dyDescent="0.15">
      <c r="A52" s="17">
        <v>48</v>
      </c>
      <c r="B52" s="18">
        <v>4</v>
      </c>
      <c r="C52" s="18">
        <v>1</v>
      </c>
      <c r="D52" s="17">
        <v>12</v>
      </c>
      <c r="E52" s="30">
        <v>1</v>
      </c>
      <c r="F52" s="17">
        <v>0</v>
      </c>
      <c r="G52" s="17" t="str" cm="1">
        <f t="array" ref="G52">IF(D52&lt;=2,"{}",_xlfn.XLOOKUP($D52,中转!$C$17:$C$32,_xlfn.XLOOKUP($C52,中转!$AM$16:$BG$16,中转!$AM$17:$BG$32),"{}"))</f>
        <v>{"Hp":8205,"Atk":1118,"PhysDef":320,"MagicDef":320,"HpRate":0.72,"AtkRate":0.72,"PhysDefRate":0.72,"MagicDefRate":0.72}</v>
      </c>
      <c r="H52" s="17" t="str">
        <f>IF(D52&lt;=2,"{}",_xlfn.XLOOKUP($D52,中转!$C$17:$C$32,中转!$BM$17:$BM$32,"{}"))</f>
        <v>{"CardMulti":101.51,"IntervalReduce":7}</v>
      </c>
    </row>
    <row r="53" spans="1:8" x14ac:dyDescent="0.15">
      <c r="A53" s="17">
        <v>49</v>
      </c>
      <c r="B53" s="17">
        <f>B5</f>
        <v>1</v>
      </c>
      <c r="C53" s="17">
        <f>C5+1</f>
        <v>2</v>
      </c>
      <c r="D53" s="17">
        <v>1</v>
      </c>
      <c r="E53" s="29">
        <v>1</v>
      </c>
      <c r="F53" s="17">
        <v>0</v>
      </c>
      <c r="G53" s="17" t="str" cm="1">
        <f t="array" ref="G53">IF(D53&lt;=2,"{}",_xlfn.XLOOKUP($D53,中转!$C$17:$C$32,_xlfn.XLOOKUP($C53,中转!$AM$16:$BG$16,中转!$AM$17:$BG$32),"{}"))</f>
        <v>{}</v>
      </c>
      <c r="H53" s="17" t="str">
        <f>IF(D53&lt;=2,"{}",_xlfn.XLOOKUP($D53,中转!$C$17:$C$32,中转!$BM$17:$BM$32,"{}"))</f>
        <v>{}</v>
      </c>
    </row>
    <row r="54" spans="1:8" x14ac:dyDescent="0.15">
      <c r="A54" s="17">
        <v>50</v>
      </c>
      <c r="B54" s="17">
        <f t="shared" ref="B54:B85" si="0">B6</f>
        <v>1</v>
      </c>
      <c r="C54" s="17">
        <f t="shared" ref="C54:C85" si="1">C6+1</f>
        <v>2</v>
      </c>
      <c r="D54" s="17">
        <v>2</v>
      </c>
      <c r="E54" s="29">
        <v>1</v>
      </c>
      <c r="F54" s="17">
        <v>0</v>
      </c>
      <c r="G54" s="17" t="str" cm="1">
        <f t="array" ref="G54">IF(D54&lt;=2,"{}",_xlfn.XLOOKUP($D54,中转!$C$17:$C$32,_xlfn.XLOOKUP($C54,中转!$AM$16:$BG$16,中转!$AM$17:$BG$32),"{}"))</f>
        <v>{}</v>
      </c>
      <c r="H54" s="17" t="str">
        <f>IF(D54&lt;=2,"{}",_xlfn.XLOOKUP($D54,中转!$C$17:$C$32,中转!$BM$17:$BM$32,"{}"))</f>
        <v>{}</v>
      </c>
    </row>
    <row r="55" spans="1:8" x14ac:dyDescent="0.15">
      <c r="A55" s="17">
        <v>51</v>
      </c>
      <c r="B55" s="17">
        <f t="shared" si="0"/>
        <v>1</v>
      </c>
      <c r="C55" s="17">
        <f t="shared" si="1"/>
        <v>2</v>
      </c>
      <c r="D55" s="17">
        <v>3</v>
      </c>
      <c r="E55" s="29">
        <v>1</v>
      </c>
      <c r="F55" s="17">
        <v>0</v>
      </c>
      <c r="G55" s="17" t="str" cm="1">
        <f t="array" ref="G55">IF(D55&lt;=2,"{}",_xlfn.XLOOKUP($D55,中转!$C$17:$C$32,_xlfn.XLOOKUP($C55,中转!$AM$16:$BG$16,中转!$AM$17:$BG$32),"{}"))</f>
        <v>{"Hp":81,"Atk":8,"PhysDef":3,"MagicDef":3,"HpRate":0,"AtkRate":0,"PhysDefRate":0,"MagicDefRate":0}</v>
      </c>
      <c r="H55" s="17" t="str">
        <f>IF(D55&lt;=2,"{}",_xlfn.XLOOKUP($D55,中转!$C$17:$C$32,中转!$BM$17:$BM$32,"{}"))</f>
        <v>{"CardMulti":0.68,"IntervalReduce":0.14}</v>
      </c>
    </row>
    <row r="56" spans="1:8" x14ac:dyDescent="0.15">
      <c r="A56" s="17">
        <v>52</v>
      </c>
      <c r="B56" s="17">
        <f t="shared" si="0"/>
        <v>1</v>
      </c>
      <c r="C56" s="17">
        <f t="shared" si="1"/>
        <v>2</v>
      </c>
      <c r="D56" s="17">
        <v>4</v>
      </c>
      <c r="E56" s="29">
        <v>1</v>
      </c>
      <c r="F56" s="17">
        <v>0</v>
      </c>
      <c r="G56" s="17" t="str" cm="1">
        <f t="array" ref="G56">IF(D56&lt;=2,"{}",_xlfn.XLOOKUP($D56,中转!$C$17:$C$32,_xlfn.XLOOKUP($C56,中转!$AM$16:$BG$16,中转!$AM$17:$BG$32),"{}"))</f>
        <v>{"Hp":245,"Atk":24,"PhysDef":9,"MagicDef":9,"HpRate":0.04,"AtkRate":0.04,"PhysDefRate":0.04,"MagicDefRate":0.04}</v>
      </c>
      <c r="H56" s="17" t="str">
        <f>IF(D56&lt;=2,"{}",_xlfn.XLOOKUP($D56,中转!$C$17:$C$32,中转!$BM$17:$BM$32,"{}"))</f>
        <v>{"CardMulti":1.53,"IntervalReduce":0.26}</v>
      </c>
    </row>
    <row r="57" spans="1:8" x14ac:dyDescent="0.15">
      <c r="A57" s="17">
        <v>53</v>
      </c>
      <c r="B57" s="17">
        <f t="shared" si="0"/>
        <v>1</v>
      </c>
      <c r="C57" s="17">
        <f t="shared" si="1"/>
        <v>2</v>
      </c>
      <c r="D57" s="17">
        <v>5</v>
      </c>
      <c r="E57" s="16">
        <v>1</v>
      </c>
      <c r="F57" s="17">
        <v>0</v>
      </c>
      <c r="G57" s="17" t="str" cm="1">
        <f t="array" ref="G57">IF(D57&lt;=2,"{}",_xlfn.XLOOKUP($D57,中转!$C$17:$C$32,_xlfn.XLOOKUP($C57,中转!$AM$16:$BG$16,中转!$AM$17:$BG$32),"{}"))</f>
        <v>{"Hp":536,"Atk":53,"PhysDef":21,"MagicDef":21,"HpRate":0.1,"AtkRate":0.1,"PhysDefRate":0.1,"MagicDefRate":0.1}</v>
      </c>
      <c r="H57" s="17" t="str">
        <f>IF(D57&lt;=2,"{}",_xlfn.XLOOKUP($D57,中转!$C$17:$C$32,中转!$BM$17:$BM$32,"{}"))</f>
        <v>{"CardMulti":2.53,"IntervalReduce":0.76}</v>
      </c>
    </row>
    <row r="58" spans="1:8" x14ac:dyDescent="0.15">
      <c r="A58" s="17">
        <v>54</v>
      </c>
      <c r="B58" s="17">
        <f t="shared" si="0"/>
        <v>1</v>
      </c>
      <c r="C58" s="17">
        <f t="shared" si="1"/>
        <v>2</v>
      </c>
      <c r="D58" s="17">
        <v>6</v>
      </c>
      <c r="E58" s="16">
        <v>1</v>
      </c>
      <c r="F58" s="17">
        <v>0</v>
      </c>
      <c r="G58" s="17" t="str" cm="1">
        <f t="array" ref="G58">IF(D58&lt;=2,"{}",_xlfn.XLOOKUP($D58,中转!$C$17:$C$32,_xlfn.XLOOKUP($C58,中转!$AM$16:$BG$16,中转!$AM$17:$BG$32),"{}"))</f>
        <v>{"Hp":941,"Atk":94,"PhysDef":37,"MagicDef":37,"HpRate":0.17,"AtkRate":0.17,"PhysDefRate":0.17,"MagicDefRate":0.17}</v>
      </c>
      <c r="H58" s="17" t="str">
        <f>IF(D58&lt;=2,"{}",_xlfn.XLOOKUP($D58,中转!$C$17:$C$32,中转!$BM$17:$BM$32,"{}"))</f>
        <v>{"CardMulti":6.43,"IntervalReduce":1}</v>
      </c>
    </row>
    <row r="59" spans="1:8" x14ac:dyDescent="0.15">
      <c r="A59" s="17">
        <v>55</v>
      </c>
      <c r="B59" s="17">
        <f t="shared" si="0"/>
        <v>1</v>
      </c>
      <c r="C59" s="17">
        <f t="shared" si="1"/>
        <v>2</v>
      </c>
      <c r="D59" s="17">
        <v>7</v>
      </c>
      <c r="E59" s="16">
        <v>1</v>
      </c>
      <c r="F59" s="17">
        <v>0</v>
      </c>
      <c r="G59" s="17" t="str" cm="1">
        <f t="array" ref="G59">IF(D59&lt;=2,"{}",_xlfn.XLOOKUP($D59,中转!$C$17:$C$32,_xlfn.XLOOKUP($C59,中转!$AM$16:$BG$16,中转!$AM$17:$BG$32),"{}"))</f>
        <v>{"Hp":1797,"Atk":179,"PhysDef":71,"MagicDef":71,"HpRate":0.24,"AtkRate":0.24,"PhysDefRate":0.24,"MagicDefRate":0.24}</v>
      </c>
      <c r="H59" s="17" t="str">
        <f>IF(D59&lt;=2,"{}",_xlfn.XLOOKUP($D59,中转!$C$17:$C$32,中转!$BM$17:$BM$32,"{}"))</f>
        <v>{"CardMulti":12.66,"IntervalReduce":2}</v>
      </c>
    </row>
    <row r="60" spans="1:8" x14ac:dyDescent="0.15">
      <c r="A60" s="17">
        <v>56</v>
      </c>
      <c r="B60" s="17">
        <f t="shared" si="0"/>
        <v>1</v>
      </c>
      <c r="C60" s="17">
        <f t="shared" si="1"/>
        <v>2</v>
      </c>
      <c r="D60" s="17">
        <v>8</v>
      </c>
      <c r="E60" s="16">
        <v>2</v>
      </c>
      <c r="F60" s="17">
        <v>0</v>
      </c>
      <c r="G60" s="17" t="str" cm="1">
        <f t="array" ref="G60">IF(D60&lt;=2,"{}",_xlfn.XLOOKUP($D60,中转!$C$17:$C$32,_xlfn.XLOOKUP($C60,中转!$AM$16:$BG$16,中转!$AM$17:$BG$32),"{}"))</f>
        <v>{"Hp":2839,"Atk":283,"PhysDef":113,"MagicDef":113,"HpRate":0.33,"AtkRate":0.33,"PhysDefRate":0.33,"MagicDefRate":0.33}</v>
      </c>
      <c r="H60" s="17" t="str">
        <f>IF(D60&lt;=2,"{}",_xlfn.XLOOKUP($D60,中转!$C$17:$C$32,中转!$BM$17:$BM$32,"{}"))</f>
        <v>{"CardMulti":22.31,"IntervalReduce":3}</v>
      </c>
    </row>
    <row r="61" spans="1:8" x14ac:dyDescent="0.15">
      <c r="A61" s="17">
        <v>57</v>
      </c>
      <c r="B61" s="17">
        <f t="shared" si="0"/>
        <v>1</v>
      </c>
      <c r="C61" s="17">
        <f t="shared" si="1"/>
        <v>2</v>
      </c>
      <c r="D61" s="17">
        <v>9</v>
      </c>
      <c r="E61" s="16">
        <v>2</v>
      </c>
      <c r="F61" s="17">
        <v>0</v>
      </c>
      <c r="G61" s="17" t="str" cm="1">
        <f t="array" ref="G61">IF(D61&lt;=2,"{}",_xlfn.XLOOKUP($D61,中转!$C$17:$C$32,_xlfn.XLOOKUP($C61,中转!$AM$16:$BG$16,中转!$AM$17:$BG$32),"{}"))</f>
        <v>{"Hp":4531,"Atk":453,"PhysDef":181,"MagicDef":181,"HpRate":0.41,"AtkRate":0.41,"PhysDefRate":0.41,"MagicDefRate":0.41}</v>
      </c>
      <c r="H61" s="17" t="str">
        <f>IF(D61&lt;=2,"{}",_xlfn.XLOOKUP($D61,中转!$C$17:$C$32,中转!$BM$17:$BM$32,"{}"))</f>
        <v>{"CardMulti":34.91,"IntervalReduce":4}</v>
      </c>
    </row>
    <row r="62" spans="1:8" x14ac:dyDescent="0.15">
      <c r="A62" s="17">
        <v>58</v>
      </c>
      <c r="B62" s="17">
        <f t="shared" si="0"/>
        <v>1</v>
      </c>
      <c r="C62" s="17">
        <f t="shared" si="1"/>
        <v>2</v>
      </c>
      <c r="D62" s="17">
        <v>10</v>
      </c>
      <c r="E62" s="16">
        <v>2</v>
      </c>
      <c r="F62" s="17">
        <v>0</v>
      </c>
      <c r="G62" s="17" t="str" cm="1">
        <f t="array" ref="G62">IF(D62&lt;=2,"{}",_xlfn.XLOOKUP($D62,中转!$C$17:$C$32,_xlfn.XLOOKUP($C62,中转!$AM$16:$BG$16,中转!$AM$17:$BG$32),"{}"))</f>
        <v>{"Hp":6470,"Atk":647,"PhysDef":258,"MagicDef":258,"HpRate":0.51,"AtkRate":0.51,"PhysDefRate":0.51,"MagicDefRate":0.51}</v>
      </c>
      <c r="H62" s="17" t="str">
        <f>IF(D62&lt;=2,"{}",_xlfn.XLOOKUP($D62,中转!$C$17:$C$32,中转!$BM$17:$BM$32,"{}"))</f>
        <v>{"CardMulti":54.71,"IntervalReduce":5}</v>
      </c>
    </row>
    <row r="63" spans="1:8" x14ac:dyDescent="0.15">
      <c r="A63" s="17">
        <v>59</v>
      </c>
      <c r="B63" s="17">
        <f t="shared" si="0"/>
        <v>1</v>
      </c>
      <c r="C63" s="17">
        <f t="shared" si="1"/>
        <v>2</v>
      </c>
      <c r="D63" s="17">
        <v>11</v>
      </c>
      <c r="E63" s="16">
        <v>4</v>
      </c>
      <c r="F63" s="17">
        <v>0</v>
      </c>
      <c r="G63" s="17" t="str" cm="1">
        <f t="array" ref="G63">IF(D63&lt;=2,"{}",_xlfn.XLOOKUP($D63,中转!$C$17:$C$32,_xlfn.XLOOKUP($C63,中转!$AM$16:$BG$16,中转!$AM$17:$BG$32),"{}"))</f>
        <v>{"Hp":9245,"Atk":924,"PhysDef":369,"MagicDef":369,"HpRate":0.61,"AtkRate":0.61,"PhysDefRate":0.61,"MagicDefRate":0.61}</v>
      </c>
      <c r="H63" s="17" t="str">
        <f>IF(D63&lt;=2,"{}",_xlfn.XLOOKUP($D63,中转!$C$17:$C$32,中转!$BM$17:$BM$32,"{}"))</f>
        <v>{"CardMulti":77.39,"IntervalReduce":6}</v>
      </c>
    </row>
    <row r="64" spans="1:8" x14ac:dyDescent="0.15">
      <c r="A64" s="17">
        <v>60</v>
      </c>
      <c r="B64" s="17">
        <f t="shared" si="0"/>
        <v>1</v>
      </c>
      <c r="C64" s="17">
        <f t="shared" si="1"/>
        <v>2</v>
      </c>
      <c r="D64" s="17">
        <v>12</v>
      </c>
      <c r="E64" s="30">
        <v>1</v>
      </c>
      <c r="F64" s="17">
        <v>0</v>
      </c>
      <c r="G64" s="17" t="str" cm="1">
        <f t="array" ref="G64">IF(D64&lt;=2,"{}",_xlfn.XLOOKUP($D64,中转!$C$17:$C$32,_xlfn.XLOOKUP($C64,中转!$AM$16:$BG$16,中转!$AM$17:$BG$32),"{}"))</f>
        <v>{"Hp":12121,"Atk":1212,"PhysDef":484,"MagicDef":484,"HpRate":0.72,"AtkRate":0.72,"PhysDefRate":0.72,"MagicDefRate":0.72}</v>
      </c>
      <c r="H64" s="17" t="str">
        <f>IF(D64&lt;=2,"{}",_xlfn.XLOOKUP($D64,中转!$C$17:$C$32,中转!$BM$17:$BM$32,"{}"))</f>
        <v>{"CardMulti":101.51,"IntervalReduce":7}</v>
      </c>
    </row>
    <row r="65" spans="1:8" x14ac:dyDescent="0.15">
      <c r="A65" s="17">
        <v>61</v>
      </c>
      <c r="B65" s="17">
        <f t="shared" si="0"/>
        <v>2</v>
      </c>
      <c r="C65" s="17">
        <f t="shared" si="1"/>
        <v>2</v>
      </c>
      <c r="D65" s="17">
        <v>1</v>
      </c>
      <c r="E65" s="30">
        <v>1</v>
      </c>
      <c r="F65" s="17">
        <v>0</v>
      </c>
      <c r="G65" s="17" t="str" cm="1">
        <f t="array" ref="G65">IF(D65&lt;=2,"{}",_xlfn.XLOOKUP($D65,中转!$C$17:$C$32,_xlfn.XLOOKUP($C65,中转!$AM$16:$BG$16,中转!$AM$17:$BG$32),"{}"))</f>
        <v>{}</v>
      </c>
      <c r="H65" s="17" t="str">
        <f>IF(D65&lt;=2,"{}",_xlfn.XLOOKUP($D65,中转!$C$17:$C$32,中转!$BM$17:$BM$32,"{}"))</f>
        <v>{}</v>
      </c>
    </row>
    <row r="66" spans="1:8" x14ac:dyDescent="0.15">
      <c r="A66" s="17">
        <v>62</v>
      </c>
      <c r="B66" s="17">
        <f t="shared" si="0"/>
        <v>2</v>
      </c>
      <c r="C66" s="17">
        <f t="shared" si="1"/>
        <v>2</v>
      </c>
      <c r="D66" s="17">
        <v>2</v>
      </c>
      <c r="E66" s="30">
        <v>1</v>
      </c>
      <c r="F66" s="17">
        <v>0</v>
      </c>
      <c r="G66" s="17" t="str" cm="1">
        <f t="array" ref="G66">IF(D66&lt;=2,"{}",_xlfn.XLOOKUP($D66,中转!$C$17:$C$32,_xlfn.XLOOKUP($C66,中转!$AM$16:$BG$16,中转!$AM$17:$BG$32),"{}"))</f>
        <v>{}</v>
      </c>
      <c r="H66" s="17" t="str">
        <f>IF(D66&lt;=2,"{}",_xlfn.XLOOKUP($D66,中转!$C$17:$C$32,中转!$BM$17:$BM$32,"{}"))</f>
        <v>{}</v>
      </c>
    </row>
    <row r="67" spans="1:8" x14ac:dyDescent="0.15">
      <c r="A67" s="17">
        <v>63</v>
      </c>
      <c r="B67" s="17">
        <f t="shared" si="0"/>
        <v>2</v>
      </c>
      <c r="C67" s="17">
        <f t="shared" si="1"/>
        <v>2</v>
      </c>
      <c r="D67" s="17">
        <v>3</v>
      </c>
      <c r="E67" s="30">
        <v>1</v>
      </c>
      <c r="F67" s="17">
        <v>0</v>
      </c>
      <c r="G67" s="17" t="str" cm="1">
        <f t="array" ref="G67">IF(D67&lt;=2,"{}",_xlfn.XLOOKUP($D67,中转!$C$17:$C$32,_xlfn.XLOOKUP($C67,中转!$AM$16:$BG$16,中转!$AM$17:$BG$32),"{}"))</f>
        <v>{"Hp":81,"Atk":8,"PhysDef":3,"MagicDef":3,"HpRate":0,"AtkRate":0,"PhysDefRate":0,"MagicDefRate":0}</v>
      </c>
      <c r="H67" s="17" t="str">
        <f>IF(D67&lt;=2,"{}",_xlfn.XLOOKUP($D67,中转!$C$17:$C$32,中转!$BM$17:$BM$32,"{}"))</f>
        <v>{"CardMulti":0.68,"IntervalReduce":0.14}</v>
      </c>
    </row>
    <row r="68" spans="1:8" x14ac:dyDescent="0.15">
      <c r="A68" s="17">
        <v>64</v>
      </c>
      <c r="B68" s="17">
        <f t="shared" si="0"/>
        <v>2</v>
      </c>
      <c r="C68" s="17">
        <f t="shared" si="1"/>
        <v>2</v>
      </c>
      <c r="D68" s="17">
        <v>4</v>
      </c>
      <c r="E68" s="30">
        <v>1</v>
      </c>
      <c r="F68" s="17">
        <v>0</v>
      </c>
      <c r="G68" s="17" t="str" cm="1">
        <f t="array" ref="G68">IF(D68&lt;=2,"{}",_xlfn.XLOOKUP($D68,中转!$C$17:$C$32,_xlfn.XLOOKUP($C68,中转!$AM$16:$BG$16,中转!$AM$17:$BG$32),"{}"))</f>
        <v>{"Hp":245,"Atk":24,"PhysDef":9,"MagicDef":9,"HpRate":0.04,"AtkRate":0.04,"PhysDefRate":0.04,"MagicDefRate":0.04}</v>
      </c>
      <c r="H68" s="17" t="str">
        <f>IF(D68&lt;=2,"{}",_xlfn.XLOOKUP($D68,中转!$C$17:$C$32,中转!$BM$17:$BM$32,"{}"))</f>
        <v>{"CardMulti":1.53,"IntervalReduce":0.26}</v>
      </c>
    </row>
    <row r="69" spans="1:8" x14ac:dyDescent="0.15">
      <c r="A69" s="17">
        <v>65</v>
      </c>
      <c r="B69" s="17">
        <f t="shared" si="0"/>
        <v>2</v>
      </c>
      <c r="C69" s="17">
        <f t="shared" si="1"/>
        <v>2</v>
      </c>
      <c r="D69" s="17">
        <v>5</v>
      </c>
      <c r="E69" s="16">
        <v>1</v>
      </c>
      <c r="F69" s="16">
        <v>0</v>
      </c>
      <c r="G69" s="17" t="str" cm="1">
        <f t="array" ref="G69">IF(D69&lt;=2,"{}",_xlfn.XLOOKUP($D69,中转!$C$17:$C$32,_xlfn.XLOOKUP($C69,中转!$AM$16:$BG$16,中转!$AM$17:$BG$32),"{}"))</f>
        <v>{"Hp":536,"Atk":53,"PhysDef":21,"MagicDef":21,"HpRate":0.1,"AtkRate":0.1,"PhysDefRate":0.1,"MagicDefRate":0.1}</v>
      </c>
      <c r="H69" s="17" t="str">
        <f>IF(D69&lt;=2,"{}",_xlfn.XLOOKUP($D69,中转!$C$17:$C$32,中转!$BM$17:$BM$32,"{}"))</f>
        <v>{"CardMulti":2.53,"IntervalReduce":0.76}</v>
      </c>
    </row>
    <row r="70" spans="1:8" x14ac:dyDescent="0.15">
      <c r="A70" s="17">
        <v>66</v>
      </c>
      <c r="B70" s="17">
        <f t="shared" si="0"/>
        <v>2</v>
      </c>
      <c r="C70" s="17">
        <f t="shared" si="1"/>
        <v>2</v>
      </c>
      <c r="D70" s="17">
        <v>6</v>
      </c>
      <c r="E70" s="16">
        <v>0</v>
      </c>
      <c r="F70" s="16">
        <v>50</v>
      </c>
      <c r="G70" s="17" t="str" cm="1">
        <f t="array" ref="G70">IF(D70&lt;=2,"{}",_xlfn.XLOOKUP($D70,中转!$C$17:$C$32,_xlfn.XLOOKUP($C70,中转!$AM$16:$BG$16,中转!$AM$17:$BG$32),"{}"))</f>
        <v>{"Hp":941,"Atk":94,"PhysDef":37,"MagicDef":37,"HpRate":0.17,"AtkRate":0.17,"PhysDefRate":0.17,"MagicDefRate":0.17}</v>
      </c>
      <c r="H70" s="17" t="str">
        <f>IF(D70&lt;=2,"{}",_xlfn.XLOOKUP($D70,中转!$C$17:$C$32,中转!$BM$17:$BM$32,"{}"))</f>
        <v>{"CardMulti":6.43,"IntervalReduce":1}</v>
      </c>
    </row>
    <row r="71" spans="1:8" x14ac:dyDescent="0.15">
      <c r="A71" s="17">
        <v>67</v>
      </c>
      <c r="B71" s="17">
        <f t="shared" si="0"/>
        <v>2</v>
      </c>
      <c r="C71" s="17">
        <f t="shared" si="1"/>
        <v>2</v>
      </c>
      <c r="D71" s="17">
        <v>7</v>
      </c>
      <c r="E71" s="16">
        <v>2</v>
      </c>
      <c r="F71" s="16">
        <v>0</v>
      </c>
      <c r="G71" s="17" t="str" cm="1">
        <f t="array" ref="G71">IF(D71&lt;=2,"{}",_xlfn.XLOOKUP($D71,中转!$C$17:$C$32,_xlfn.XLOOKUP($C71,中转!$AM$16:$BG$16,中转!$AM$17:$BG$32),"{}"))</f>
        <v>{"Hp":1797,"Atk":179,"PhysDef":71,"MagicDef":71,"HpRate":0.24,"AtkRate":0.24,"PhysDefRate":0.24,"MagicDefRate":0.24}</v>
      </c>
      <c r="H71" s="17" t="str">
        <f>IF(D71&lt;=2,"{}",_xlfn.XLOOKUP($D71,中转!$C$17:$C$32,中转!$BM$17:$BM$32,"{}"))</f>
        <v>{"CardMulti":12.66,"IntervalReduce":2}</v>
      </c>
    </row>
    <row r="72" spans="1:8" x14ac:dyDescent="0.15">
      <c r="A72" s="17">
        <v>68</v>
      </c>
      <c r="B72" s="17">
        <f t="shared" si="0"/>
        <v>2</v>
      </c>
      <c r="C72" s="17">
        <f t="shared" si="1"/>
        <v>2</v>
      </c>
      <c r="D72" s="17">
        <v>8</v>
      </c>
      <c r="E72" s="16">
        <v>0</v>
      </c>
      <c r="F72" s="16">
        <v>100</v>
      </c>
      <c r="G72" s="17" t="str" cm="1">
        <f t="array" ref="G72">IF(D72&lt;=2,"{}",_xlfn.XLOOKUP($D72,中转!$C$17:$C$32,_xlfn.XLOOKUP($C72,中转!$AM$16:$BG$16,中转!$AM$17:$BG$32),"{}"))</f>
        <v>{"Hp":2839,"Atk":283,"PhysDef":113,"MagicDef":113,"HpRate":0.33,"AtkRate":0.33,"PhysDefRate":0.33,"MagicDefRate":0.33}</v>
      </c>
      <c r="H72" s="17" t="str">
        <f>IF(D72&lt;=2,"{}",_xlfn.XLOOKUP($D72,中转!$C$17:$C$32,中转!$BM$17:$BM$32,"{}"))</f>
        <v>{"CardMulti":22.31,"IntervalReduce":3}</v>
      </c>
    </row>
    <row r="73" spans="1:8" x14ac:dyDescent="0.15">
      <c r="A73" s="17">
        <v>69</v>
      </c>
      <c r="B73" s="17">
        <f t="shared" si="0"/>
        <v>2</v>
      </c>
      <c r="C73" s="17">
        <f t="shared" si="1"/>
        <v>2</v>
      </c>
      <c r="D73" s="17">
        <v>9</v>
      </c>
      <c r="E73" s="16">
        <v>2</v>
      </c>
      <c r="F73" s="16">
        <v>0</v>
      </c>
      <c r="G73" s="17" t="str" cm="1">
        <f t="array" ref="G73">IF(D73&lt;=2,"{}",_xlfn.XLOOKUP($D73,中转!$C$17:$C$32,_xlfn.XLOOKUP($C73,中转!$AM$16:$BG$16,中转!$AM$17:$BG$32),"{}"))</f>
        <v>{"Hp":4531,"Atk":453,"PhysDef":181,"MagicDef":181,"HpRate":0.41,"AtkRate":0.41,"PhysDefRate":0.41,"MagicDefRate":0.41}</v>
      </c>
      <c r="H73" s="17" t="str">
        <f>IF(D73&lt;=2,"{}",_xlfn.XLOOKUP($D73,中转!$C$17:$C$32,中转!$BM$17:$BM$32,"{}"))</f>
        <v>{"CardMulti":34.91,"IntervalReduce":4}</v>
      </c>
    </row>
    <row r="74" spans="1:8" x14ac:dyDescent="0.15">
      <c r="A74" s="17">
        <v>70</v>
      </c>
      <c r="B74" s="17">
        <f t="shared" si="0"/>
        <v>2</v>
      </c>
      <c r="C74" s="17">
        <f t="shared" si="1"/>
        <v>2</v>
      </c>
      <c r="D74" s="17">
        <v>10</v>
      </c>
      <c r="E74" s="16">
        <v>0</v>
      </c>
      <c r="F74" s="16">
        <v>200</v>
      </c>
      <c r="G74" s="17" t="str" cm="1">
        <f t="array" ref="G74">IF(D74&lt;=2,"{}",_xlfn.XLOOKUP($D74,中转!$C$17:$C$32,_xlfn.XLOOKUP($C74,中转!$AM$16:$BG$16,中转!$AM$17:$BG$32),"{}"))</f>
        <v>{"Hp":6470,"Atk":647,"PhysDef":258,"MagicDef":258,"HpRate":0.51,"AtkRate":0.51,"PhysDefRate":0.51,"MagicDefRate":0.51}</v>
      </c>
      <c r="H74" s="17" t="str">
        <f>IF(D74&lt;=2,"{}",_xlfn.XLOOKUP($D74,中转!$C$17:$C$32,中转!$BM$17:$BM$32,"{}"))</f>
        <v>{"CardMulti":54.71,"IntervalReduce":5}</v>
      </c>
    </row>
    <row r="75" spans="1:8" x14ac:dyDescent="0.15">
      <c r="A75" s="17">
        <v>71</v>
      </c>
      <c r="B75" s="17">
        <f t="shared" si="0"/>
        <v>2</v>
      </c>
      <c r="C75" s="17">
        <f t="shared" si="1"/>
        <v>2</v>
      </c>
      <c r="D75" s="17">
        <v>11</v>
      </c>
      <c r="E75" s="16">
        <v>2</v>
      </c>
      <c r="F75" s="16">
        <v>0</v>
      </c>
      <c r="G75" s="17" t="str" cm="1">
        <f t="array" ref="G75">IF(D75&lt;=2,"{}",_xlfn.XLOOKUP($D75,中转!$C$17:$C$32,_xlfn.XLOOKUP($C75,中转!$AM$16:$BG$16,中转!$AM$17:$BG$32),"{}"))</f>
        <v>{"Hp":9245,"Atk":924,"PhysDef":369,"MagicDef":369,"HpRate":0.61,"AtkRate":0.61,"PhysDefRate":0.61,"MagicDefRate":0.61}</v>
      </c>
      <c r="H75" s="17" t="str">
        <f>IF(D75&lt;=2,"{}",_xlfn.XLOOKUP($D75,中转!$C$17:$C$32,中转!$BM$17:$BM$32,"{}"))</f>
        <v>{"CardMulti":77.39,"IntervalReduce":6}</v>
      </c>
    </row>
    <row r="76" spans="1:8" x14ac:dyDescent="0.15">
      <c r="A76" s="17">
        <v>72</v>
      </c>
      <c r="B76" s="17">
        <f t="shared" si="0"/>
        <v>2</v>
      </c>
      <c r="C76" s="17">
        <f t="shared" si="1"/>
        <v>2</v>
      </c>
      <c r="D76" s="17">
        <v>12</v>
      </c>
      <c r="E76" s="30">
        <v>1</v>
      </c>
      <c r="F76" s="16">
        <v>0</v>
      </c>
      <c r="G76" s="17" t="str" cm="1">
        <f t="array" ref="G76">IF(D76&lt;=2,"{}",_xlfn.XLOOKUP($D76,中转!$C$17:$C$32,_xlfn.XLOOKUP($C76,中转!$AM$16:$BG$16,中转!$AM$17:$BG$32),"{}"))</f>
        <v>{"Hp":12121,"Atk":1212,"PhysDef":484,"MagicDef":484,"HpRate":0.72,"AtkRate":0.72,"PhysDefRate":0.72,"MagicDefRate":0.72}</v>
      </c>
      <c r="H76" s="17" t="str">
        <f>IF(D76&lt;=2,"{}",_xlfn.XLOOKUP($D76,中转!$C$17:$C$32,中转!$BM$17:$BM$32,"{}"))</f>
        <v>{"CardMulti":101.51,"IntervalReduce":7}</v>
      </c>
    </row>
    <row r="77" spans="1:8" x14ac:dyDescent="0.15">
      <c r="A77" s="17">
        <v>73</v>
      </c>
      <c r="B77" s="17">
        <f t="shared" si="0"/>
        <v>3</v>
      </c>
      <c r="C77" s="17">
        <f t="shared" si="1"/>
        <v>2</v>
      </c>
      <c r="D77" s="17">
        <v>1</v>
      </c>
      <c r="E77" s="17">
        <v>0</v>
      </c>
      <c r="F77" s="17">
        <v>1</v>
      </c>
      <c r="G77" s="17" t="str" cm="1">
        <f t="array" ref="G77">IF(D77&lt;=2,"{}",_xlfn.XLOOKUP($D77,中转!$C$17:$C$32,_xlfn.XLOOKUP($C77,中转!$AM$16:$BG$16,中转!$AM$17:$BG$32),"{}"))</f>
        <v>{}</v>
      </c>
      <c r="H77" s="17" t="str">
        <f>IF(D77&lt;=2,"{}",_xlfn.XLOOKUP($D77,中转!$C$17:$C$32,中转!$BM$17:$BM$32,"{}"))</f>
        <v>{}</v>
      </c>
    </row>
    <row r="78" spans="1:8" x14ac:dyDescent="0.15">
      <c r="A78" s="17">
        <v>74</v>
      </c>
      <c r="B78" s="17">
        <f t="shared" si="0"/>
        <v>3</v>
      </c>
      <c r="C78" s="17">
        <f t="shared" si="1"/>
        <v>2</v>
      </c>
      <c r="D78" s="17">
        <v>2</v>
      </c>
      <c r="E78" s="16">
        <v>1</v>
      </c>
      <c r="F78" s="17">
        <v>0</v>
      </c>
      <c r="G78" s="17" t="str" cm="1">
        <f t="array" ref="G78">IF(D78&lt;=2,"{}",_xlfn.XLOOKUP($D78,中转!$C$17:$C$32,_xlfn.XLOOKUP($C78,中转!$AM$16:$BG$16,中转!$AM$17:$BG$32),"{}"))</f>
        <v>{}</v>
      </c>
      <c r="H78" s="17" t="str">
        <f>IF(D78&lt;=2,"{}",_xlfn.XLOOKUP($D78,中转!$C$17:$C$32,中转!$BM$17:$BM$32,"{}"))</f>
        <v>{}</v>
      </c>
    </row>
    <row r="79" spans="1:8" x14ac:dyDescent="0.15">
      <c r="A79" s="17">
        <v>75</v>
      </c>
      <c r="B79" s="17">
        <f t="shared" si="0"/>
        <v>3</v>
      </c>
      <c r="C79" s="17">
        <f t="shared" si="1"/>
        <v>2</v>
      </c>
      <c r="D79" s="17">
        <v>3</v>
      </c>
      <c r="E79" s="16">
        <v>1</v>
      </c>
      <c r="F79" s="17">
        <v>0</v>
      </c>
      <c r="G79" s="17" t="str" cm="1">
        <f t="array" ref="G79">IF(D79&lt;=2,"{}",_xlfn.XLOOKUP($D79,中转!$C$17:$C$32,_xlfn.XLOOKUP($C79,中转!$AM$16:$BG$16,中转!$AM$17:$BG$32),"{}"))</f>
        <v>{"Hp":81,"Atk":8,"PhysDef":3,"MagicDef":3,"HpRate":0,"AtkRate":0,"PhysDefRate":0,"MagicDefRate":0}</v>
      </c>
      <c r="H79" s="17" t="str">
        <f>IF(D79&lt;=2,"{}",_xlfn.XLOOKUP($D79,中转!$C$17:$C$32,中转!$BM$17:$BM$32,"{}"))</f>
        <v>{"CardMulti":0.68,"IntervalReduce":0.14}</v>
      </c>
    </row>
    <row r="80" spans="1:8" x14ac:dyDescent="0.15">
      <c r="A80" s="17">
        <v>76</v>
      </c>
      <c r="B80" s="17">
        <f t="shared" si="0"/>
        <v>3</v>
      </c>
      <c r="C80" s="17">
        <f t="shared" si="1"/>
        <v>2</v>
      </c>
      <c r="D80" s="17">
        <v>4</v>
      </c>
      <c r="E80" s="16">
        <v>3</v>
      </c>
      <c r="F80" s="17">
        <v>0</v>
      </c>
      <c r="G80" s="17" t="str" cm="1">
        <f t="array" ref="G80">IF(D80&lt;=2,"{}",_xlfn.XLOOKUP($D80,中转!$C$17:$C$32,_xlfn.XLOOKUP($C80,中转!$AM$16:$BG$16,中转!$AM$17:$BG$32),"{}"))</f>
        <v>{"Hp":245,"Atk":24,"PhysDef":9,"MagicDef":9,"HpRate":0.04,"AtkRate":0.04,"PhysDefRate":0.04,"MagicDefRate":0.04}</v>
      </c>
      <c r="H80" s="17" t="str">
        <f>IF(D80&lt;=2,"{}",_xlfn.XLOOKUP($D80,中转!$C$17:$C$32,中转!$BM$17:$BM$32,"{}"))</f>
        <v>{"CardMulti":1.53,"IntervalReduce":0.26}</v>
      </c>
    </row>
    <row r="81" spans="1:8" x14ac:dyDescent="0.15">
      <c r="A81" s="17">
        <v>77</v>
      </c>
      <c r="B81" s="17">
        <f t="shared" si="0"/>
        <v>3</v>
      </c>
      <c r="C81" s="17">
        <f t="shared" si="1"/>
        <v>2</v>
      </c>
      <c r="D81" s="17">
        <v>5</v>
      </c>
      <c r="E81" s="16">
        <v>4</v>
      </c>
      <c r="F81" s="17">
        <v>0</v>
      </c>
      <c r="G81" s="17" t="str" cm="1">
        <f t="array" ref="G81">IF(D81&lt;=2,"{}",_xlfn.XLOOKUP($D81,中转!$C$17:$C$32,_xlfn.XLOOKUP($C81,中转!$AM$16:$BG$16,中转!$AM$17:$BG$32),"{}"))</f>
        <v>{"Hp":536,"Atk":53,"PhysDef":21,"MagicDef":21,"HpRate":0.1,"AtkRate":0.1,"PhysDefRate":0.1,"MagicDefRate":0.1}</v>
      </c>
      <c r="H81" s="17" t="str">
        <f>IF(D81&lt;=2,"{}",_xlfn.XLOOKUP($D81,中转!$C$17:$C$32,中转!$BM$17:$BM$32,"{}"))</f>
        <v>{"CardMulti":2.53,"IntervalReduce":0.76}</v>
      </c>
    </row>
    <row r="82" spans="1:8" x14ac:dyDescent="0.15">
      <c r="A82" s="17">
        <v>78</v>
      </c>
      <c r="B82" s="17">
        <f t="shared" si="0"/>
        <v>3</v>
      </c>
      <c r="C82" s="17">
        <f t="shared" si="1"/>
        <v>2</v>
      </c>
      <c r="D82" s="17">
        <v>6</v>
      </c>
      <c r="E82" s="16">
        <v>5</v>
      </c>
      <c r="F82" s="17">
        <v>0</v>
      </c>
      <c r="G82" s="17" t="str" cm="1">
        <f t="array" ref="G82">IF(D82&lt;=2,"{}",_xlfn.XLOOKUP($D82,中转!$C$17:$C$32,_xlfn.XLOOKUP($C82,中转!$AM$16:$BG$16,中转!$AM$17:$BG$32),"{}"))</f>
        <v>{"Hp":941,"Atk":94,"PhysDef":37,"MagicDef":37,"HpRate":0.17,"AtkRate":0.17,"PhysDefRate":0.17,"MagicDefRate":0.17}</v>
      </c>
      <c r="H82" s="17" t="str">
        <f>IF(D82&lt;=2,"{}",_xlfn.XLOOKUP($D82,中转!$C$17:$C$32,中转!$BM$17:$BM$32,"{}"))</f>
        <v>{"CardMulti":6.43,"IntervalReduce":1}</v>
      </c>
    </row>
    <row r="83" spans="1:8" x14ac:dyDescent="0.15">
      <c r="A83" s="17">
        <v>79</v>
      </c>
      <c r="B83" s="17">
        <f t="shared" si="0"/>
        <v>3</v>
      </c>
      <c r="C83" s="17">
        <f t="shared" si="1"/>
        <v>2</v>
      </c>
      <c r="D83" s="17">
        <v>7</v>
      </c>
      <c r="E83" s="16">
        <v>8</v>
      </c>
      <c r="F83" s="17">
        <v>0</v>
      </c>
      <c r="G83" s="17" t="str" cm="1">
        <f t="array" ref="G83">IF(D83&lt;=2,"{}",_xlfn.XLOOKUP($D83,中转!$C$17:$C$32,_xlfn.XLOOKUP($C83,中转!$AM$16:$BG$16,中转!$AM$17:$BG$32),"{}"))</f>
        <v>{"Hp":1797,"Atk":179,"PhysDef":71,"MagicDef":71,"HpRate":0.24,"AtkRate":0.24,"PhysDefRate":0.24,"MagicDefRate":0.24}</v>
      </c>
      <c r="H83" s="17" t="str">
        <f>IF(D83&lt;=2,"{}",_xlfn.XLOOKUP($D83,中转!$C$17:$C$32,中转!$BM$17:$BM$32,"{}"))</f>
        <v>{"CardMulti":12.66,"IntervalReduce":2}</v>
      </c>
    </row>
    <row r="84" spans="1:8" x14ac:dyDescent="0.15">
      <c r="A84" s="17">
        <v>80</v>
      </c>
      <c r="B84" s="17">
        <f t="shared" si="0"/>
        <v>3</v>
      </c>
      <c r="C84" s="17">
        <f t="shared" si="1"/>
        <v>2</v>
      </c>
      <c r="D84" s="17">
        <v>8</v>
      </c>
      <c r="E84" s="16">
        <v>10</v>
      </c>
      <c r="F84" s="17">
        <v>0</v>
      </c>
      <c r="G84" s="17" t="str" cm="1">
        <f t="array" ref="G84">IF(D84&lt;=2,"{}",_xlfn.XLOOKUP($D84,中转!$C$17:$C$32,_xlfn.XLOOKUP($C84,中转!$AM$16:$BG$16,中转!$AM$17:$BG$32),"{}"))</f>
        <v>{"Hp":2839,"Atk":283,"PhysDef":113,"MagicDef":113,"HpRate":0.33,"AtkRate":0.33,"PhysDefRate":0.33,"MagicDefRate":0.33}</v>
      </c>
      <c r="H84" s="17" t="str">
        <f>IF(D84&lt;=2,"{}",_xlfn.XLOOKUP($D84,中转!$C$17:$C$32,中转!$BM$17:$BM$32,"{}"))</f>
        <v>{"CardMulti":22.31,"IntervalReduce":3}</v>
      </c>
    </row>
    <row r="85" spans="1:8" x14ac:dyDescent="0.15">
      <c r="A85" s="17">
        <v>81</v>
      </c>
      <c r="B85" s="17">
        <f t="shared" si="0"/>
        <v>3</v>
      </c>
      <c r="C85" s="17">
        <f t="shared" si="1"/>
        <v>2</v>
      </c>
      <c r="D85" s="17">
        <v>9</v>
      </c>
      <c r="E85" s="16">
        <v>12</v>
      </c>
      <c r="F85" s="17">
        <v>0</v>
      </c>
      <c r="G85" s="17" t="str" cm="1">
        <f t="array" ref="G85">IF(D85&lt;=2,"{}",_xlfn.XLOOKUP($D85,中转!$C$17:$C$32,_xlfn.XLOOKUP($C85,中转!$AM$16:$BG$16,中转!$AM$17:$BG$32),"{}"))</f>
        <v>{"Hp":4531,"Atk":453,"PhysDef":181,"MagicDef":181,"HpRate":0.41,"AtkRate":0.41,"PhysDefRate":0.41,"MagicDefRate":0.41}</v>
      </c>
      <c r="H85" s="17" t="str">
        <f>IF(D85&lt;=2,"{}",_xlfn.XLOOKUP($D85,中转!$C$17:$C$32,中转!$BM$17:$BM$32,"{}"))</f>
        <v>{"CardMulti":34.91,"IntervalReduce":4}</v>
      </c>
    </row>
    <row r="86" spans="1:8" x14ac:dyDescent="0.15">
      <c r="A86" s="17">
        <v>82</v>
      </c>
      <c r="B86" s="17">
        <f t="shared" ref="B86:B100" si="2">B38</f>
        <v>3</v>
      </c>
      <c r="C86" s="17">
        <f t="shared" ref="C86:C100" si="3">C38+1</f>
        <v>2</v>
      </c>
      <c r="D86" s="17">
        <v>10</v>
      </c>
      <c r="E86" s="16">
        <v>0</v>
      </c>
      <c r="F86" s="17">
        <v>200</v>
      </c>
      <c r="G86" s="17" t="str" cm="1">
        <f t="array" ref="G86">IF(D86&lt;=2,"{}",_xlfn.XLOOKUP($D86,中转!$C$17:$C$32,_xlfn.XLOOKUP($C86,中转!$AM$16:$BG$16,中转!$AM$17:$BG$32),"{}"))</f>
        <v>{"Hp":6470,"Atk":647,"PhysDef":258,"MagicDef":258,"HpRate":0.51,"AtkRate":0.51,"PhysDefRate":0.51,"MagicDefRate":0.51}</v>
      </c>
      <c r="H86" s="17" t="str">
        <f>IF(D86&lt;=2,"{}",_xlfn.XLOOKUP($D86,中转!$C$17:$C$32,中转!$BM$17:$BM$32,"{}"))</f>
        <v>{"CardMulti":54.71,"IntervalReduce":5}</v>
      </c>
    </row>
    <row r="87" spans="1:8" x14ac:dyDescent="0.15">
      <c r="A87" s="17">
        <v>83</v>
      </c>
      <c r="B87" s="17">
        <f t="shared" si="2"/>
        <v>3</v>
      </c>
      <c r="C87" s="17">
        <f t="shared" si="3"/>
        <v>2</v>
      </c>
      <c r="D87" s="17">
        <v>11</v>
      </c>
      <c r="E87" s="16">
        <v>20</v>
      </c>
      <c r="F87" s="17">
        <v>0</v>
      </c>
      <c r="G87" s="17" t="str" cm="1">
        <f t="array" ref="G87">IF(D87&lt;=2,"{}",_xlfn.XLOOKUP($D87,中转!$C$17:$C$32,_xlfn.XLOOKUP($C87,中转!$AM$16:$BG$16,中转!$AM$17:$BG$32),"{}"))</f>
        <v>{"Hp":9245,"Atk":924,"PhysDef":369,"MagicDef":369,"HpRate":0.61,"AtkRate":0.61,"PhysDefRate":0.61,"MagicDefRate":0.61}</v>
      </c>
      <c r="H87" s="17" t="str">
        <f>IF(D87&lt;=2,"{}",_xlfn.XLOOKUP($D87,中转!$C$17:$C$32,中转!$BM$17:$BM$32,"{}"))</f>
        <v>{"CardMulti":77.39,"IntervalReduce":6}</v>
      </c>
    </row>
    <row r="88" spans="1:8" x14ac:dyDescent="0.15">
      <c r="A88" s="17">
        <v>84</v>
      </c>
      <c r="B88" s="17">
        <f t="shared" si="2"/>
        <v>3</v>
      </c>
      <c r="C88" s="17">
        <f t="shared" si="3"/>
        <v>2</v>
      </c>
      <c r="D88" s="17">
        <v>12</v>
      </c>
      <c r="E88" s="30">
        <v>1</v>
      </c>
      <c r="F88" s="17">
        <v>0</v>
      </c>
      <c r="G88" s="17" t="str" cm="1">
        <f t="array" ref="G88">IF(D88&lt;=2,"{}",_xlfn.XLOOKUP($D88,中转!$C$17:$C$32,_xlfn.XLOOKUP($C88,中转!$AM$16:$BG$16,中转!$AM$17:$BG$32),"{}"))</f>
        <v>{"Hp":12121,"Atk":1212,"PhysDef":484,"MagicDef":484,"HpRate":0.72,"AtkRate":0.72,"PhysDefRate":0.72,"MagicDefRate":0.72}</v>
      </c>
      <c r="H88" s="17" t="str">
        <f>IF(D88&lt;=2,"{}",_xlfn.XLOOKUP($D88,中转!$C$17:$C$32,中转!$BM$17:$BM$32,"{}"))</f>
        <v>{"CardMulti":101.51,"IntervalReduce":7}</v>
      </c>
    </row>
    <row r="89" spans="1:8" x14ac:dyDescent="0.15">
      <c r="A89" s="17">
        <v>85</v>
      </c>
      <c r="B89" s="17">
        <f t="shared" si="2"/>
        <v>4</v>
      </c>
      <c r="C89" s="17">
        <f t="shared" si="3"/>
        <v>2</v>
      </c>
      <c r="D89" s="17">
        <v>1</v>
      </c>
      <c r="E89" s="17">
        <v>0</v>
      </c>
      <c r="F89" s="17">
        <v>1</v>
      </c>
      <c r="G89" s="17" t="str" cm="1">
        <f t="array" ref="G89">IF(D89&lt;=2,"{}",_xlfn.XLOOKUP($D89,中转!$C$17:$C$32,_xlfn.XLOOKUP($C89,中转!$AM$16:$BG$16,中转!$AM$17:$BG$32),"{}"))</f>
        <v>{}</v>
      </c>
      <c r="H89" s="17" t="str">
        <f>IF(D89&lt;=2,"{}",_xlfn.XLOOKUP($D89,中转!$C$17:$C$32,中转!$BM$17:$BM$32,"{}"))</f>
        <v>{}</v>
      </c>
    </row>
    <row r="90" spans="1:8" x14ac:dyDescent="0.15">
      <c r="A90" s="17">
        <v>86</v>
      </c>
      <c r="B90" s="17">
        <f t="shared" si="2"/>
        <v>4</v>
      </c>
      <c r="C90" s="17">
        <f t="shared" si="3"/>
        <v>2</v>
      </c>
      <c r="D90" s="17">
        <v>2</v>
      </c>
      <c r="E90" s="16">
        <v>1</v>
      </c>
      <c r="F90" s="17">
        <v>0</v>
      </c>
      <c r="G90" s="17" t="str" cm="1">
        <f t="array" ref="G90">IF(D90&lt;=2,"{}",_xlfn.XLOOKUP($D90,中转!$C$17:$C$32,_xlfn.XLOOKUP($C90,中转!$AM$16:$BG$16,中转!$AM$17:$BG$32),"{}"))</f>
        <v>{}</v>
      </c>
      <c r="H90" s="17" t="str">
        <f>IF(D90&lt;=2,"{}",_xlfn.XLOOKUP($D90,中转!$C$17:$C$32,中转!$BM$17:$BM$32,"{}"))</f>
        <v>{}</v>
      </c>
    </row>
    <row r="91" spans="1:8" x14ac:dyDescent="0.15">
      <c r="A91" s="17">
        <v>87</v>
      </c>
      <c r="B91" s="17">
        <f t="shared" si="2"/>
        <v>4</v>
      </c>
      <c r="C91" s="17">
        <f t="shared" si="3"/>
        <v>2</v>
      </c>
      <c r="D91" s="17">
        <v>3</v>
      </c>
      <c r="E91" s="16">
        <v>1</v>
      </c>
      <c r="F91" s="17">
        <v>0</v>
      </c>
      <c r="G91" s="17" t="str" cm="1">
        <f t="array" ref="G91">IF(D91&lt;=2,"{}",_xlfn.XLOOKUP($D91,中转!$C$17:$C$32,_xlfn.XLOOKUP($C91,中转!$AM$16:$BG$16,中转!$AM$17:$BG$32),"{}"))</f>
        <v>{"Hp":81,"Atk":8,"PhysDef":3,"MagicDef":3,"HpRate":0,"AtkRate":0,"PhysDefRate":0,"MagicDefRate":0}</v>
      </c>
      <c r="H91" s="17" t="str">
        <f>IF(D91&lt;=2,"{}",_xlfn.XLOOKUP($D91,中转!$C$17:$C$32,中转!$BM$17:$BM$32,"{}"))</f>
        <v>{"CardMulti":0.68,"IntervalReduce":0.14}</v>
      </c>
    </row>
    <row r="92" spans="1:8" x14ac:dyDescent="0.15">
      <c r="A92" s="17">
        <v>88</v>
      </c>
      <c r="B92" s="17">
        <f t="shared" si="2"/>
        <v>4</v>
      </c>
      <c r="C92" s="17">
        <f t="shared" si="3"/>
        <v>2</v>
      </c>
      <c r="D92" s="17">
        <v>4</v>
      </c>
      <c r="E92" s="16">
        <v>3</v>
      </c>
      <c r="F92" s="17">
        <v>0</v>
      </c>
      <c r="G92" s="17" t="str" cm="1">
        <f t="array" ref="G92">IF(D92&lt;=2,"{}",_xlfn.XLOOKUP($D92,中转!$C$17:$C$32,_xlfn.XLOOKUP($C92,中转!$AM$16:$BG$16,中转!$AM$17:$BG$32),"{}"))</f>
        <v>{"Hp":245,"Atk":24,"PhysDef":9,"MagicDef":9,"HpRate":0.04,"AtkRate":0.04,"PhysDefRate":0.04,"MagicDefRate":0.04}</v>
      </c>
      <c r="H92" s="17" t="str">
        <f>IF(D92&lt;=2,"{}",_xlfn.XLOOKUP($D92,中转!$C$17:$C$32,中转!$BM$17:$BM$32,"{}"))</f>
        <v>{"CardMulti":1.53,"IntervalReduce":0.26}</v>
      </c>
    </row>
    <row r="93" spans="1:8" x14ac:dyDescent="0.15">
      <c r="A93" s="17">
        <v>89</v>
      </c>
      <c r="B93" s="17">
        <f t="shared" si="2"/>
        <v>4</v>
      </c>
      <c r="C93" s="17">
        <f t="shared" si="3"/>
        <v>2</v>
      </c>
      <c r="D93" s="17">
        <v>5</v>
      </c>
      <c r="E93" s="16">
        <v>4</v>
      </c>
      <c r="F93" s="17">
        <v>0</v>
      </c>
      <c r="G93" s="17" t="str" cm="1">
        <f t="array" ref="G93">IF(D93&lt;=2,"{}",_xlfn.XLOOKUP($D93,中转!$C$17:$C$32,_xlfn.XLOOKUP($C93,中转!$AM$16:$BG$16,中转!$AM$17:$BG$32),"{}"))</f>
        <v>{"Hp":536,"Atk":53,"PhysDef":21,"MagicDef":21,"HpRate":0.1,"AtkRate":0.1,"PhysDefRate":0.1,"MagicDefRate":0.1}</v>
      </c>
      <c r="H93" s="17" t="str">
        <f>IF(D93&lt;=2,"{}",_xlfn.XLOOKUP($D93,中转!$C$17:$C$32,中转!$BM$17:$BM$32,"{}"))</f>
        <v>{"CardMulti":2.53,"IntervalReduce":0.76}</v>
      </c>
    </row>
    <row r="94" spans="1:8" x14ac:dyDescent="0.15">
      <c r="A94" s="17">
        <v>90</v>
      </c>
      <c r="B94" s="17">
        <f t="shared" si="2"/>
        <v>4</v>
      </c>
      <c r="C94" s="17">
        <f t="shared" si="3"/>
        <v>2</v>
      </c>
      <c r="D94" s="17">
        <v>6</v>
      </c>
      <c r="E94" s="16">
        <v>5</v>
      </c>
      <c r="F94" s="17">
        <v>0</v>
      </c>
      <c r="G94" s="17" t="str" cm="1">
        <f t="array" ref="G94">IF(D94&lt;=2,"{}",_xlfn.XLOOKUP($D94,中转!$C$17:$C$32,_xlfn.XLOOKUP($C94,中转!$AM$16:$BG$16,中转!$AM$17:$BG$32),"{}"))</f>
        <v>{"Hp":941,"Atk":94,"PhysDef":37,"MagicDef":37,"HpRate":0.17,"AtkRate":0.17,"PhysDefRate":0.17,"MagicDefRate":0.17}</v>
      </c>
      <c r="H94" s="17" t="str">
        <f>IF(D94&lt;=2,"{}",_xlfn.XLOOKUP($D94,中转!$C$17:$C$32,中转!$BM$17:$BM$32,"{}"))</f>
        <v>{"CardMulti":6.43,"IntervalReduce":1}</v>
      </c>
    </row>
    <row r="95" spans="1:8" x14ac:dyDescent="0.15">
      <c r="A95" s="17">
        <v>91</v>
      </c>
      <c r="B95" s="17">
        <f t="shared" si="2"/>
        <v>4</v>
      </c>
      <c r="C95" s="17">
        <f t="shared" si="3"/>
        <v>2</v>
      </c>
      <c r="D95" s="17">
        <v>7</v>
      </c>
      <c r="E95" s="16">
        <v>8</v>
      </c>
      <c r="F95" s="17">
        <v>0</v>
      </c>
      <c r="G95" s="17" t="str" cm="1">
        <f t="array" ref="G95">IF(D95&lt;=2,"{}",_xlfn.XLOOKUP($D95,中转!$C$17:$C$32,_xlfn.XLOOKUP($C95,中转!$AM$16:$BG$16,中转!$AM$17:$BG$32),"{}"))</f>
        <v>{"Hp":1797,"Atk":179,"PhysDef":71,"MagicDef":71,"HpRate":0.24,"AtkRate":0.24,"PhysDefRate":0.24,"MagicDefRate":0.24}</v>
      </c>
      <c r="H95" s="17" t="str">
        <f>IF(D95&lt;=2,"{}",_xlfn.XLOOKUP($D95,中转!$C$17:$C$32,中转!$BM$17:$BM$32,"{}"))</f>
        <v>{"CardMulti":12.66,"IntervalReduce":2}</v>
      </c>
    </row>
    <row r="96" spans="1:8" x14ac:dyDescent="0.15">
      <c r="A96" s="17">
        <v>92</v>
      </c>
      <c r="B96" s="17">
        <f t="shared" si="2"/>
        <v>4</v>
      </c>
      <c r="C96" s="17">
        <f t="shared" si="3"/>
        <v>2</v>
      </c>
      <c r="D96" s="17">
        <v>8</v>
      </c>
      <c r="E96" s="16">
        <v>10</v>
      </c>
      <c r="F96" s="17">
        <v>0</v>
      </c>
      <c r="G96" s="17" t="str" cm="1">
        <f t="array" ref="G96">IF(D96&lt;=2,"{}",_xlfn.XLOOKUP($D96,中转!$C$17:$C$32,_xlfn.XLOOKUP($C96,中转!$AM$16:$BG$16,中转!$AM$17:$BG$32),"{}"))</f>
        <v>{"Hp":2839,"Atk":283,"PhysDef":113,"MagicDef":113,"HpRate":0.33,"AtkRate":0.33,"PhysDefRate":0.33,"MagicDefRate":0.33}</v>
      </c>
      <c r="H96" s="17" t="str">
        <f>IF(D96&lt;=2,"{}",_xlfn.XLOOKUP($D96,中转!$C$17:$C$32,中转!$BM$17:$BM$32,"{}"))</f>
        <v>{"CardMulti":22.31,"IntervalReduce":3}</v>
      </c>
    </row>
    <row r="97" spans="1:8" x14ac:dyDescent="0.15">
      <c r="A97" s="17">
        <v>93</v>
      </c>
      <c r="B97" s="17">
        <f t="shared" si="2"/>
        <v>4</v>
      </c>
      <c r="C97" s="17">
        <f t="shared" si="3"/>
        <v>2</v>
      </c>
      <c r="D97" s="17">
        <v>9</v>
      </c>
      <c r="E97" s="16">
        <v>12</v>
      </c>
      <c r="F97" s="17">
        <v>0</v>
      </c>
      <c r="G97" s="17" t="str" cm="1">
        <f t="array" ref="G97">IF(D97&lt;=2,"{}",_xlfn.XLOOKUP($D97,中转!$C$17:$C$32,_xlfn.XLOOKUP($C97,中转!$AM$16:$BG$16,中转!$AM$17:$BG$32),"{}"))</f>
        <v>{"Hp":4531,"Atk":453,"PhysDef":181,"MagicDef":181,"HpRate":0.41,"AtkRate":0.41,"PhysDefRate":0.41,"MagicDefRate":0.41}</v>
      </c>
      <c r="H97" s="17" t="str">
        <f>IF(D97&lt;=2,"{}",_xlfn.XLOOKUP($D97,中转!$C$17:$C$32,中转!$BM$17:$BM$32,"{}"))</f>
        <v>{"CardMulti":34.91,"IntervalReduce":4}</v>
      </c>
    </row>
    <row r="98" spans="1:8" x14ac:dyDescent="0.15">
      <c r="A98" s="17">
        <v>94</v>
      </c>
      <c r="B98" s="17">
        <f t="shared" si="2"/>
        <v>4</v>
      </c>
      <c r="C98" s="17">
        <f t="shared" si="3"/>
        <v>2</v>
      </c>
      <c r="D98" s="17">
        <v>10</v>
      </c>
      <c r="E98" s="16">
        <v>0</v>
      </c>
      <c r="F98" s="17">
        <v>200</v>
      </c>
      <c r="G98" s="17" t="str" cm="1">
        <f t="array" ref="G98">IF(D98&lt;=2,"{}",_xlfn.XLOOKUP($D98,中转!$C$17:$C$32,_xlfn.XLOOKUP($C98,中转!$AM$16:$BG$16,中转!$AM$17:$BG$32),"{}"))</f>
        <v>{"Hp":6470,"Atk":647,"PhysDef":258,"MagicDef":258,"HpRate":0.51,"AtkRate":0.51,"PhysDefRate":0.51,"MagicDefRate":0.51}</v>
      </c>
      <c r="H98" s="17" t="str">
        <f>IF(D98&lt;=2,"{}",_xlfn.XLOOKUP($D98,中转!$C$17:$C$32,中转!$BM$17:$BM$32,"{}"))</f>
        <v>{"CardMulti":54.71,"IntervalReduce":5}</v>
      </c>
    </row>
    <row r="99" spans="1:8" x14ac:dyDescent="0.15">
      <c r="A99" s="17">
        <v>95</v>
      </c>
      <c r="B99" s="17">
        <f t="shared" si="2"/>
        <v>4</v>
      </c>
      <c r="C99" s="17">
        <f t="shared" si="3"/>
        <v>2</v>
      </c>
      <c r="D99" s="17">
        <v>11</v>
      </c>
      <c r="E99" s="16">
        <v>20</v>
      </c>
      <c r="F99" s="17">
        <v>0</v>
      </c>
      <c r="G99" s="17" t="str" cm="1">
        <f t="array" ref="G99">IF(D99&lt;=2,"{}",_xlfn.XLOOKUP($D99,中转!$C$17:$C$32,_xlfn.XLOOKUP($C99,中转!$AM$16:$BG$16,中转!$AM$17:$BG$32),"{}"))</f>
        <v>{"Hp":9245,"Atk":924,"PhysDef":369,"MagicDef":369,"HpRate":0.61,"AtkRate":0.61,"PhysDefRate":0.61,"MagicDefRate":0.61}</v>
      </c>
      <c r="H99" s="17" t="str">
        <f>IF(D99&lt;=2,"{}",_xlfn.XLOOKUP($D99,中转!$C$17:$C$32,中转!$BM$17:$BM$32,"{}"))</f>
        <v>{"CardMulti":77.39,"IntervalReduce":6}</v>
      </c>
    </row>
    <row r="100" spans="1:8" x14ac:dyDescent="0.15">
      <c r="A100" s="17">
        <v>96</v>
      </c>
      <c r="B100" s="17">
        <f t="shared" si="2"/>
        <v>4</v>
      </c>
      <c r="C100" s="17">
        <f t="shared" si="3"/>
        <v>2</v>
      </c>
      <c r="D100" s="17">
        <v>12</v>
      </c>
      <c r="E100" s="30">
        <v>1</v>
      </c>
      <c r="F100" s="17">
        <v>0</v>
      </c>
      <c r="G100" s="17" t="str" cm="1">
        <f t="array" ref="G100">IF(D100&lt;=2,"{}",_xlfn.XLOOKUP($D100,中转!$C$17:$C$32,_xlfn.XLOOKUP($C100,中转!$AM$16:$BG$16,中转!$AM$17:$BG$32),"{}"))</f>
        <v>{"Hp":12121,"Atk":1212,"PhysDef":484,"MagicDef":484,"HpRate":0.72,"AtkRate":0.72,"PhysDefRate":0.72,"MagicDefRate":0.72}</v>
      </c>
      <c r="H100" s="17" t="str">
        <f>IF(D100&lt;=2,"{}",_xlfn.XLOOKUP($D100,中转!$C$17:$C$32,中转!$BM$17:$BM$32,"{}"))</f>
        <v>{"CardMulti":101.51,"IntervalReduce":7}</v>
      </c>
    </row>
    <row r="101" spans="1:8" x14ac:dyDescent="0.15">
      <c r="A101" s="17">
        <v>97</v>
      </c>
      <c r="B101" s="17">
        <f t="shared" ref="B101:B148" si="4">B53</f>
        <v>1</v>
      </c>
      <c r="C101" s="17">
        <f t="shared" ref="C101:C148" si="5">C53+1</f>
        <v>3</v>
      </c>
      <c r="D101" s="17">
        <v>1</v>
      </c>
      <c r="E101" s="30">
        <v>1</v>
      </c>
      <c r="F101" s="17">
        <v>0</v>
      </c>
      <c r="G101" s="17" t="str" cm="1">
        <f t="array" ref="G101">IF(D101&lt;=2,"{}",_xlfn.XLOOKUP($D101,中转!$C$17:$C$32,_xlfn.XLOOKUP($C101,中转!$AM$16:$BG$16,中转!$AM$17:$BG$32),"{}"))</f>
        <v>{}</v>
      </c>
      <c r="H101" s="17" t="str">
        <f>IF(D101&lt;=2,"{}",_xlfn.XLOOKUP($D101,中转!$C$17:$C$32,中转!$BM$17:$BM$32,"{}"))</f>
        <v>{}</v>
      </c>
    </row>
    <row r="102" spans="1:8" x14ac:dyDescent="0.15">
      <c r="A102" s="17">
        <v>98</v>
      </c>
      <c r="B102" s="17">
        <f t="shared" si="4"/>
        <v>1</v>
      </c>
      <c r="C102" s="17">
        <f t="shared" si="5"/>
        <v>3</v>
      </c>
      <c r="D102" s="17">
        <v>2</v>
      </c>
      <c r="E102" s="30">
        <v>1</v>
      </c>
      <c r="F102" s="17">
        <v>0</v>
      </c>
      <c r="G102" s="17" t="str" cm="1">
        <f t="array" ref="G102">IF(D102&lt;=2,"{}",_xlfn.XLOOKUP($D102,中转!$C$17:$C$32,_xlfn.XLOOKUP($C102,中转!$AM$16:$BG$16,中转!$AM$17:$BG$32),"{}"))</f>
        <v>{}</v>
      </c>
      <c r="H102" s="17" t="str">
        <f>IF(D102&lt;=2,"{}",_xlfn.XLOOKUP($D102,中转!$C$17:$C$32,中转!$BM$17:$BM$32,"{}"))</f>
        <v>{}</v>
      </c>
    </row>
    <row r="103" spans="1:8" x14ac:dyDescent="0.15">
      <c r="A103" s="17">
        <v>99</v>
      </c>
      <c r="B103" s="17">
        <f t="shared" si="4"/>
        <v>1</v>
      </c>
      <c r="C103" s="17">
        <f t="shared" si="5"/>
        <v>3</v>
      </c>
      <c r="D103" s="17">
        <v>3</v>
      </c>
      <c r="E103" s="30">
        <v>1</v>
      </c>
      <c r="F103" s="17">
        <v>0</v>
      </c>
      <c r="G103" s="17" t="str" cm="1">
        <f t="array" ref="G103">IF(D103&lt;=2,"{}",_xlfn.XLOOKUP($D103,中转!$C$17:$C$32,_xlfn.XLOOKUP($C103,中转!$AM$16:$BG$16,中转!$AM$17:$BG$32),"{}"))</f>
        <v>{"Hp":67,"Atk":6,"PhysDef":2,"MagicDef":2,"HpRate":0,"AtkRate":0,"PhysDefRate":0,"MagicDefRate":0}</v>
      </c>
      <c r="H103" s="17" t="str">
        <f>IF(D103&lt;=2,"{}",_xlfn.XLOOKUP($D103,中转!$C$17:$C$32,中转!$BM$17:$BM$32,"{}"))</f>
        <v>{"CardMulti":0.68,"IntervalReduce":0.14}</v>
      </c>
    </row>
    <row r="104" spans="1:8" x14ac:dyDescent="0.15">
      <c r="A104" s="17">
        <v>100</v>
      </c>
      <c r="B104" s="17">
        <f t="shared" si="4"/>
        <v>1</v>
      </c>
      <c r="C104" s="17">
        <f t="shared" si="5"/>
        <v>3</v>
      </c>
      <c r="D104" s="17">
        <v>4</v>
      </c>
      <c r="E104" s="30">
        <v>1</v>
      </c>
      <c r="F104" s="17">
        <v>0</v>
      </c>
      <c r="G104" s="17" t="str" cm="1">
        <f t="array" ref="G104">IF(D104&lt;=2,"{}",_xlfn.XLOOKUP($D104,中转!$C$17:$C$32,_xlfn.XLOOKUP($C104,中转!$AM$16:$BG$16,中转!$AM$17:$BG$32),"{}"))</f>
        <v>{"Hp":202,"Atk":20,"PhysDef":8,"MagicDef":8,"HpRate":0.04,"AtkRate":0.04,"PhysDefRate":0.04,"MagicDefRate":0.04}</v>
      </c>
      <c r="H104" s="17" t="str">
        <f>IF(D104&lt;=2,"{}",_xlfn.XLOOKUP($D104,中转!$C$17:$C$32,中转!$BM$17:$BM$32,"{}"))</f>
        <v>{"CardMulti":1.53,"IntervalReduce":0.26}</v>
      </c>
    </row>
    <row r="105" spans="1:8" x14ac:dyDescent="0.15">
      <c r="A105" s="17">
        <v>101</v>
      </c>
      <c r="B105" s="17">
        <f t="shared" si="4"/>
        <v>1</v>
      </c>
      <c r="C105" s="17">
        <f t="shared" si="5"/>
        <v>3</v>
      </c>
      <c r="D105" s="17">
        <v>5</v>
      </c>
      <c r="E105" s="16">
        <v>1</v>
      </c>
      <c r="F105" s="17">
        <v>0</v>
      </c>
      <c r="G105" s="17" t="str" cm="1">
        <f t="array" ref="G105">IF(D105&lt;=2,"{}",_xlfn.XLOOKUP($D105,中转!$C$17:$C$32,_xlfn.XLOOKUP($C105,中转!$AM$16:$BG$16,中转!$AM$17:$BG$32),"{}"))</f>
        <v>{"Hp":441,"Atk":44,"PhysDef":17,"MagicDef":17,"HpRate":0.1,"AtkRate":0.1,"PhysDefRate":0.1,"MagicDefRate":0.1}</v>
      </c>
      <c r="H105" s="17" t="str">
        <f>IF(D105&lt;=2,"{}",_xlfn.XLOOKUP($D105,中转!$C$17:$C$32,中转!$BM$17:$BM$32,"{}"))</f>
        <v>{"CardMulti":2.53,"IntervalReduce":0.76}</v>
      </c>
    </row>
    <row r="106" spans="1:8" x14ac:dyDescent="0.15">
      <c r="A106" s="17">
        <v>102</v>
      </c>
      <c r="B106" s="17">
        <f t="shared" si="4"/>
        <v>1</v>
      </c>
      <c r="C106" s="17">
        <f t="shared" si="5"/>
        <v>3</v>
      </c>
      <c r="D106" s="17">
        <v>6</v>
      </c>
      <c r="E106" s="16">
        <v>1</v>
      </c>
      <c r="F106" s="17">
        <v>0</v>
      </c>
      <c r="G106" s="17" t="str" cm="1">
        <f t="array" ref="G106">IF(D106&lt;=2,"{}",_xlfn.XLOOKUP($D106,中转!$C$17:$C$32,_xlfn.XLOOKUP($C106,中转!$AM$16:$BG$16,中转!$AM$17:$BG$32),"{}"))</f>
        <v>{"Hp":775,"Atk":77,"PhysDef":31,"MagicDef":31,"HpRate":0.17,"AtkRate":0.17,"PhysDefRate":0.17,"MagicDefRate":0.17}</v>
      </c>
      <c r="H106" s="17" t="str">
        <f>IF(D106&lt;=2,"{}",_xlfn.XLOOKUP($D106,中转!$C$17:$C$32,中转!$BM$17:$BM$32,"{}"))</f>
        <v>{"CardMulti":6.43,"IntervalReduce":1}</v>
      </c>
    </row>
    <row r="107" spans="1:8" x14ac:dyDescent="0.15">
      <c r="A107" s="17">
        <v>103</v>
      </c>
      <c r="B107" s="17">
        <f t="shared" si="4"/>
        <v>1</v>
      </c>
      <c r="C107" s="17">
        <f t="shared" si="5"/>
        <v>3</v>
      </c>
      <c r="D107" s="17">
        <v>7</v>
      </c>
      <c r="E107" s="16">
        <v>1</v>
      </c>
      <c r="F107" s="17">
        <v>0</v>
      </c>
      <c r="G107" s="17" t="str" cm="1">
        <f t="array" ref="G107">IF(D107&lt;=2,"{}",_xlfn.XLOOKUP($D107,中转!$C$17:$C$32,_xlfn.XLOOKUP($C107,中转!$AM$16:$BG$16,中转!$AM$17:$BG$32),"{}"))</f>
        <v>{"Hp":1479,"Atk":147,"PhysDef":59,"MagicDef":59,"HpRate":0.24,"AtkRate":0.24,"PhysDefRate":0.24,"MagicDefRate":0.24}</v>
      </c>
      <c r="H107" s="17" t="str">
        <f>IF(D107&lt;=2,"{}",_xlfn.XLOOKUP($D107,中转!$C$17:$C$32,中转!$BM$17:$BM$32,"{}"))</f>
        <v>{"CardMulti":12.66,"IntervalReduce":2}</v>
      </c>
    </row>
    <row r="108" spans="1:8" x14ac:dyDescent="0.15">
      <c r="A108" s="17">
        <v>104</v>
      </c>
      <c r="B108" s="17">
        <f t="shared" si="4"/>
        <v>1</v>
      </c>
      <c r="C108" s="17">
        <f t="shared" si="5"/>
        <v>3</v>
      </c>
      <c r="D108" s="17">
        <v>8</v>
      </c>
      <c r="E108" s="16">
        <v>2</v>
      </c>
      <c r="F108" s="17">
        <v>0</v>
      </c>
      <c r="G108" s="17" t="str" cm="1">
        <f t="array" ref="G108">IF(D108&lt;=2,"{}",_xlfn.XLOOKUP($D108,中转!$C$17:$C$32,_xlfn.XLOOKUP($C108,中转!$AM$16:$BG$16,中转!$AM$17:$BG$32),"{}"))</f>
        <v>{"Hp":2336,"Atk":233,"PhysDef":93,"MagicDef":93,"HpRate":0.33,"AtkRate":0.33,"PhysDefRate":0.33,"MagicDefRate":0.33}</v>
      </c>
      <c r="H108" s="17" t="str">
        <f>IF(D108&lt;=2,"{}",_xlfn.XLOOKUP($D108,中转!$C$17:$C$32,中转!$BM$17:$BM$32,"{}"))</f>
        <v>{"CardMulti":22.31,"IntervalReduce":3}</v>
      </c>
    </row>
    <row r="109" spans="1:8" x14ac:dyDescent="0.15">
      <c r="A109" s="17">
        <v>105</v>
      </c>
      <c r="B109" s="17">
        <f t="shared" si="4"/>
        <v>1</v>
      </c>
      <c r="C109" s="17">
        <f t="shared" si="5"/>
        <v>3</v>
      </c>
      <c r="D109" s="17">
        <v>9</v>
      </c>
      <c r="E109" s="16">
        <v>2</v>
      </c>
      <c r="F109" s="17">
        <v>0</v>
      </c>
      <c r="G109" s="17" t="str" cm="1">
        <f t="array" ref="G109">IF(D109&lt;=2,"{}",_xlfn.XLOOKUP($D109,中转!$C$17:$C$32,_xlfn.XLOOKUP($C109,中转!$AM$16:$BG$16,中转!$AM$17:$BG$32),"{}"))</f>
        <v>{"Hp":3730,"Atk":373,"PhysDef":149,"MagicDef":149,"HpRate":0.41,"AtkRate":0.41,"PhysDefRate":0.41,"MagicDefRate":0.41}</v>
      </c>
      <c r="H109" s="17" t="str">
        <f>IF(D109&lt;=2,"{}",_xlfn.XLOOKUP($D109,中转!$C$17:$C$32,中转!$BM$17:$BM$32,"{}"))</f>
        <v>{"CardMulti":34.91,"IntervalReduce":4}</v>
      </c>
    </row>
    <row r="110" spans="1:8" x14ac:dyDescent="0.15">
      <c r="A110" s="17">
        <v>106</v>
      </c>
      <c r="B110" s="17">
        <f t="shared" si="4"/>
        <v>1</v>
      </c>
      <c r="C110" s="17">
        <f t="shared" si="5"/>
        <v>3</v>
      </c>
      <c r="D110" s="17">
        <v>10</v>
      </c>
      <c r="E110" s="16">
        <v>2</v>
      </c>
      <c r="F110" s="17">
        <v>0</v>
      </c>
      <c r="G110" s="17" t="str" cm="1">
        <f t="array" ref="G110">IF(D110&lt;=2,"{}",_xlfn.XLOOKUP($D110,中转!$C$17:$C$32,_xlfn.XLOOKUP($C110,中转!$AM$16:$BG$16,中转!$AM$17:$BG$32),"{}"))</f>
        <v>{"Hp":5325,"Atk":532,"PhysDef":213,"MagicDef":213,"HpRate":0.51,"AtkRate":0.51,"PhysDefRate":0.51,"MagicDefRate":0.51}</v>
      </c>
      <c r="H110" s="17" t="str">
        <f>IF(D110&lt;=2,"{}",_xlfn.XLOOKUP($D110,中转!$C$17:$C$32,中转!$BM$17:$BM$32,"{}"))</f>
        <v>{"CardMulti":54.71,"IntervalReduce":5}</v>
      </c>
    </row>
    <row r="111" spans="1:8" x14ac:dyDescent="0.15">
      <c r="A111" s="17">
        <v>107</v>
      </c>
      <c r="B111" s="17">
        <f t="shared" si="4"/>
        <v>1</v>
      </c>
      <c r="C111" s="17">
        <f t="shared" si="5"/>
        <v>3</v>
      </c>
      <c r="D111" s="17">
        <v>11</v>
      </c>
      <c r="E111" s="16">
        <v>4</v>
      </c>
      <c r="F111" s="17">
        <v>0</v>
      </c>
      <c r="G111" s="17" t="str" cm="1">
        <f t="array" ref="G111">IF(D111&lt;=2,"{}",_xlfn.XLOOKUP($D111,中转!$C$17:$C$32,_xlfn.XLOOKUP($C111,中转!$AM$16:$BG$16,中转!$AM$17:$BG$32),"{}"))</f>
        <v>{"Hp":7609,"Atk":760,"PhysDef":304,"MagicDef":304,"HpRate":0.61,"AtkRate":0.61,"PhysDefRate":0.61,"MagicDefRate":0.61}</v>
      </c>
      <c r="H111" s="17" t="str">
        <f>IF(D111&lt;=2,"{}",_xlfn.XLOOKUP($D111,中转!$C$17:$C$32,中转!$BM$17:$BM$32,"{}"))</f>
        <v>{"CardMulti":77.39,"IntervalReduce":6}</v>
      </c>
    </row>
    <row r="112" spans="1:8" x14ac:dyDescent="0.15">
      <c r="A112" s="17">
        <v>108</v>
      </c>
      <c r="B112" s="17">
        <f t="shared" si="4"/>
        <v>1</v>
      </c>
      <c r="C112" s="17">
        <f t="shared" si="5"/>
        <v>3</v>
      </c>
      <c r="D112" s="17">
        <v>12</v>
      </c>
      <c r="E112" s="30">
        <v>1</v>
      </c>
      <c r="F112" s="17">
        <v>0</v>
      </c>
      <c r="G112" s="17" t="str" cm="1">
        <f t="array" ref="G112">IF(D112&lt;=2,"{}",_xlfn.XLOOKUP($D112,中转!$C$17:$C$32,_xlfn.XLOOKUP($C112,中转!$AM$16:$BG$16,中转!$AM$17:$BG$32),"{}"))</f>
        <v>{"Hp":9976,"Atk":997,"PhysDef":399,"MagicDef":399,"HpRate":0.72,"AtkRate":0.72,"PhysDefRate":0.72,"MagicDefRate":0.72}</v>
      </c>
      <c r="H112" s="17" t="str">
        <f>IF(D112&lt;=2,"{}",_xlfn.XLOOKUP($D112,中转!$C$17:$C$32,中转!$BM$17:$BM$32,"{}"))</f>
        <v>{"CardMulti":101.51,"IntervalReduce":7}</v>
      </c>
    </row>
    <row r="113" spans="1:8" x14ac:dyDescent="0.15">
      <c r="A113" s="17">
        <v>109</v>
      </c>
      <c r="B113" s="17">
        <f t="shared" si="4"/>
        <v>2</v>
      </c>
      <c r="C113" s="17">
        <f t="shared" si="5"/>
        <v>3</v>
      </c>
      <c r="D113" s="17">
        <v>1</v>
      </c>
      <c r="E113" s="30">
        <v>1</v>
      </c>
      <c r="F113" s="17">
        <v>0</v>
      </c>
      <c r="G113" s="17" t="str" cm="1">
        <f t="array" ref="G113">IF(D113&lt;=2,"{}",_xlfn.XLOOKUP($D113,中转!$C$17:$C$32,_xlfn.XLOOKUP($C113,中转!$AM$16:$BG$16,中转!$AM$17:$BG$32),"{}"))</f>
        <v>{}</v>
      </c>
      <c r="H113" s="17" t="str">
        <f>IF(D113&lt;=2,"{}",_xlfn.XLOOKUP($D113,中转!$C$17:$C$32,中转!$BM$17:$BM$32,"{}"))</f>
        <v>{}</v>
      </c>
    </row>
    <row r="114" spans="1:8" x14ac:dyDescent="0.15">
      <c r="A114" s="17">
        <v>110</v>
      </c>
      <c r="B114" s="17">
        <f t="shared" si="4"/>
        <v>2</v>
      </c>
      <c r="C114" s="17">
        <f t="shared" si="5"/>
        <v>3</v>
      </c>
      <c r="D114" s="17">
        <v>2</v>
      </c>
      <c r="E114" s="30">
        <v>1</v>
      </c>
      <c r="F114" s="17">
        <v>0</v>
      </c>
      <c r="G114" s="17" t="str" cm="1">
        <f t="array" ref="G114">IF(D114&lt;=2,"{}",_xlfn.XLOOKUP($D114,中转!$C$17:$C$32,_xlfn.XLOOKUP($C114,中转!$AM$16:$BG$16,中转!$AM$17:$BG$32),"{}"))</f>
        <v>{}</v>
      </c>
      <c r="H114" s="17" t="str">
        <f>IF(D114&lt;=2,"{}",_xlfn.XLOOKUP($D114,中转!$C$17:$C$32,中转!$BM$17:$BM$32,"{}"))</f>
        <v>{}</v>
      </c>
    </row>
    <row r="115" spans="1:8" x14ac:dyDescent="0.15">
      <c r="A115" s="17">
        <v>111</v>
      </c>
      <c r="B115" s="17">
        <f t="shared" si="4"/>
        <v>2</v>
      </c>
      <c r="C115" s="17">
        <f t="shared" si="5"/>
        <v>3</v>
      </c>
      <c r="D115" s="17">
        <v>3</v>
      </c>
      <c r="E115" s="30">
        <v>1</v>
      </c>
      <c r="F115" s="17">
        <v>0</v>
      </c>
      <c r="G115" s="17" t="str" cm="1">
        <f t="array" ref="G115">IF(D115&lt;=2,"{}",_xlfn.XLOOKUP($D115,中转!$C$17:$C$32,_xlfn.XLOOKUP($C115,中转!$AM$16:$BG$16,中转!$AM$17:$BG$32),"{}"))</f>
        <v>{"Hp":67,"Atk":6,"PhysDef":2,"MagicDef":2,"HpRate":0,"AtkRate":0,"PhysDefRate":0,"MagicDefRate":0}</v>
      </c>
      <c r="H115" s="17" t="str">
        <f>IF(D115&lt;=2,"{}",_xlfn.XLOOKUP($D115,中转!$C$17:$C$32,中转!$BM$17:$BM$32,"{}"))</f>
        <v>{"CardMulti":0.68,"IntervalReduce":0.14}</v>
      </c>
    </row>
    <row r="116" spans="1:8" x14ac:dyDescent="0.15">
      <c r="A116" s="17">
        <v>112</v>
      </c>
      <c r="B116" s="17">
        <f t="shared" si="4"/>
        <v>2</v>
      </c>
      <c r="C116" s="17">
        <f t="shared" si="5"/>
        <v>3</v>
      </c>
      <c r="D116" s="17">
        <v>4</v>
      </c>
      <c r="E116" s="30">
        <v>1</v>
      </c>
      <c r="F116" s="17">
        <v>0</v>
      </c>
      <c r="G116" s="17" t="str" cm="1">
        <f t="array" ref="G116">IF(D116&lt;=2,"{}",_xlfn.XLOOKUP($D116,中转!$C$17:$C$32,_xlfn.XLOOKUP($C116,中转!$AM$16:$BG$16,中转!$AM$17:$BG$32),"{}"))</f>
        <v>{"Hp":202,"Atk":20,"PhysDef":8,"MagicDef":8,"HpRate":0.04,"AtkRate":0.04,"PhysDefRate":0.04,"MagicDefRate":0.04}</v>
      </c>
      <c r="H116" s="17" t="str">
        <f>IF(D116&lt;=2,"{}",_xlfn.XLOOKUP($D116,中转!$C$17:$C$32,中转!$BM$17:$BM$32,"{}"))</f>
        <v>{"CardMulti":1.53,"IntervalReduce":0.26}</v>
      </c>
    </row>
    <row r="117" spans="1:8" x14ac:dyDescent="0.15">
      <c r="A117" s="17">
        <v>113</v>
      </c>
      <c r="B117" s="17">
        <f t="shared" si="4"/>
        <v>2</v>
      </c>
      <c r="C117" s="17">
        <f t="shared" si="5"/>
        <v>3</v>
      </c>
      <c r="D117" s="17">
        <v>5</v>
      </c>
      <c r="E117" s="16">
        <v>1</v>
      </c>
      <c r="F117" s="16">
        <v>0</v>
      </c>
      <c r="G117" s="17" t="str" cm="1">
        <f t="array" ref="G117">IF(D117&lt;=2,"{}",_xlfn.XLOOKUP($D117,中转!$C$17:$C$32,_xlfn.XLOOKUP($C117,中转!$AM$16:$BG$16,中转!$AM$17:$BG$32),"{}"))</f>
        <v>{"Hp":441,"Atk":44,"PhysDef":17,"MagicDef":17,"HpRate":0.1,"AtkRate":0.1,"PhysDefRate":0.1,"MagicDefRate":0.1}</v>
      </c>
      <c r="H117" s="17" t="str">
        <f>IF(D117&lt;=2,"{}",_xlfn.XLOOKUP($D117,中转!$C$17:$C$32,中转!$BM$17:$BM$32,"{}"))</f>
        <v>{"CardMulti":2.53,"IntervalReduce":0.76}</v>
      </c>
    </row>
    <row r="118" spans="1:8" x14ac:dyDescent="0.15">
      <c r="A118" s="17">
        <v>114</v>
      </c>
      <c r="B118" s="17">
        <f t="shared" si="4"/>
        <v>2</v>
      </c>
      <c r="C118" s="17">
        <f t="shared" si="5"/>
        <v>3</v>
      </c>
      <c r="D118" s="17">
        <v>6</v>
      </c>
      <c r="E118" s="16">
        <v>0</v>
      </c>
      <c r="F118" s="16">
        <v>50</v>
      </c>
      <c r="G118" s="17" t="str" cm="1">
        <f t="array" ref="G118">IF(D118&lt;=2,"{}",_xlfn.XLOOKUP($D118,中转!$C$17:$C$32,_xlfn.XLOOKUP($C118,中转!$AM$16:$BG$16,中转!$AM$17:$BG$32),"{}"))</f>
        <v>{"Hp":775,"Atk":77,"PhysDef":31,"MagicDef":31,"HpRate":0.17,"AtkRate":0.17,"PhysDefRate":0.17,"MagicDefRate":0.17}</v>
      </c>
      <c r="H118" s="17" t="str">
        <f>IF(D118&lt;=2,"{}",_xlfn.XLOOKUP($D118,中转!$C$17:$C$32,中转!$BM$17:$BM$32,"{}"))</f>
        <v>{"CardMulti":6.43,"IntervalReduce":1}</v>
      </c>
    </row>
    <row r="119" spans="1:8" x14ac:dyDescent="0.15">
      <c r="A119" s="17">
        <v>115</v>
      </c>
      <c r="B119" s="17">
        <f t="shared" si="4"/>
        <v>2</v>
      </c>
      <c r="C119" s="17">
        <f t="shared" si="5"/>
        <v>3</v>
      </c>
      <c r="D119" s="17">
        <v>7</v>
      </c>
      <c r="E119" s="16">
        <v>2</v>
      </c>
      <c r="F119" s="16">
        <v>0</v>
      </c>
      <c r="G119" s="17" t="str" cm="1">
        <f t="array" ref="G119">IF(D119&lt;=2,"{}",_xlfn.XLOOKUP($D119,中转!$C$17:$C$32,_xlfn.XLOOKUP($C119,中转!$AM$16:$BG$16,中转!$AM$17:$BG$32),"{}"))</f>
        <v>{"Hp":1479,"Atk":147,"PhysDef":59,"MagicDef":59,"HpRate":0.24,"AtkRate":0.24,"PhysDefRate":0.24,"MagicDefRate":0.24}</v>
      </c>
      <c r="H119" s="17" t="str">
        <f>IF(D119&lt;=2,"{}",_xlfn.XLOOKUP($D119,中转!$C$17:$C$32,中转!$BM$17:$BM$32,"{}"))</f>
        <v>{"CardMulti":12.66,"IntervalReduce":2}</v>
      </c>
    </row>
    <row r="120" spans="1:8" x14ac:dyDescent="0.15">
      <c r="A120" s="17">
        <v>116</v>
      </c>
      <c r="B120" s="17">
        <f t="shared" si="4"/>
        <v>2</v>
      </c>
      <c r="C120" s="17">
        <f t="shared" si="5"/>
        <v>3</v>
      </c>
      <c r="D120" s="17">
        <v>8</v>
      </c>
      <c r="E120" s="16">
        <v>0</v>
      </c>
      <c r="F120" s="16">
        <v>100</v>
      </c>
      <c r="G120" s="17" t="str" cm="1">
        <f t="array" ref="G120">IF(D120&lt;=2,"{}",_xlfn.XLOOKUP($D120,中转!$C$17:$C$32,_xlfn.XLOOKUP($C120,中转!$AM$16:$BG$16,中转!$AM$17:$BG$32),"{}"))</f>
        <v>{"Hp":2336,"Atk":233,"PhysDef":93,"MagicDef":93,"HpRate":0.33,"AtkRate":0.33,"PhysDefRate":0.33,"MagicDefRate":0.33}</v>
      </c>
      <c r="H120" s="17" t="str">
        <f>IF(D120&lt;=2,"{}",_xlfn.XLOOKUP($D120,中转!$C$17:$C$32,中转!$BM$17:$BM$32,"{}"))</f>
        <v>{"CardMulti":22.31,"IntervalReduce":3}</v>
      </c>
    </row>
    <row r="121" spans="1:8" x14ac:dyDescent="0.15">
      <c r="A121" s="17">
        <v>117</v>
      </c>
      <c r="B121" s="17">
        <f t="shared" si="4"/>
        <v>2</v>
      </c>
      <c r="C121" s="17">
        <f t="shared" si="5"/>
        <v>3</v>
      </c>
      <c r="D121" s="17">
        <v>9</v>
      </c>
      <c r="E121" s="16">
        <v>2</v>
      </c>
      <c r="F121" s="16">
        <v>0</v>
      </c>
      <c r="G121" s="17" t="str" cm="1">
        <f t="array" ref="G121">IF(D121&lt;=2,"{}",_xlfn.XLOOKUP($D121,中转!$C$17:$C$32,_xlfn.XLOOKUP($C121,中转!$AM$16:$BG$16,中转!$AM$17:$BG$32),"{}"))</f>
        <v>{"Hp":3730,"Atk":373,"PhysDef":149,"MagicDef":149,"HpRate":0.41,"AtkRate":0.41,"PhysDefRate":0.41,"MagicDefRate":0.41}</v>
      </c>
      <c r="H121" s="17" t="str">
        <f>IF(D121&lt;=2,"{}",_xlfn.XLOOKUP($D121,中转!$C$17:$C$32,中转!$BM$17:$BM$32,"{}"))</f>
        <v>{"CardMulti":34.91,"IntervalReduce":4}</v>
      </c>
    </row>
    <row r="122" spans="1:8" x14ac:dyDescent="0.15">
      <c r="A122" s="17">
        <v>118</v>
      </c>
      <c r="B122" s="17">
        <f t="shared" si="4"/>
        <v>2</v>
      </c>
      <c r="C122" s="17">
        <f t="shared" si="5"/>
        <v>3</v>
      </c>
      <c r="D122" s="17">
        <v>10</v>
      </c>
      <c r="E122" s="16">
        <v>0</v>
      </c>
      <c r="F122" s="16">
        <v>200</v>
      </c>
      <c r="G122" s="17" t="str" cm="1">
        <f t="array" ref="G122">IF(D122&lt;=2,"{}",_xlfn.XLOOKUP($D122,中转!$C$17:$C$32,_xlfn.XLOOKUP($C122,中转!$AM$16:$BG$16,中转!$AM$17:$BG$32),"{}"))</f>
        <v>{"Hp":5325,"Atk":532,"PhysDef":213,"MagicDef":213,"HpRate":0.51,"AtkRate":0.51,"PhysDefRate":0.51,"MagicDefRate":0.51}</v>
      </c>
      <c r="H122" s="17" t="str">
        <f>IF(D122&lt;=2,"{}",_xlfn.XLOOKUP($D122,中转!$C$17:$C$32,中转!$BM$17:$BM$32,"{}"))</f>
        <v>{"CardMulti":54.71,"IntervalReduce":5}</v>
      </c>
    </row>
    <row r="123" spans="1:8" x14ac:dyDescent="0.15">
      <c r="A123" s="17">
        <v>119</v>
      </c>
      <c r="B123" s="17">
        <f t="shared" si="4"/>
        <v>2</v>
      </c>
      <c r="C123" s="17">
        <f t="shared" si="5"/>
        <v>3</v>
      </c>
      <c r="D123" s="17">
        <v>11</v>
      </c>
      <c r="E123" s="16">
        <v>2</v>
      </c>
      <c r="F123" s="16">
        <v>0</v>
      </c>
      <c r="G123" s="17" t="str" cm="1">
        <f t="array" ref="G123">IF(D123&lt;=2,"{}",_xlfn.XLOOKUP($D123,中转!$C$17:$C$32,_xlfn.XLOOKUP($C123,中转!$AM$16:$BG$16,中转!$AM$17:$BG$32),"{}"))</f>
        <v>{"Hp":7609,"Atk":760,"PhysDef":304,"MagicDef":304,"HpRate":0.61,"AtkRate":0.61,"PhysDefRate":0.61,"MagicDefRate":0.61}</v>
      </c>
      <c r="H123" s="17" t="str">
        <f>IF(D123&lt;=2,"{}",_xlfn.XLOOKUP($D123,中转!$C$17:$C$32,中转!$BM$17:$BM$32,"{}"))</f>
        <v>{"CardMulti":77.39,"IntervalReduce":6}</v>
      </c>
    </row>
    <row r="124" spans="1:8" x14ac:dyDescent="0.15">
      <c r="A124" s="17">
        <v>120</v>
      </c>
      <c r="B124" s="17">
        <f t="shared" si="4"/>
        <v>2</v>
      </c>
      <c r="C124" s="17">
        <f t="shared" si="5"/>
        <v>3</v>
      </c>
      <c r="D124" s="17">
        <v>12</v>
      </c>
      <c r="E124" s="30">
        <v>1</v>
      </c>
      <c r="F124" s="16">
        <v>0</v>
      </c>
      <c r="G124" s="17" t="str" cm="1">
        <f t="array" ref="G124">IF(D124&lt;=2,"{}",_xlfn.XLOOKUP($D124,中转!$C$17:$C$32,_xlfn.XLOOKUP($C124,中转!$AM$16:$BG$16,中转!$AM$17:$BG$32),"{}"))</f>
        <v>{"Hp":9976,"Atk":997,"PhysDef":399,"MagicDef":399,"HpRate":0.72,"AtkRate":0.72,"PhysDefRate":0.72,"MagicDefRate":0.72}</v>
      </c>
      <c r="H124" s="17" t="str">
        <f>IF(D124&lt;=2,"{}",_xlfn.XLOOKUP($D124,中转!$C$17:$C$32,中转!$BM$17:$BM$32,"{}"))</f>
        <v>{"CardMulti":101.51,"IntervalReduce":7}</v>
      </c>
    </row>
    <row r="125" spans="1:8" x14ac:dyDescent="0.15">
      <c r="A125" s="17">
        <v>121</v>
      </c>
      <c r="B125" s="17">
        <f t="shared" si="4"/>
        <v>3</v>
      </c>
      <c r="C125" s="17">
        <f t="shared" si="5"/>
        <v>3</v>
      </c>
      <c r="D125" s="17">
        <v>1</v>
      </c>
      <c r="E125" s="17">
        <v>0</v>
      </c>
      <c r="F125" s="17">
        <v>1</v>
      </c>
      <c r="G125" s="17" t="str" cm="1">
        <f t="array" ref="G125">IF(D125&lt;=2,"{}",_xlfn.XLOOKUP($D125,中转!$C$17:$C$32,_xlfn.XLOOKUP($C125,中转!$AM$16:$BG$16,中转!$AM$17:$BG$32),"{}"))</f>
        <v>{}</v>
      </c>
      <c r="H125" s="17" t="str">
        <f>IF(D125&lt;=2,"{}",_xlfn.XLOOKUP($D125,中转!$C$17:$C$32,中转!$BM$17:$BM$32,"{}"))</f>
        <v>{}</v>
      </c>
    </row>
    <row r="126" spans="1:8" x14ac:dyDescent="0.15">
      <c r="A126" s="17">
        <v>122</v>
      </c>
      <c r="B126" s="17">
        <f t="shared" si="4"/>
        <v>3</v>
      </c>
      <c r="C126" s="17">
        <f t="shared" si="5"/>
        <v>3</v>
      </c>
      <c r="D126" s="17">
        <v>2</v>
      </c>
      <c r="E126" s="16">
        <v>1</v>
      </c>
      <c r="F126" s="17">
        <v>0</v>
      </c>
      <c r="G126" s="17" t="str" cm="1">
        <f t="array" ref="G126">IF(D126&lt;=2,"{}",_xlfn.XLOOKUP($D126,中转!$C$17:$C$32,_xlfn.XLOOKUP($C126,中转!$AM$16:$BG$16,中转!$AM$17:$BG$32),"{}"))</f>
        <v>{}</v>
      </c>
      <c r="H126" s="17" t="str">
        <f>IF(D126&lt;=2,"{}",_xlfn.XLOOKUP($D126,中转!$C$17:$C$32,中转!$BM$17:$BM$32,"{}"))</f>
        <v>{}</v>
      </c>
    </row>
    <row r="127" spans="1:8" x14ac:dyDescent="0.15">
      <c r="A127" s="17">
        <v>123</v>
      </c>
      <c r="B127" s="17">
        <f t="shared" si="4"/>
        <v>3</v>
      </c>
      <c r="C127" s="17">
        <f t="shared" si="5"/>
        <v>3</v>
      </c>
      <c r="D127" s="17">
        <v>3</v>
      </c>
      <c r="E127" s="16">
        <v>1</v>
      </c>
      <c r="F127" s="17">
        <v>0</v>
      </c>
      <c r="G127" s="17" t="str" cm="1">
        <f t="array" ref="G127">IF(D127&lt;=2,"{}",_xlfn.XLOOKUP($D127,中转!$C$17:$C$32,_xlfn.XLOOKUP($C127,中转!$AM$16:$BG$16,中转!$AM$17:$BG$32),"{}"))</f>
        <v>{"Hp":67,"Atk":6,"PhysDef":2,"MagicDef":2,"HpRate":0,"AtkRate":0,"PhysDefRate":0,"MagicDefRate":0}</v>
      </c>
      <c r="H127" s="17" t="str">
        <f>IF(D127&lt;=2,"{}",_xlfn.XLOOKUP($D127,中转!$C$17:$C$32,中转!$BM$17:$BM$32,"{}"))</f>
        <v>{"CardMulti":0.68,"IntervalReduce":0.14}</v>
      </c>
    </row>
    <row r="128" spans="1:8" x14ac:dyDescent="0.15">
      <c r="A128" s="17">
        <v>124</v>
      </c>
      <c r="B128" s="17">
        <f t="shared" si="4"/>
        <v>3</v>
      </c>
      <c r="C128" s="17">
        <f t="shared" si="5"/>
        <v>3</v>
      </c>
      <c r="D128" s="17">
        <v>4</v>
      </c>
      <c r="E128" s="16">
        <v>3</v>
      </c>
      <c r="F128" s="17">
        <v>0</v>
      </c>
      <c r="G128" s="17" t="str" cm="1">
        <f t="array" ref="G128">IF(D128&lt;=2,"{}",_xlfn.XLOOKUP($D128,中转!$C$17:$C$32,_xlfn.XLOOKUP($C128,中转!$AM$16:$BG$16,中转!$AM$17:$BG$32),"{}"))</f>
        <v>{"Hp":202,"Atk":20,"PhysDef":8,"MagicDef":8,"HpRate":0.04,"AtkRate":0.04,"PhysDefRate":0.04,"MagicDefRate":0.04}</v>
      </c>
      <c r="H128" s="17" t="str">
        <f>IF(D128&lt;=2,"{}",_xlfn.XLOOKUP($D128,中转!$C$17:$C$32,中转!$BM$17:$BM$32,"{}"))</f>
        <v>{"CardMulti":1.53,"IntervalReduce":0.26}</v>
      </c>
    </row>
    <row r="129" spans="1:8" x14ac:dyDescent="0.15">
      <c r="A129" s="17">
        <v>125</v>
      </c>
      <c r="B129" s="17">
        <f t="shared" si="4"/>
        <v>3</v>
      </c>
      <c r="C129" s="17">
        <f t="shared" si="5"/>
        <v>3</v>
      </c>
      <c r="D129" s="17">
        <v>5</v>
      </c>
      <c r="E129" s="16">
        <v>4</v>
      </c>
      <c r="F129" s="17">
        <v>0</v>
      </c>
      <c r="G129" s="17" t="str" cm="1">
        <f t="array" ref="G129">IF(D129&lt;=2,"{}",_xlfn.XLOOKUP($D129,中转!$C$17:$C$32,_xlfn.XLOOKUP($C129,中转!$AM$16:$BG$16,中转!$AM$17:$BG$32),"{}"))</f>
        <v>{"Hp":441,"Atk":44,"PhysDef":17,"MagicDef":17,"HpRate":0.1,"AtkRate":0.1,"PhysDefRate":0.1,"MagicDefRate":0.1}</v>
      </c>
      <c r="H129" s="17" t="str">
        <f>IF(D129&lt;=2,"{}",_xlfn.XLOOKUP($D129,中转!$C$17:$C$32,中转!$BM$17:$BM$32,"{}"))</f>
        <v>{"CardMulti":2.53,"IntervalReduce":0.76}</v>
      </c>
    </row>
    <row r="130" spans="1:8" x14ac:dyDescent="0.15">
      <c r="A130" s="17">
        <v>126</v>
      </c>
      <c r="B130" s="17">
        <f t="shared" si="4"/>
        <v>3</v>
      </c>
      <c r="C130" s="17">
        <f t="shared" si="5"/>
        <v>3</v>
      </c>
      <c r="D130" s="17">
        <v>6</v>
      </c>
      <c r="E130" s="16">
        <v>5</v>
      </c>
      <c r="F130" s="17">
        <v>0</v>
      </c>
      <c r="G130" s="17" t="str" cm="1">
        <f t="array" ref="G130">IF(D130&lt;=2,"{}",_xlfn.XLOOKUP($D130,中转!$C$17:$C$32,_xlfn.XLOOKUP($C130,中转!$AM$16:$BG$16,中转!$AM$17:$BG$32),"{}"))</f>
        <v>{"Hp":775,"Atk":77,"PhysDef":31,"MagicDef":31,"HpRate":0.17,"AtkRate":0.17,"PhysDefRate":0.17,"MagicDefRate":0.17}</v>
      </c>
      <c r="H130" s="17" t="str">
        <f>IF(D130&lt;=2,"{}",_xlfn.XLOOKUP($D130,中转!$C$17:$C$32,中转!$BM$17:$BM$32,"{}"))</f>
        <v>{"CardMulti":6.43,"IntervalReduce":1}</v>
      </c>
    </row>
    <row r="131" spans="1:8" x14ac:dyDescent="0.15">
      <c r="A131" s="17">
        <v>127</v>
      </c>
      <c r="B131" s="17">
        <f t="shared" si="4"/>
        <v>3</v>
      </c>
      <c r="C131" s="17">
        <f t="shared" si="5"/>
        <v>3</v>
      </c>
      <c r="D131" s="17">
        <v>7</v>
      </c>
      <c r="E131" s="16">
        <v>8</v>
      </c>
      <c r="F131" s="17">
        <v>0</v>
      </c>
      <c r="G131" s="17" t="str" cm="1">
        <f t="array" ref="G131">IF(D131&lt;=2,"{}",_xlfn.XLOOKUP($D131,中转!$C$17:$C$32,_xlfn.XLOOKUP($C131,中转!$AM$16:$BG$16,中转!$AM$17:$BG$32),"{}"))</f>
        <v>{"Hp":1479,"Atk":147,"PhysDef":59,"MagicDef":59,"HpRate":0.24,"AtkRate":0.24,"PhysDefRate":0.24,"MagicDefRate":0.24}</v>
      </c>
      <c r="H131" s="17" t="str">
        <f>IF(D131&lt;=2,"{}",_xlfn.XLOOKUP($D131,中转!$C$17:$C$32,中转!$BM$17:$BM$32,"{}"))</f>
        <v>{"CardMulti":12.66,"IntervalReduce":2}</v>
      </c>
    </row>
    <row r="132" spans="1:8" x14ac:dyDescent="0.15">
      <c r="A132" s="17">
        <v>128</v>
      </c>
      <c r="B132" s="17">
        <f t="shared" si="4"/>
        <v>3</v>
      </c>
      <c r="C132" s="17">
        <f t="shared" si="5"/>
        <v>3</v>
      </c>
      <c r="D132" s="17">
        <v>8</v>
      </c>
      <c r="E132" s="16">
        <v>10</v>
      </c>
      <c r="F132" s="17">
        <v>0</v>
      </c>
      <c r="G132" s="17" t="str" cm="1">
        <f t="array" ref="G132">IF(D132&lt;=2,"{}",_xlfn.XLOOKUP($D132,中转!$C$17:$C$32,_xlfn.XLOOKUP($C132,中转!$AM$16:$BG$16,中转!$AM$17:$BG$32),"{}"))</f>
        <v>{"Hp":2336,"Atk":233,"PhysDef":93,"MagicDef":93,"HpRate":0.33,"AtkRate":0.33,"PhysDefRate":0.33,"MagicDefRate":0.33}</v>
      </c>
      <c r="H132" s="17" t="str">
        <f>IF(D132&lt;=2,"{}",_xlfn.XLOOKUP($D132,中转!$C$17:$C$32,中转!$BM$17:$BM$32,"{}"))</f>
        <v>{"CardMulti":22.31,"IntervalReduce":3}</v>
      </c>
    </row>
    <row r="133" spans="1:8" x14ac:dyDescent="0.15">
      <c r="A133" s="17">
        <v>129</v>
      </c>
      <c r="B133" s="17">
        <f t="shared" si="4"/>
        <v>3</v>
      </c>
      <c r="C133" s="17">
        <f t="shared" si="5"/>
        <v>3</v>
      </c>
      <c r="D133" s="17">
        <v>9</v>
      </c>
      <c r="E133" s="16">
        <v>12</v>
      </c>
      <c r="F133" s="17">
        <v>0</v>
      </c>
      <c r="G133" s="17" t="str" cm="1">
        <f t="array" ref="G133">IF(D133&lt;=2,"{}",_xlfn.XLOOKUP($D133,中转!$C$17:$C$32,_xlfn.XLOOKUP($C133,中转!$AM$16:$BG$16,中转!$AM$17:$BG$32),"{}"))</f>
        <v>{"Hp":3730,"Atk":373,"PhysDef":149,"MagicDef":149,"HpRate":0.41,"AtkRate":0.41,"PhysDefRate":0.41,"MagicDefRate":0.41}</v>
      </c>
      <c r="H133" s="17" t="str">
        <f>IF(D133&lt;=2,"{}",_xlfn.XLOOKUP($D133,中转!$C$17:$C$32,中转!$BM$17:$BM$32,"{}"))</f>
        <v>{"CardMulti":34.91,"IntervalReduce":4}</v>
      </c>
    </row>
    <row r="134" spans="1:8" x14ac:dyDescent="0.15">
      <c r="A134" s="17">
        <v>130</v>
      </c>
      <c r="B134" s="17">
        <f t="shared" si="4"/>
        <v>3</v>
      </c>
      <c r="C134" s="17">
        <f t="shared" si="5"/>
        <v>3</v>
      </c>
      <c r="D134" s="17">
        <v>10</v>
      </c>
      <c r="E134" s="16">
        <v>0</v>
      </c>
      <c r="F134" s="17">
        <v>200</v>
      </c>
      <c r="G134" s="17" t="str" cm="1">
        <f t="array" ref="G134">IF(D134&lt;=2,"{}",_xlfn.XLOOKUP($D134,中转!$C$17:$C$32,_xlfn.XLOOKUP($C134,中转!$AM$16:$BG$16,中转!$AM$17:$BG$32),"{}"))</f>
        <v>{"Hp":5325,"Atk":532,"PhysDef":213,"MagicDef":213,"HpRate":0.51,"AtkRate":0.51,"PhysDefRate":0.51,"MagicDefRate":0.51}</v>
      </c>
      <c r="H134" s="17" t="str">
        <f>IF(D134&lt;=2,"{}",_xlfn.XLOOKUP($D134,中转!$C$17:$C$32,中转!$BM$17:$BM$32,"{}"))</f>
        <v>{"CardMulti":54.71,"IntervalReduce":5}</v>
      </c>
    </row>
    <row r="135" spans="1:8" x14ac:dyDescent="0.15">
      <c r="A135" s="17">
        <v>131</v>
      </c>
      <c r="B135" s="17">
        <f t="shared" si="4"/>
        <v>3</v>
      </c>
      <c r="C135" s="17">
        <f t="shared" si="5"/>
        <v>3</v>
      </c>
      <c r="D135" s="17">
        <v>11</v>
      </c>
      <c r="E135" s="16">
        <v>20</v>
      </c>
      <c r="F135" s="17">
        <v>0</v>
      </c>
      <c r="G135" s="17" t="str" cm="1">
        <f t="array" ref="G135">IF(D135&lt;=2,"{}",_xlfn.XLOOKUP($D135,中转!$C$17:$C$32,_xlfn.XLOOKUP($C135,中转!$AM$16:$BG$16,中转!$AM$17:$BG$32),"{}"))</f>
        <v>{"Hp":7609,"Atk":760,"PhysDef":304,"MagicDef":304,"HpRate":0.61,"AtkRate":0.61,"PhysDefRate":0.61,"MagicDefRate":0.61}</v>
      </c>
      <c r="H135" s="17" t="str">
        <f>IF(D135&lt;=2,"{}",_xlfn.XLOOKUP($D135,中转!$C$17:$C$32,中转!$BM$17:$BM$32,"{}"))</f>
        <v>{"CardMulti":77.39,"IntervalReduce":6}</v>
      </c>
    </row>
    <row r="136" spans="1:8" x14ac:dyDescent="0.15">
      <c r="A136" s="17">
        <v>132</v>
      </c>
      <c r="B136" s="17">
        <f t="shared" si="4"/>
        <v>3</v>
      </c>
      <c r="C136" s="17">
        <f t="shared" si="5"/>
        <v>3</v>
      </c>
      <c r="D136" s="17">
        <v>12</v>
      </c>
      <c r="E136" s="30">
        <v>1</v>
      </c>
      <c r="F136" s="17">
        <v>0</v>
      </c>
      <c r="G136" s="17" t="str" cm="1">
        <f t="array" ref="G136">IF(D136&lt;=2,"{}",_xlfn.XLOOKUP($D136,中转!$C$17:$C$32,_xlfn.XLOOKUP($C136,中转!$AM$16:$BG$16,中转!$AM$17:$BG$32),"{}"))</f>
        <v>{"Hp":9976,"Atk":997,"PhysDef":399,"MagicDef":399,"HpRate":0.72,"AtkRate":0.72,"PhysDefRate":0.72,"MagicDefRate":0.72}</v>
      </c>
      <c r="H136" s="17" t="str">
        <f>IF(D136&lt;=2,"{}",_xlfn.XLOOKUP($D136,中转!$C$17:$C$32,中转!$BM$17:$BM$32,"{}"))</f>
        <v>{"CardMulti":101.51,"IntervalReduce":7}</v>
      </c>
    </row>
    <row r="137" spans="1:8" x14ac:dyDescent="0.15">
      <c r="A137" s="17">
        <v>133</v>
      </c>
      <c r="B137" s="17">
        <f t="shared" si="4"/>
        <v>4</v>
      </c>
      <c r="C137" s="17">
        <f t="shared" si="5"/>
        <v>3</v>
      </c>
      <c r="D137" s="17">
        <v>1</v>
      </c>
      <c r="E137" s="17">
        <v>0</v>
      </c>
      <c r="F137" s="17">
        <v>1</v>
      </c>
      <c r="G137" s="17" t="str" cm="1">
        <f t="array" ref="G137">IF(D137&lt;=2,"{}",_xlfn.XLOOKUP($D137,中转!$C$17:$C$32,_xlfn.XLOOKUP($C137,中转!$AM$16:$BG$16,中转!$AM$17:$BG$32),"{}"))</f>
        <v>{}</v>
      </c>
      <c r="H137" s="17" t="str">
        <f>IF(D137&lt;=2,"{}",_xlfn.XLOOKUP($D137,中转!$C$17:$C$32,中转!$BM$17:$BM$32,"{}"))</f>
        <v>{}</v>
      </c>
    </row>
    <row r="138" spans="1:8" x14ac:dyDescent="0.15">
      <c r="A138" s="17">
        <v>134</v>
      </c>
      <c r="B138" s="17">
        <f t="shared" si="4"/>
        <v>4</v>
      </c>
      <c r="C138" s="17">
        <f t="shared" si="5"/>
        <v>3</v>
      </c>
      <c r="D138" s="17">
        <v>2</v>
      </c>
      <c r="E138" s="16">
        <v>1</v>
      </c>
      <c r="F138" s="17">
        <v>0</v>
      </c>
      <c r="G138" s="17" t="str" cm="1">
        <f t="array" ref="G138">IF(D138&lt;=2,"{}",_xlfn.XLOOKUP($D138,中转!$C$17:$C$32,_xlfn.XLOOKUP($C138,中转!$AM$16:$BG$16,中转!$AM$17:$BG$32),"{}"))</f>
        <v>{}</v>
      </c>
      <c r="H138" s="17" t="str">
        <f>IF(D138&lt;=2,"{}",_xlfn.XLOOKUP($D138,中转!$C$17:$C$32,中转!$BM$17:$BM$32,"{}"))</f>
        <v>{}</v>
      </c>
    </row>
    <row r="139" spans="1:8" x14ac:dyDescent="0.15">
      <c r="A139" s="17">
        <v>135</v>
      </c>
      <c r="B139" s="17">
        <f t="shared" si="4"/>
        <v>4</v>
      </c>
      <c r="C139" s="17">
        <f t="shared" si="5"/>
        <v>3</v>
      </c>
      <c r="D139" s="17">
        <v>3</v>
      </c>
      <c r="E139" s="16">
        <v>1</v>
      </c>
      <c r="F139" s="17">
        <v>0</v>
      </c>
      <c r="G139" s="17" t="str" cm="1">
        <f t="array" ref="G139">IF(D139&lt;=2,"{}",_xlfn.XLOOKUP($D139,中转!$C$17:$C$32,_xlfn.XLOOKUP($C139,中转!$AM$16:$BG$16,中转!$AM$17:$BG$32),"{}"))</f>
        <v>{"Hp":67,"Atk":6,"PhysDef":2,"MagicDef":2,"HpRate":0,"AtkRate":0,"PhysDefRate":0,"MagicDefRate":0}</v>
      </c>
      <c r="H139" s="17" t="str">
        <f>IF(D139&lt;=2,"{}",_xlfn.XLOOKUP($D139,中转!$C$17:$C$32,中转!$BM$17:$BM$32,"{}"))</f>
        <v>{"CardMulti":0.68,"IntervalReduce":0.14}</v>
      </c>
    </row>
    <row r="140" spans="1:8" x14ac:dyDescent="0.15">
      <c r="A140" s="17">
        <v>136</v>
      </c>
      <c r="B140" s="17">
        <f t="shared" si="4"/>
        <v>4</v>
      </c>
      <c r="C140" s="17">
        <f t="shared" si="5"/>
        <v>3</v>
      </c>
      <c r="D140" s="17">
        <v>4</v>
      </c>
      <c r="E140" s="16">
        <v>3</v>
      </c>
      <c r="F140" s="17">
        <v>0</v>
      </c>
      <c r="G140" s="17" t="str" cm="1">
        <f t="array" ref="G140">IF(D140&lt;=2,"{}",_xlfn.XLOOKUP($D140,中转!$C$17:$C$32,_xlfn.XLOOKUP($C140,中转!$AM$16:$BG$16,中转!$AM$17:$BG$32),"{}"))</f>
        <v>{"Hp":202,"Atk":20,"PhysDef":8,"MagicDef":8,"HpRate":0.04,"AtkRate":0.04,"PhysDefRate":0.04,"MagicDefRate":0.04}</v>
      </c>
      <c r="H140" s="17" t="str">
        <f>IF(D140&lt;=2,"{}",_xlfn.XLOOKUP($D140,中转!$C$17:$C$32,中转!$BM$17:$BM$32,"{}"))</f>
        <v>{"CardMulti":1.53,"IntervalReduce":0.26}</v>
      </c>
    </row>
    <row r="141" spans="1:8" x14ac:dyDescent="0.15">
      <c r="A141" s="17">
        <v>137</v>
      </c>
      <c r="B141" s="17">
        <f t="shared" si="4"/>
        <v>4</v>
      </c>
      <c r="C141" s="17">
        <f t="shared" si="5"/>
        <v>3</v>
      </c>
      <c r="D141" s="17">
        <v>5</v>
      </c>
      <c r="E141" s="16">
        <v>4</v>
      </c>
      <c r="F141" s="17">
        <v>0</v>
      </c>
      <c r="G141" s="17" t="str" cm="1">
        <f t="array" ref="G141">IF(D141&lt;=2,"{}",_xlfn.XLOOKUP($D141,中转!$C$17:$C$32,_xlfn.XLOOKUP($C141,中转!$AM$16:$BG$16,中转!$AM$17:$BG$32),"{}"))</f>
        <v>{"Hp":441,"Atk":44,"PhysDef":17,"MagicDef":17,"HpRate":0.1,"AtkRate":0.1,"PhysDefRate":0.1,"MagicDefRate":0.1}</v>
      </c>
      <c r="H141" s="17" t="str">
        <f>IF(D141&lt;=2,"{}",_xlfn.XLOOKUP($D141,中转!$C$17:$C$32,中转!$BM$17:$BM$32,"{}"))</f>
        <v>{"CardMulti":2.53,"IntervalReduce":0.76}</v>
      </c>
    </row>
    <row r="142" spans="1:8" x14ac:dyDescent="0.15">
      <c r="A142" s="17">
        <v>138</v>
      </c>
      <c r="B142" s="17">
        <f t="shared" si="4"/>
        <v>4</v>
      </c>
      <c r="C142" s="17">
        <f t="shared" si="5"/>
        <v>3</v>
      </c>
      <c r="D142" s="17">
        <v>6</v>
      </c>
      <c r="E142" s="16">
        <v>5</v>
      </c>
      <c r="F142" s="17">
        <v>0</v>
      </c>
      <c r="G142" s="17" t="str" cm="1">
        <f t="array" ref="G142">IF(D142&lt;=2,"{}",_xlfn.XLOOKUP($D142,中转!$C$17:$C$32,_xlfn.XLOOKUP($C142,中转!$AM$16:$BG$16,中转!$AM$17:$BG$32),"{}"))</f>
        <v>{"Hp":775,"Atk":77,"PhysDef":31,"MagicDef":31,"HpRate":0.17,"AtkRate":0.17,"PhysDefRate":0.17,"MagicDefRate":0.17}</v>
      </c>
      <c r="H142" s="17" t="str">
        <f>IF(D142&lt;=2,"{}",_xlfn.XLOOKUP($D142,中转!$C$17:$C$32,中转!$BM$17:$BM$32,"{}"))</f>
        <v>{"CardMulti":6.43,"IntervalReduce":1}</v>
      </c>
    </row>
    <row r="143" spans="1:8" x14ac:dyDescent="0.15">
      <c r="A143" s="17">
        <v>139</v>
      </c>
      <c r="B143" s="17">
        <f t="shared" si="4"/>
        <v>4</v>
      </c>
      <c r="C143" s="17">
        <f t="shared" si="5"/>
        <v>3</v>
      </c>
      <c r="D143" s="17">
        <v>7</v>
      </c>
      <c r="E143" s="16">
        <v>8</v>
      </c>
      <c r="F143" s="17">
        <v>0</v>
      </c>
      <c r="G143" s="17" t="str" cm="1">
        <f t="array" ref="G143">IF(D143&lt;=2,"{}",_xlfn.XLOOKUP($D143,中转!$C$17:$C$32,_xlfn.XLOOKUP($C143,中转!$AM$16:$BG$16,中转!$AM$17:$BG$32),"{}"))</f>
        <v>{"Hp":1479,"Atk":147,"PhysDef":59,"MagicDef":59,"HpRate":0.24,"AtkRate":0.24,"PhysDefRate":0.24,"MagicDefRate":0.24}</v>
      </c>
      <c r="H143" s="17" t="str">
        <f>IF(D143&lt;=2,"{}",_xlfn.XLOOKUP($D143,中转!$C$17:$C$32,中转!$BM$17:$BM$32,"{}"))</f>
        <v>{"CardMulti":12.66,"IntervalReduce":2}</v>
      </c>
    </row>
    <row r="144" spans="1:8" x14ac:dyDescent="0.15">
      <c r="A144" s="17">
        <v>140</v>
      </c>
      <c r="B144" s="17">
        <f t="shared" si="4"/>
        <v>4</v>
      </c>
      <c r="C144" s="17">
        <f t="shared" si="5"/>
        <v>3</v>
      </c>
      <c r="D144" s="17">
        <v>8</v>
      </c>
      <c r="E144" s="16">
        <v>10</v>
      </c>
      <c r="F144" s="17">
        <v>0</v>
      </c>
      <c r="G144" s="17" t="str" cm="1">
        <f t="array" ref="G144">IF(D144&lt;=2,"{}",_xlfn.XLOOKUP($D144,中转!$C$17:$C$32,_xlfn.XLOOKUP($C144,中转!$AM$16:$BG$16,中转!$AM$17:$BG$32),"{}"))</f>
        <v>{"Hp":2336,"Atk":233,"PhysDef":93,"MagicDef":93,"HpRate":0.33,"AtkRate":0.33,"PhysDefRate":0.33,"MagicDefRate":0.33}</v>
      </c>
      <c r="H144" s="17" t="str">
        <f>IF(D144&lt;=2,"{}",_xlfn.XLOOKUP($D144,中转!$C$17:$C$32,中转!$BM$17:$BM$32,"{}"))</f>
        <v>{"CardMulti":22.31,"IntervalReduce":3}</v>
      </c>
    </row>
    <row r="145" spans="1:8" x14ac:dyDescent="0.15">
      <c r="A145" s="17">
        <v>141</v>
      </c>
      <c r="B145" s="17">
        <f t="shared" si="4"/>
        <v>4</v>
      </c>
      <c r="C145" s="17">
        <f t="shared" si="5"/>
        <v>3</v>
      </c>
      <c r="D145" s="17">
        <v>9</v>
      </c>
      <c r="E145" s="16">
        <v>12</v>
      </c>
      <c r="F145" s="17">
        <v>0</v>
      </c>
      <c r="G145" s="17" t="str" cm="1">
        <f t="array" ref="G145">IF(D145&lt;=2,"{}",_xlfn.XLOOKUP($D145,中转!$C$17:$C$32,_xlfn.XLOOKUP($C145,中转!$AM$16:$BG$16,中转!$AM$17:$BG$32),"{}"))</f>
        <v>{"Hp":3730,"Atk":373,"PhysDef":149,"MagicDef":149,"HpRate":0.41,"AtkRate":0.41,"PhysDefRate":0.41,"MagicDefRate":0.41}</v>
      </c>
      <c r="H145" s="17" t="str">
        <f>IF(D145&lt;=2,"{}",_xlfn.XLOOKUP($D145,中转!$C$17:$C$32,中转!$BM$17:$BM$32,"{}"))</f>
        <v>{"CardMulti":34.91,"IntervalReduce":4}</v>
      </c>
    </row>
    <row r="146" spans="1:8" x14ac:dyDescent="0.15">
      <c r="A146" s="17">
        <v>142</v>
      </c>
      <c r="B146" s="17">
        <f t="shared" si="4"/>
        <v>4</v>
      </c>
      <c r="C146" s="17">
        <f t="shared" si="5"/>
        <v>3</v>
      </c>
      <c r="D146" s="17">
        <v>10</v>
      </c>
      <c r="E146" s="16">
        <v>0</v>
      </c>
      <c r="F146" s="17">
        <v>200</v>
      </c>
      <c r="G146" s="17" t="str" cm="1">
        <f t="array" ref="G146">IF(D146&lt;=2,"{}",_xlfn.XLOOKUP($D146,中转!$C$17:$C$32,_xlfn.XLOOKUP($C146,中转!$AM$16:$BG$16,中转!$AM$17:$BG$32),"{}"))</f>
        <v>{"Hp":5325,"Atk":532,"PhysDef":213,"MagicDef":213,"HpRate":0.51,"AtkRate":0.51,"PhysDefRate":0.51,"MagicDefRate":0.51}</v>
      </c>
      <c r="H146" s="17" t="str">
        <f>IF(D146&lt;=2,"{}",_xlfn.XLOOKUP($D146,中转!$C$17:$C$32,中转!$BM$17:$BM$32,"{}"))</f>
        <v>{"CardMulti":54.71,"IntervalReduce":5}</v>
      </c>
    </row>
    <row r="147" spans="1:8" x14ac:dyDescent="0.15">
      <c r="A147" s="17">
        <v>143</v>
      </c>
      <c r="B147" s="17">
        <f t="shared" si="4"/>
        <v>4</v>
      </c>
      <c r="C147" s="17">
        <f t="shared" si="5"/>
        <v>3</v>
      </c>
      <c r="D147" s="17">
        <v>11</v>
      </c>
      <c r="E147" s="16">
        <v>20</v>
      </c>
      <c r="F147" s="17">
        <v>0</v>
      </c>
      <c r="G147" s="17" t="str" cm="1">
        <f t="array" ref="G147">IF(D147&lt;=2,"{}",_xlfn.XLOOKUP($D147,中转!$C$17:$C$32,_xlfn.XLOOKUP($C147,中转!$AM$16:$BG$16,中转!$AM$17:$BG$32),"{}"))</f>
        <v>{"Hp":7609,"Atk":760,"PhysDef":304,"MagicDef":304,"HpRate":0.61,"AtkRate":0.61,"PhysDefRate":0.61,"MagicDefRate":0.61}</v>
      </c>
      <c r="H147" s="17" t="str">
        <f>IF(D147&lt;=2,"{}",_xlfn.XLOOKUP($D147,中转!$C$17:$C$32,中转!$BM$17:$BM$32,"{}"))</f>
        <v>{"CardMulti":77.39,"IntervalReduce":6}</v>
      </c>
    </row>
    <row r="148" spans="1:8" x14ac:dyDescent="0.15">
      <c r="A148" s="17">
        <v>144</v>
      </c>
      <c r="B148" s="17">
        <f t="shared" si="4"/>
        <v>4</v>
      </c>
      <c r="C148" s="17">
        <f t="shared" si="5"/>
        <v>3</v>
      </c>
      <c r="D148" s="17">
        <v>12</v>
      </c>
      <c r="E148" s="30">
        <v>1</v>
      </c>
      <c r="F148" s="17">
        <v>0</v>
      </c>
      <c r="G148" s="17" t="str" cm="1">
        <f t="array" ref="G148">IF(D148&lt;=2,"{}",_xlfn.XLOOKUP($D148,中转!$C$17:$C$32,_xlfn.XLOOKUP($C148,中转!$AM$16:$BG$16,中转!$AM$17:$BG$32),"{}"))</f>
        <v>{"Hp":9976,"Atk":997,"PhysDef":399,"MagicDef":399,"HpRate":0.72,"AtkRate":0.72,"PhysDefRate":0.72,"MagicDefRate":0.72}</v>
      </c>
      <c r="H148" s="17" t="str">
        <f>IF(D148&lt;=2,"{}",_xlfn.XLOOKUP($D148,中转!$C$17:$C$32,中转!$BM$17:$BM$32,"{}"))</f>
        <v>{"CardMulti":101.51,"IntervalReduce":7}</v>
      </c>
    </row>
  </sheetData>
  <autoFilter ref="A4:H148" xr:uid="{00000000-0009-0000-0000-000000000000}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T32"/>
  <sheetViews>
    <sheetView tabSelected="1" zoomScale="70" zoomScaleNormal="70" workbookViewId="0">
      <selection activeCell="W22" sqref="W22"/>
    </sheetView>
  </sheetViews>
  <sheetFormatPr defaultColWidth="9" defaultRowHeight="13.5" x14ac:dyDescent="0.15"/>
  <cols>
    <col min="1" max="5" width="9" style="1"/>
    <col min="6" max="6" width="10.875" style="1" customWidth="1"/>
    <col min="7" max="12" width="9" style="1"/>
    <col min="13" max="13" width="10.625" style="1" customWidth="1"/>
    <col min="14" max="14" width="12.75" style="1" bestFit="1" customWidth="1"/>
    <col min="15" max="15" width="13.875" style="1" bestFit="1" customWidth="1"/>
    <col min="16" max="23" width="9" style="1"/>
    <col min="24" max="24" width="11" style="1" customWidth="1"/>
    <col min="25" max="25" width="9" style="1"/>
    <col min="26" max="26" width="12.625" style="1" customWidth="1"/>
    <col min="27" max="27" width="16" style="1" customWidth="1"/>
    <col min="28" max="28" width="11.5" style="1" customWidth="1"/>
    <col min="29" max="29" width="16" style="1" customWidth="1"/>
    <col min="30" max="30" width="9" style="1"/>
    <col min="31" max="32" width="12.625" style="1" customWidth="1"/>
    <col min="33" max="33" width="17.25" style="1" bestFit="1" customWidth="1"/>
    <col min="34" max="34" width="18.375" style="1" bestFit="1" customWidth="1"/>
    <col min="35" max="35" width="15" style="1" bestFit="1" customWidth="1"/>
    <col min="36" max="36" width="16.125" style="1" bestFit="1" customWidth="1"/>
    <col min="37" max="37" width="20.5" style="1" bestFit="1" customWidth="1"/>
    <col min="38" max="38" width="21.625" style="1" bestFit="1" customWidth="1"/>
    <col min="39" max="39" width="140.375" style="1" bestFit="1" customWidth="1"/>
    <col min="40" max="40" width="9" style="1"/>
    <col min="41" max="41" width="12.625" style="1" customWidth="1"/>
    <col min="42" max="44" width="11.5" style="1" customWidth="1"/>
    <col min="45" max="45" width="14.875" style="1" customWidth="1"/>
    <col min="46" max="46" width="16" style="1" customWidth="1"/>
    <col min="47" max="47" width="20.5" style="1" bestFit="1" customWidth="1"/>
    <col min="48" max="48" width="21.625" style="1" bestFit="1" customWidth="1"/>
    <col min="49" max="49" width="60.375" style="1" customWidth="1"/>
    <col min="50" max="50" width="9" style="1"/>
    <col min="51" max="51" width="12.625" style="1" customWidth="1"/>
    <col min="52" max="54" width="11.5" style="1" customWidth="1"/>
    <col min="55" max="55" width="14.875" style="1" customWidth="1"/>
    <col min="56" max="56" width="16" style="1" customWidth="1"/>
    <col min="57" max="57" width="20.5" style="1" bestFit="1" customWidth="1"/>
    <col min="58" max="58" width="21.625" style="1" bestFit="1" customWidth="1"/>
    <col min="59" max="59" width="59.375" style="1" customWidth="1"/>
    <col min="60" max="62" width="9" style="1"/>
    <col min="63" max="63" width="20.375" style="1" customWidth="1"/>
    <col min="64" max="64" width="26" style="1" customWidth="1"/>
    <col min="65" max="69" width="9" style="1"/>
    <col min="70" max="70" width="20.375" style="1" customWidth="1"/>
    <col min="71" max="71" width="23.75" style="1" customWidth="1"/>
    <col min="72" max="16384" width="9" style="1"/>
  </cols>
  <sheetData>
    <row r="1" spans="1:70" ht="13.5" customHeight="1" x14ac:dyDescent="0.15">
      <c r="A1" s="1" t="s">
        <v>24</v>
      </c>
      <c r="B1" s="1" t="s">
        <v>25</v>
      </c>
      <c r="C1" s="1" t="s">
        <v>26</v>
      </c>
    </row>
    <row r="2" spans="1:70" x14ac:dyDescent="0.15">
      <c r="A2" s="1" t="s">
        <v>27</v>
      </c>
      <c r="B2" s="1" t="s">
        <v>28</v>
      </c>
    </row>
    <row r="3" spans="1:70" x14ac:dyDescent="0.15">
      <c r="A3" s="1" t="s">
        <v>29</v>
      </c>
    </row>
    <row r="4" spans="1:70" x14ac:dyDescent="0.15">
      <c r="A4" s="1" t="s">
        <v>30</v>
      </c>
    </row>
    <row r="6" spans="1:70" ht="15.75" thickBot="1" x14ac:dyDescent="0.2">
      <c r="D6" s="2"/>
      <c r="E6" s="3" t="s">
        <v>31</v>
      </c>
      <c r="F6" s="2" t="s">
        <v>32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U6" s="31" t="s">
        <v>71</v>
      </c>
      <c r="V6" s="20" t="s">
        <v>60</v>
      </c>
      <c r="W6" s="20" t="s">
        <v>60</v>
      </c>
      <c r="X6" s="20" t="s">
        <v>72</v>
      </c>
      <c r="Y6" s="20" t="s">
        <v>72</v>
      </c>
      <c r="Z6" s="20" t="s">
        <v>73</v>
      </c>
      <c r="AA6" s="20" t="s">
        <v>73</v>
      </c>
      <c r="AB6" s="20" t="s">
        <v>74</v>
      </c>
      <c r="AC6" s="20" t="s">
        <v>74</v>
      </c>
    </row>
    <row r="7" spans="1:70" x14ac:dyDescent="0.15"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U7" s="32"/>
      <c r="V7" s="20" t="s">
        <v>62</v>
      </c>
      <c r="W7" s="20" t="s">
        <v>63</v>
      </c>
      <c r="X7" s="20" t="s">
        <v>64</v>
      </c>
      <c r="Y7" s="20" t="s">
        <v>65</v>
      </c>
      <c r="Z7" s="20" t="s">
        <v>75</v>
      </c>
      <c r="AA7" s="20" t="s">
        <v>76</v>
      </c>
      <c r="AB7" s="20" t="s">
        <v>77</v>
      </c>
      <c r="AC7" s="20" t="s">
        <v>78</v>
      </c>
    </row>
    <row r="8" spans="1:70" ht="16.5" x14ac:dyDescent="0.15">
      <c r="D8" s="2"/>
      <c r="E8" s="4" t="s">
        <v>35</v>
      </c>
      <c r="F8" s="4" t="s">
        <v>36</v>
      </c>
      <c r="G8" s="2"/>
      <c r="H8" s="4" t="s">
        <v>37</v>
      </c>
      <c r="I8" s="6">
        <v>0.25</v>
      </c>
      <c r="J8" s="24"/>
      <c r="K8" s="24"/>
      <c r="L8" s="2"/>
      <c r="M8" s="2"/>
      <c r="N8" s="2"/>
      <c r="O8" s="2"/>
      <c r="P8" s="2"/>
      <c r="Q8" s="2"/>
      <c r="R8" s="2"/>
      <c r="S8" s="2"/>
      <c r="U8" s="20" t="s">
        <v>79</v>
      </c>
      <c r="V8" s="16">
        <v>1638166.6147876</v>
      </c>
      <c r="W8" s="16">
        <v>3702317.0822594361</v>
      </c>
      <c r="X8" s="16">
        <v>688936.83382360544</v>
      </c>
      <c r="Y8" s="16">
        <v>688936.83382360544</v>
      </c>
      <c r="Z8" s="16">
        <v>1151775.079827195</v>
      </c>
      <c r="AA8" s="16">
        <v>938633.76257771894</v>
      </c>
      <c r="AB8" s="16">
        <v>8808766.2070991602</v>
      </c>
      <c r="AC8" s="27"/>
    </row>
    <row r="9" spans="1:70" ht="16.5" x14ac:dyDescent="0.15">
      <c r="D9" s="2"/>
      <c r="E9" s="5" t="s">
        <v>38</v>
      </c>
      <c r="F9" s="6">
        <v>1</v>
      </c>
      <c r="G9" s="2"/>
      <c r="H9" s="4" t="s">
        <v>39</v>
      </c>
      <c r="I9" s="6">
        <v>3.5</v>
      </c>
      <c r="J9" s="24"/>
      <c r="K9" s="24"/>
      <c r="L9" s="2"/>
      <c r="M9" s="2"/>
      <c r="N9" s="2"/>
      <c r="O9" s="2"/>
      <c r="P9" s="2"/>
      <c r="Q9" s="2"/>
      <c r="R9" s="2"/>
      <c r="S9" s="2"/>
      <c r="T9" s="1">
        <v>1</v>
      </c>
      <c r="U9" s="20" t="s">
        <v>80</v>
      </c>
      <c r="V9" s="17">
        <v>0.88</v>
      </c>
      <c r="W9" s="17">
        <v>1.2</v>
      </c>
      <c r="X9" s="17">
        <v>0.86</v>
      </c>
      <c r="Y9" s="17">
        <v>0.86</v>
      </c>
      <c r="Z9" s="17">
        <v>1.4</v>
      </c>
      <c r="AA9" s="17">
        <v>0.8</v>
      </c>
      <c r="AB9" s="16">
        <v>9432730.5957212616</v>
      </c>
      <c r="AC9" s="28">
        <v>7.0834481691571805E-2</v>
      </c>
      <c r="AW9" s="26" t="s">
        <v>70</v>
      </c>
    </row>
    <row r="10" spans="1:70" ht="16.5" x14ac:dyDescent="0.15">
      <c r="D10" s="2"/>
      <c r="E10" s="7" t="s">
        <v>40</v>
      </c>
      <c r="F10" s="6">
        <v>1</v>
      </c>
      <c r="G10" s="2"/>
      <c r="H10" s="4" t="s">
        <v>41</v>
      </c>
      <c r="I10" s="10">
        <v>0.25</v>
      </c>
      <c r="J10" s="25"/>
      <c r="K10" s="25"/>
      <c r="L10" s="2"/>
      <c r="M10" s="2"/>
      <c r="N10" s="2"/>
      <c r="O10" s="2"/>
      <c r="P10" s="2"/>
      <c r="Q10" s="2"/>
      <c r="R10" s="2"/>
      <c r="S10" s="2"/>
      <c r="T10" s="1">
        <v>2</v>
      </c>
      <c r="U10" s="20" t="s">
        <v>81</v>
      </c>
      <c r="V10" s="17">
        <v>1.3</v>
      </c>
      <c r="W10" s="17">
        <v>0.86</v>
      </c>
      <c r="X10" s="17">
        <v>1.1499999999999999</v>
      </c>
      <c r="Y10" s="17">
        <v>1.1499999999999999</v>
      </c>
      <c r="Z10" s="17">
        <v>1.25</v>
      </c>
      <c r="AA10" s="17">
        <v>1.2</v>
      </c>
      <c r="AB10" s="16">
        <v>9464243.3726385441</v>
      </c>
      <c r="AC10" s="28">
        <v>7.4411915372566195E-2</v>
      </c>
    </row>
    <row r="11" spans="1:70" ht="16.5" x14ac:dyDescent="0.15">
      <c r="D11" s="2"/>
      <c r="E11" s="8" t="s">
        <v>42</v>
      </c>
      <c r="F11" s="6">
        <v>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1">
        <v>3</v>
      </c>
      <c r="U11" s="20" t="s">
        <v>82</v>
      </c>
      <c r="V11" s="17">
        <v>1.07</v>
      </c>
      <c r="W11" s="17">
        <v>1.1000000000000001</v>
      </c>
      <c r="X11" s="17">
        <v>0.97</v>
      </c>
      <c r="Y11" s="17">
        <v>0.97</v>
      </c>
      <c r="Z11" s="17">
        <v>1</v>
      </c>
      <c r="AA11" s="17">
        <v>1.2</v>
      </c>
      <c r="AB11" s="16">
        <v>9440060.1208463646</v>
      </c>
      <c r="AC11" s="28">
        <v>7.1666553397504495E-2</v>
      </c>
    </row>
    <row r="12" spans="1:70" ht="16.5" x14ac:dyDescent="0.15">
      <c r="D12" s="2"/>
      <c r="E12" s="8" t="s">
        <v>43</v>
      </c>
      <c r="F12" s="6">
        <v>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70" x14ac:dyDescent="0.15">
      <c r="D13" s="2"/>
      <c r="E13" s="2"/>
      <c r="F13" s="2"/>
      <c r="G13" s="2"/>
      <c r="H13" s="22" t="s">
        <v>52</v>
      </c>
      <c r="I13" s="22" t="s">
        <v>53</v>
      </c>
      <c r="J13" s="22" t="s">
        <v>54</v>
      </c>
      <c r="K13" s="22" t="s">
        <v>55</v>
      </c>
      <c r="L13" s="22" t="s">
        <v>56</v>
      </c>
      <c r="M13" s="22" t="s">
        <v>57</v>
      </c>
      <c r="N13" s="22" t="s">
        <v>58</v>
      </c>
      <c r="O13" s="22" t="s">
        <v>59</v>
      </c>
      <c r="P13" s="22"/>
      <c r="Q13" s="22"/>
      <c r="R13" s="22"/>
      <c r="S13" s="22"/>
      <c r="T13" s="22"/>
      <c r="U13" s="22"/>
      <c r="V13" s="22"/>
      <c r="W13" s="22"/>
      <c r="X13" s="2"/>
      <c r="Y13" s="2"/>
      <c r="Z13" s="2" t="s">
        <v>44</v>
      </c>
      <c r="AA13" s="2" t="s">
        <v>45</v>
      </c>
      <c r="AB13" s="2" t="s">
        <v>44</v>
      </c>
      <c r="AC13" s="2" t="s">
        <v>45</v>
      </c>
    </row>
    <row r="14" spans="1:70" x14ac:dyDescent="0.15">
      <c r="D14" s="4"/>
      <c r="E14" s="4"/>
      <c r="F14" s="9" t="s">
        <v>60</v>
      </c>
      <c r="G14" s="9" t="s">
        <v>61</v>
      </c>
      <c r="H14" s="20" t="s">
        <v>60</v>
      </c>
      <c r="I14" s="20" t="s">
        <v>60</v>
      </c>
      <c r="J14" s="20" t="s">
        <v>60</v>
      </c>
      <c r="K14" s="20" t="s">
        <v>60</v>
      </c>
      <c r="L14" s="20" t="s">
        <v>61</v>
      </c>
      <c r="M14" s="20" t="s">
        <v>61</v>
      </c>
      <c r="N14" s="20" t="s">
        <v>61</v>
      </c>
      <c r="O14" s="20" t="s">
        <v>61</v>
      </c>
      <c r="P14" s="20" t="s">
        <v>60</v>
      </c>
      <c r="Q14" s="20" t="s">
        <v>60</v>
      </c>
      <c r="R14" s="20" t="s">
        <v>60</v>
      </c>
      <c r="S14" s="20" t="s">
        <v>60</v>
      </c>
      <c r="T14" s="20" t="s">
        <v>61</v>
      </c>
      <c r="U14" s="20" t="s">
        <v>61</v>
      </c>
      <c r="V14" s="20" t="s">
        <v>61</v>
      </c>
      <c r="W14" s="20" t="s">
        <v>61</v>
      </c>
      <c r="X14" s="20" t="s">
        <v>46</v>
      </c>
      <c r="Y14" s="20" t="s">
        <v>47</v>
      </c>
      <c r="Z14" s="20" t="s">
        <v>46</v>
      </c>
      <c r="AA14" s="20" t="s">
        <v>47</v>
      </c>
      <c r="AB14" s="20" t="s">
        <v>47</v>
      </c>
      <c r="AC14" s="20" t="s">
        <v>47</v>
      </c>
    </row>
    <row r="15" spans="1:70" x14ac:dyDescent="0.15">
      <c r="D15" s="4" t="s">
        <v>100</v>
      </c>
      <c r="E15" s="4" t="s">
        <v>85</v>
      </c>
      <c r="F15" s="9" t="s">
        <v>49</v>
      </c>
      <c r="G15" s="9" t="s">
        <v>49</v>
      </c>
      <c r="H15" s="20" t="s">
        <v>62</v>
      </c>
      <c r="I15" s="20" t="s">
        <v>63</v>
      </c>
      <c r="J15" s="20" t="s">
        <v>64</v>
      </c>
      <c r="K15" s="20" t="s">
        <v>65</v>
      </c>
      <c r="L15" s="20" t="s">
        <v>66</v>
      </c>
      <c r="M15" s="20" t="s">
        <v>67</v>
      </c>
      <c r="N15" s="20" t="s">
        <v>68</v>
      </c>
      <c r="O15" s="20" t="s">
        <v>69</v>
      </c>
      <c r="P15" s="20" t="s">
        <v>62</v>
      </c>
      <c r="Q15" s="20" t="s">
        <v>63</v>
      </c>
      <c r="R15" s="20" t="s">
        <v>64</v>
      </c>
      <c r="S15" s="20" t="s">
        <v>65</v>
      </c>
      <c r="T15" s="20" t="s">
        <v>66</v>
      </c>
      <c r="U15" s="20" t="s">
        <v>67</v>
      </c>
      <c r="V15" s="20" t="s">
        <v>68</v>
      </c>
      <c r="W15" s="20" t="s">
        <v>69</v>
      </c>
      <c r="X15" s="20" t="s">
        <v>48</v>
      </c>
      <c r="Y15" s="20" t="s">
        <v>49</v>
      </c>
      <c r="Z15" s="20" t="s">
        <v>48</v>
      </c>
      <c r="AA15" s="20" t="s">
        <v>50</v>
      </c>
      <c r="AB15" s="20" t="s">
        <v>48</v>
      </c>
      <c r="AC15" s="20" t="s">
        <v>50</v>
      </c>
    </row>
    <row r="16" spans="1:70" x14ac:dyDescent="0.15">
      <c r="D16" s="4"/>
      <c r="E16" s="4"/>
      <c r="F16" s="9"/>
      <c r="G16" s="9"/>
      <c r="H16" s="20"/>
      <c r="I16" s="20"/>
      <c r="J16" s="20"/>
      <c r="K16" s="20"/>
      <c r="L16" s="20"/>
      <c r="M16" s="20"/>
      <c r="N16" s="20"/>
      <c r="O16" s="20"/>
      <c r="P16" s="20" t="s">
        <v>51</v>
      </c>
      <c r="Q16" s="20" t="s">
        <v>51</v>
      </c>
      <c r="R16" s="20" t="s">
        <v>51</v>
      </c>
      <c r="S16" s="20" t="s">
        <v>51</v>
      </c>
      <c r="T16" s="20" t="s">
        <v>51</v>
      </c>
      <c r="U16" s="20" t="s">
        <v>51</v>
      </c>
      <c r="V16" s="20" t="s">
        <v>51</v>
      </c>
      <c r="W16" s="20" t="s">
        <v>51</v>
      </c>
      <c r="X16" s="20"/>
      <c r="Y16" s="20"/>
      <c r="Z16" s="20"/>
      <c r="AA16" s="20"/>
      <c r="AB16" s="20" t="s">
        <v>51</v>
      </c>
      <c r="AC16" s="20" t="s">
        <v>51</v>
      </c>
      <c r="AE16" s="4" t="s">
        <v>33</v>
      </c>
      <c r="AF16" s="4" t="s">
        <v>34</v>
      </c>
      <c r="AG16" s="9" t="s">
        <v>83</v>
      </c>
      <c r="AH16" s="9" t="s">
        <v>84</v>
      </c>
      <c r="AI16" s="9" t="s">
        <v>33</v>
      </c>
      <c r="AJ16" s="9" t="s">
        <v>34</v>
      </c>
      <c r="AK16" s="9" t="s">
        <v>83</v>
      </c>
      <c r="AL16" s="9" t="s">
        <v>84</v>
      </c>
      <c r="AM16" s="1">
        <v>1</v>
      </c>
      <c r="AO16" s="9" t="s">
        <v>33</v>
      </c>
      <c r="AP16" s="9" t="s">
        <v>34</v>
      </c>
      <c r="AQ16" s="9" t="s">
        <v>83</v>
      </c>
      <c r="AR16" s="9" t="s">
        <v>84</v>
      </c>
      <c r="AS16" s="9" t="s">
        <v>33</v>
      </c>
      <c r="AT16" s="9" t="s">
        <v>34</v>
      </c>
      <c r="AU16" s="9" t="s">
        <v>83</v>
      </c>
      <c r="AV16" s="9" t="s">
        <v>84</v>
      </c>
      <c r="AW16" s="1">
        <v>2</v>
      </c>
      <c r="AY16" s="9" t="s">
        <v>33</v>
      </c>
      <c r="AZ16" s="9" t="s">
        <v>34</v>
      </c>
      <c r="BA16" s="9" t="s">
        <v>83</v>
      </c>
      <c r="BB16" s="9" t="s">
        <v>84</v>
      </c>
      <c r="BC16" s="9" t="s">
        <v>33</v>
      </c>
      <c r="BD16" s="9" t="s">
        <v>34</v>
      </c>
      <c r="BE16" s="9" t="s">
        <v>83</v>
      </c>
      <c r="BF16" s="9" t="s">
        <v>84</v>
      </c>
      <c r="BG16" s="1">
        <v>3</v>
      </c>
      <c r="BR16" s="1">
        <v>0.98</v>
      </c>
    </row>
    <row r="17" spans="3:72" ht="16.5" x14ac:dyDescent="0.15">
      <c r="C17" s="1">
        <v>3</v>
      </c>
      <c r="D17" s="10">
        <v>20</v>
      </c>
      <c r="E17" s="7" t="s">
        <v>86</v>
      </c>
      <c r="F17" s="11">
        <v>63</v>
      </c>
      <c r="G17" s="11">
        <v>0</v>
      </c>
      <c r="H17" s="23">
        <v>63</v>
      </c>
      <c r="I17" s="23">
        <v>6.3000000000000007</v>
      </c>
      <c r="J17" s="23">
        <v>2.5200000000000005</v>
      </c>
      <c r="K17" s="23">
        <v>2.5200000000000005</v>
      </c>
      <c r="L17" s="23">
        <v>0</v>
      </c>
      <c r="M17" s="23">
        <v>0</v>
      </c>
      <c r="N17" s="23">
        <v>0</v>
      </c>
      <c r="O17" s="23">
        <v>0</v>
      </c>
      <c r="P17" s="23">
        <v>63</v>
      </c>
      <c r="Q17" s="23">
        <v>6.3000000000000007</v>
      </c>
      <c r="R17" s="23">
        <v>2.5200000000000005</v>
      </c>
      <c r="S17" s="23">
        <v>2.5200000000000005</v>
      </c>
      <c r="T17" s="23">
        <v>0</v>
      </c>
      <c r="U17" s="23">
        <v>0</v>
      </c>
      <c r="V17" s="23">
        <v>0</v>
      </c>
      <c r="W17" s="23">
        <v>0</v>
      </c>
      <c r="X17" s="15">
        <v>1.6</v>
      </c>
      <c r="Y17" s="11">
        <v>1.1000000000000001</v>
      </c>
      <c r="Z17" s="21">
        <v>0.67810000000000004</v>
      </c>
      <c r="AA17" s="21">
        <v>0.13750000000000001</v>
      </c>
      <c r="AB17" s="21">
        <v>0.67810000000000004</v>
      </c>
      <c r="AC17" s="21">
        <v>0.13750000000000001</v>
      </c>
      <c r="AE17" s="1" t="str">
        <f t="shared" ref="AE17:AF17" si="0">$B$2&amp;H$13&amp;$B$2&amp;$B$1&amp;INT(P17*_xlfn.XLOOKUP($AM$16,$T$9:$T$11,_xlfn.XLOOKUP(AE$16,$V$7:$AA$7,$V$9:$AA$11)))</f>
        <v>"Hp":55</v>
      </c>
      <c r="AF17" s="1" t="str">
        <f t="shared" si="0"/>
        <v>"Atk":7</v>
      </c>
      <c r="AG17" s="1" t="str">
        <f>$B$2&amp;J$13&amp;$B$2&amp;$B$1&amp;INT(R17*_xlfn.XLOOKUP($AM$16,$T$9:$T$11,_xlfn.XLOOKUP(AG$16,$V$7:$AA$7,$V$9:$AA$11)))</f>
        <v>"PhysDef":2</v>
      </c>
      <c r="AH17" s="1" t="str">
        <f>$B$2&amp;K$13&amp;$B$2&amp;$B$1&amp;INT(S17*_xlfn.XLOOKUP($AM$16,$T$9:$T$11,_xlfn.XLOOKUP(AH$16,$V$7:$AA$7,$V$9:$AA$11)))</f>
        <v>"MagicDef":2</v>
      </c>
      <c r="AI17" s="1" t="str">
        <f>$B$2&amp;L$13&amp;$B$2&amp;$B$1&amp;ROUND(T17/10000,2)</f>
        <v>"HpRate":0</v>
      </c>
      <c r="AJ17" s="1" t="str">
        <f>$B$2&amp;M$13&amp;$B$2&amp;$B$1&amp;ROUND(U17/10000,2)</f>
        <v>"AtkRate":0</v>
      </c>
      <c r="AK17" s="1" t="str">
        <f>$B$2&amp;N$13&amp;$B$2&amp;$B$1&amp;ROUND(V17/10000,2)</f>
        <v>"PhysDefRate":0</v>
      </c>
      <c r="AL17" s="1" t="str">
        <f>$B$2&amp;O$13&amp;$B$2&amp;$B$1&amp;ROUND(W17/10000,2)</f>
        <v>"MagicDefRate":0</v>
      </c>
      <c r="AM17" s="1" t="str">
        <f>$A$3&amp;_xlfn.TEXTJOIN($C$1,1,AE17:AL17)&amp;$A$4</f>
        <v>{"Hp":55,"Atk":7,"PhysDef":2,"MagicDef":2,"HpRate":0,"AtkRate":0,"PhysDefRate":0,"MagicDefRate":0}</v>
      </c>
      <c r="AO17" s="1" t="str">
        <f>$B$2&amp;H$13&amp;$B$2&amp;$B$1&amp;INT(P17*_xlfn.XLOOKUP($AW$16,$T$9:$T$11,_xlfn.XLOOKUP($AE$16,$V$7:$AA$7,$V$9:$AA$11)))</f>
        <v>"Hp":81</v>
      </c>
      <c r="AP17" s="1" t="str">
        <f t="shared" ref="AP17:AR17" si="1">$B$2&amp;I$13&amp;$B$2&amp;$B$1&amp;INT(Q17*_xlfn.XLOOKUP($AW$16,$T$9:$T$11,_xlfn.XLOOKUP($AE$16,$V$7:$AA$7,$V$9:$AA$11)))</f>
        <v>"Atk":8</v>
      </c>
      <c r="AQ17" s="1" t="str">
        <f>$B$2&amp;J$13&amp;$B$2&amp;$B$1&amp;INT(R17*_xlfn.XLOOKUP($AW$16,$T$9:$T$11,_xlfn.XLOOKUP($AE$16,$V$7:$AA$7,$V$9:$AA$11)))</f>
        <v>"PhysDef":3</v>
      </c>
      <c r="AR17" s="1" t="str">
        <f t="shared" si="1"/>
        <v>"MagicDef":3</v>
      </c>
      <c r="AS17" s="1" t="str">
        <f>$B$2&amp;L$13&amp;$B$2&amp;$B$1&amp;ROUND(T17/10000,2)</f>
        <v>"HpRate":0</v>
      </c>
      <c r="AT17" s="1" t="str">
        <f>$B$2&amp;M$13&amp;$B$2&amp;$B$1&amp;ROUND(U17/10000,2)</f>
        <v>"AtkRate":0</v>
      </c>
      <c r="AU17" s="1" t="str">
        <f>$B$2&amp;N$13&amp;$B$2&amp;$B$1&amp;ROUND(V17/10000,2)</f>
        <v>"PhysDefRate":0</v>
      </c>
      <c r="AV17" s="1" t="str">
        <f>$B$2&amp;O$13&amp;$B$2&amp;$B$1&amp;ROUND(W17/10000,2)</f>
        <v>"MagicDefRate":0</v>
      </c>
      <c r="AW17" s="1" t="str">
        <f>$A$3&amp;_xlfn.TEXTJOIN($C$1,1,AO17:AV17)&amp;$A$4</f>
        <v>{"Hp":81,"Atk":8,"PhysDef":3,"MagicDef":3,"HpRate":0,"AtkRate":0,"PhysDefRate":0,"MagicDefRate":0}</v>
      </c>
      <c r="AY17" s="1" t="str">
        <f t="shared" ref="AY17:AY30" si="2">$B$2&amp;H$13&amp;$B$2&amp;$B$1&amp;INT(P17*_xlfn.XLOOKUP($BG$16,$T$9:$T$11,_xlfn.XLOOKUP($AE$16,$V$7:$AA$7,$V$9:$AA$11)))</f>
        <v>"Hp":67</v>
      </c>
      <c r="AZ17" s="1" t="str">
        <f t="shared" ref="AZ17:AZ30" si="3">$B$2&amp;I$13&amp;$B$2&amp;$B$1&amp;INT(Q17*_xlfn.XLOOKUP($BG$16,$T$9:$T$11,_xlfn.XLOOKUP($AE$16,$V$7:$AA$7,$V$9:$AA$11)))</f>
        <v>"Atk":6</v>
      </c>
      <c r="BA17" s="1" t="str">
        <f t="shared" ref="BA17:BA30" si="4">$B$2&amp;J$13&amp;$B$2&amp;$B$1&amp;INT(R17*_xlfn.XLOOKUP($BG$16,$T$9:$T$11,_xlfn.XLOOKUP($AE$16,$V$7:$AA$7,$V$9:$AA$11)))</f>
        <v>"PhysDef":2</v>
      </c>
      <c r="BB17" s="1" t="str">
        <f t="shared" ref="BB17:BB30" si="5">$B$2&amp;K$13&amp;$B$2&amp;$B$1&amp;INT(S17*_xlfn.XLOOKUP($BG$16,$T$9:$T$11,_xlfn.XLOOKUP($AE$16,$V$7:$AA$7,$V$9:$AA$11)))</f>
        <v>"MagicDef":2</v>
      </c>
      <c r="BC17" s="1" t="str">
        <f>$B$2&amp;L$13&amp;$B$2&amp;$B$1&amp;ROUND(T17/10000,2)</f>
        <v>"HpRate":0</v>
      </c>
      <c r="BD17" s="1" t="str">
        <f>$B$2&amp;M$13&amp;$B$2&amp;$B$1&amp;ROUND(U17/10000,2)</f>
        <v>"AtkRate":0</v>
      </c>
      <c r="BE17" s="1" t="str">
        <f>$B$2&amp;N$13&amp;$B$2&amp;$B$1&amp;ROUND(V17/10000,2)</f>
        <v>"PhysDefRate":0</v>
      </c>
      <c r="BF17" s="1" t="str">
        <f>$B$2&amp;O$13&amp;$B$2&amp;$B$1&amp;ROUND(W17/10000,2)</f>
        <v>"MagicDefRate":0</v>
      </c>
      <c r="BG17" s="1" t="str">
        <f>$A$3&amp;_xlfn.TEXTJOIN($C$1,1,AY17:BF17)&amp;$A$4</f>
        <v>{"Hp":67,"Atk":6,"PhysDef":2,"MagicDef":2,"HpRate":0,"AtkRate":0,"PhysDefRate":0,"MagicDefRate":0}</v>
      </c>
      <c r="BK17" s="1" t="str">
        <f>$B$2&amp;AB$13&amp;$B$2&amp;$B$1&amp;ROUND(AB17,2)</f>
        <v>"CardMulti":0.68</v>
      </c>
      <c r="BL17" s="1" t="str">
        <f>$B$2&amp;AC$13&amp;$B$2&amp;$B$1&amp;ROUND(AC17,2)</f>
        <v>"IntervalReduce":0.14</v>
      </c>
      <c r="BM17" s="1" t="str">
        <f>$A$3&amp;_xlfn.TEXTJOIN($C$1,1,BK17:BL17)&amp;$A$4</f>
        <v>{"CardMulti":0.68,"IntervalReduce":0.14}</v>
      </c>
      <c r="BR17" s="1" t="str">
        <f>$B$2&amp;AB$13&amp;$B$2&amp;$B$1&amp;ROUND(LOG(2^AB17*$BR$16,2),2)</f>
        <v>"CardMulti":0.65</v>
      </c>
      <c r="BS17" s="1" t="str">
        <f>$B$2&amp;AC$13&amp;$B$2&amp;$B$1&amp;0</f>
        <v>"IntervalReduce":0</v>
      </c>
      <c r="BT17" s="1" t="str">
        <f t="shared" ref="BT17:BT30" si="6">$A$3&amp;_xlfn.TEXTJOIN($C$1,1,BR17:BS17)&amp;$A$4</f>
        <v>{"CardMulti":0.65,"IntervalReduce":0}</v>
      </c>
    </row>
    <row r="18" spans="3:72" ht="16.5" x14ac:dyDescent="0.15">
      <c r="C18" s="1">
        <v>4</v>
      </c>
      <c r="D18" s="10">
        <v>30</v>
      </c>
      <c r="E18" s="7" t="s">
        <v>87</v>
      </c>
      <c r="F18" s="11">
        <v>126</v>
      </c>
      <c r="G18" s="11">
        <v>400</v>
      </c>
      <c r="H18" s="23">
        <v>126</v>
      </c>
      <c r="I18" s="23">
        <v>12.600000000000001</v>
      </c>
      <c r="J18" s="23">
        <v>5.0400000000000009</v>
      </c>
      <c r="K18" s="23">
        <v>5.0400000000000009</v>
      </c>
      <c r="L18" s="23">
        <v>400</v>
      </c>
      <c r="M18" s="23">
        <v>400</v>
      </c>
      <c r="N18" s="23">
        <v>400</v>
      </c>
      <c r="O18" s="23">
        <v>400</v>
      </c>
      <c r="P18" s="23">
        <v>189</v>
      </c>
      <c r="Q18" s="23">
        <v>18.900000000000002</v>
      </c>
      <c r="R18" s="23">
        <v>7.5600000000000014</v>
      </c>
      <c r="S18" s="23">
        <v>7.5600000000000014</v>
      </c>
      <c r="T18" s="23">
        <v>400</v>
      </c>
      <c r="U18" s="23">
        <v>400</v>
      </c>
      <c r="V18" s="23">
        <v>400</v>
      </c>
      <c r="W18" s="23">
        <v>400</v>
      </c>
      <c r="X18" s="15">
        <v>1.8</v>
      </c>
      <c r="Y18" s="11">
        <v>1.2</v>
      </c>
      <c r="Z18" s="21">
        <v>0.84799999999999998</v>
      </c>
      <c r="AA18" s="21">
        <v>0.26300000000000001</v>
      </c>
      <c r="AB18" s="21">
        <v>1.5261</v>
      </c>
      <c r="AC18" s="21">
        <v>0.26300000000000001</v>
      </c>
      <c r="AE18" s="1" t="str">
        <f t="shared" ref="AE18:AE30" si="7">$B$2&amp;H$13&amp;$B$2&amp;$B$1&amp;INT(P18*_xlfn.XLOOKUP($AM$16,$T$9:$T$11,_xlfn.XLOOKUP(AE$16,$V$7:$AA$7,$V$9:$AA$11)))</f>
        <v>"Hp":166</v>
      </c>
      <c r="AF18" s="1" t="str">
        <f t="shared" ref="AF18:AF30" si="8">$B$2&amp;I$13&amp;$B$2&amp;$B$1&amp;INT(Q18*_xlfn.XLOOKUP($AM$16,$T$9:$T$11,_xlfn.XLOOKUP(AF$16,$V$7:$AA$7,$V$9:$AA$11)))</f>
        <v>"Atk":22</v>
      </c>
      <c r="AG18" s="1" t="str">
        <f t="shared" ref="AG18:AG30" si="9">$B$2&amp;J$13&amp;$B$2&amp;$B$1&amp;INT(R18*_xlfn.XLOOKUP($AM$16,$T$9:$T$11,_xlfn.XLOOKUP(AG$16,$V$7:$AA$7,$V$9:$AA$11)))</f>
        <v>"PhysDef":6</v>
      </c>
      <c r="AH18" s="1" t="str">
        <f t="shared" ref="AH18:AH30" si="10">$B$2&amp;K$13&amp;$B$2&amp;$B$1&amp;INT(S18*_xlfn.XLOOKUP($AM$16,$T$9:$T$11,_xlfn.XLOOKUP(AH$16,$V$7:$AA$7,$V$9:$AA$11)))</f>
        <v>"MagicDef":6</v>
      </c>
      <c r="AI18" s="1" t="str">
        <f t="shared" ref="AI18:AL30" si="11">$B$2&amp;L$13&amp;$B$2&amp;$B$1&amp;ROUND(T18/10000,2)</f>
        <v>"HpRate":0.04</v>
      </c>
      <c r="AJ18" s="1" t="str">
        <f t="shared" si="11"/>
        <v>"AtkRate":0.04</v>
      </c>
      <c r="AK18" s="1" t="str">
        <f t="shared" si="11"/>
        <v>"PhysDefRate":0.04</v>
      </c>
      <c r="AL18" s="1" t="str">
        <f t="shared" si="11"/>
        <v>"MagicDefRate":0.04</v>
      </c>
      <c r="AM18" s="1" t="str">
        <f t="shared" ref="AM18:AM30" si="12">$A$3&amp;_xlfn.TEXTJOIN($C$1,1,AE18:AL18)&amp;$A$4</f>
        <v>{"Hp":166,"Atk":22,"PhysDef":6,"MagicDef":6,"HpRate":0.04,"AtkRate":0.04,"PhysDefRate":0.04,"MagicDefRate":0.04}</v>
      </c>
      <c r="AO18" s="1" t="str">
        <f t="shared" ref="AO18:AO30" si="13">$B$2&amp;H$13&amp;$B$2&amp;$B$1&amp;INT(P18*_xlfn.XLOOKUP($AW$16,$T$9:$T$11,_xlfn.XLOOKUP($AE$16,$V$7:$AA$7,$V$9:$AA$11)))</f>
        <v>"Hp":245</v>
      </c>
      <c r="AP18" s="1" t="str">
        <f t="shared" ref="AP18:AP30" si="14">$B$2&amp;I$13&amp;$B$2&amp;$B$1&amp;INT(Q18*_xlfn.XLOOKUP($AW$16,$T$9:$T$11,_xlfn.XLOOKUP($AE$16,$V$7:$AA$7,$V$9:$AA$11)))</f>
        <v>"Atk":24</v>
      </c>
      <c r="AQ18" s="1" t="str">
        <f t="shared" ref="AQ18:AQ30" si="15">$B$2&amp;J$13&amp;$B$2&amp;$B$1&amp;INT(R18*_xlfn.XLOOKUP($AW$16,$T$9:$T$11,_xlfn.XLOOKUP($AE$16,$V$7:$AA$7,$V$9:$AA$11)))</f>
        <v>"PhysDef":9</v>
      </c>
      <c r="AR18" s="1" t="str">
        <f t="shared" ref="AR18:AR30" si="16">$B$2&amp;K$13&amp;$B$2&amp;$B$1&amp;INT(S18*_xlfn.XLOOKUP($AW$16,$T$9:$T$11,_xlfn.XLOOKUP($AE$16,$V$7:$AA$7,$V$9:$AA$11)))</f>
        <v>"MagicDef":9</v>
      </c>
      <c r="AS18" s="1" t="str">
        <f t="shared" ref="AS18:AV30" si="17">$B$2&amp;L$13&amp;$B$2&amp;$B$1&amp;ROUND(T18/10000,2)</f>
        <v>"HpRate":0.04</v>
      </c>
      <c r="AT18" s="1" t="str">
        <f t="shared" si="17"/>
        <v>"AtkRate":0.04</v>
      </c>
      <c r="AU18" s="1" t="str">
        <f t="shared" si="17"/>
        <v>"PhysDefRate":0.04</v>
      </c>
      <c r="AV18" s="1" t="str">
        <f t="shared" si="17"/>
        <v>"MagicDefRate":0.04</v>
      </c>
      <c r="AW18" s="1" t="str">
        <f t="shared" ref="AW18:AW30" si="18">$A$3&amp;_xlfn.TEXTJOIN($C$1,1,AO18:AV18)&amp;$A$4</f>
        <v>{"Hp":245,"Atk":24,"PhysDef":9,"MagicDef":9,"HpRate":0.04,"AtkRate":0.04,"PhysDefRate":0.04,"MagicDefRate":0.04}</v>
      </c>
      <c r="AY18" s="1" t="str">
        <f t="shared" si="2"/>
        <v>"Hp":202</v>
      </c>
      <c r="AZ18" s="1" t="str">
        <f t="shared" si="3"/>
        <v>"Atk":20</v>
      </c>
      <c r="BA18" s="1" t="str">
        <f t="shared" si="4"/>
        <v>"PhysDef":8</v>
      </c>
      <c r="BB18" s="1" t="str">
        <f t="shared" si="5"/>
        <v>"MagicDef":8</v>
      </c>
      <c r="BC18" s="1" t="str">
        <f t="shared" ref="BC18:BF30" si="19">$B$2&amp;L$13&amp;$B$2&amp;$B$1&amp;ROUND(T18/10000,2)</f>
        <v>"HpRate":0.04</v>
      </c>
      <c r="BD18" s="1" t="str">
        <f t="shared" si="19"/>
        <v>"AtkRate":0.04</v>
      </c>
      <c r="BE18" s="1" t="str">
        <f t="shared" si="19"/>
        <v>"PhysDefRate":0.04</v>
      </c>
      <c r="BF18" s="1" t="str">
        <f t="shared" si="19"/>
        <v>"MagicDefRate":0.04</v>
      </c>
      <c r="BG18" s="1" t="str">
        <f t="shared" ref="BG18:BG30" si="20">$A$3&amp;_xlfn.TEXTJOIN($C$1,1,AY18:BF18)&amp;$A$4</f>
        <v>{"Hp":202,"Atk":20,"PhysDef":8,"MagicDef":8,"HpRate":0.04,"AtkRate":0.04,"PhysDefRate":0.04,"MagicDefRate":0.04}</v>
      </c>
      <c r="BK18" s="1" t="str">
        <f t="shared" ref="BK18:BK30" si="21">$B$2&amp;AB$13&amp;$B$2&amp;$B$1&amp;ROUND(AB18,2)</f>
        <v>"CardMulti":1.53</v>
      </c>
      <c r="BL18" s="1" t="str">
        <f t="shared" ref="BL18:BL30" si="22">$B$2&amp;AC$13&amp;$B$2&amp;$B$1&amp;ROUND(AC18,2)</f>
        <v>"IntervalReduce":0.26</v>
      </c>
      <c r="BM18" s="1" t="str">
        <f t="shared" ref="BM18:BM30" si="23">$A$3&amp;_xlfn.TEXTJOIN($C$1,1,BK18:BL18)&amp;$A$4</f>
        <v>{"CardMulti":1.53,"IntervalReduce":0.26}</v>
      </c>
      <c r="BR18" s="1" t="str">
        <f t="shared" ref="BR18:BR30" si="24">$B$2&amp;AB$13&amp;$B$2&amp;$B$1&amp;ROUND(LOG(2^AB18*$BR$16,2),2)</f>
        <v>"CardMulti":1.5</v>
      </c>
      <c r="BS18" s="1" t="str">
        <f t="shared" ref="BS18:BS30" si="25">$B$2&amp;AC$13&amp;$B$2&amp;$B$1&amp;ROUND(AC18,2)</f>
        <v>"IntervalReduce":0.26</v>
      </c>
      <c r="BT18" s="1" t="str">
        <f t="shared" si="6"/>
        <v>{"CardMulti":1.5,"IntervalReduce":0.26}</v>
      </c>
    </row>
    <row r="19" spans="3:72" ht="16.5" x14ac:dyDescent="0.15">
      <c r="C19" s="1">
        <v>5</v>
      </c>
      <c r="D19" s="10">
        <v>65</v>
      </c>
      <c r="E19" s="8" t="s">
        <v>88</v>
      </c>
      <c r="F19" s="11">
        <v>224</v>
      </c>
      <c r="G19" s="11">
        <v>600</v>
      </c>
      <c r="H19" s="23">
        <v>224</v>
      </c>
      <c r="I19" s="23">
        <v>22.400000000000002</v>
      </c>
      <c r="J19" s="23">
        <v>8.9600000000000009</v>
      </c>
      <c r="K19" s="23">
        <v>8.9600000000000009</v>
      </c>
      <c r="L19" s="23">
        <v>600</v>
      </c>
      <c r="M19" s="23">
        <v>600</v>
      </c>
      <c r="N19" s="23">
        <v>600</v>
      </c>
      <c r="O19" s="23">
        <v>600</v>
      </c>
      <c r="P19" s="23">
        <v>413</v>
      </c>
      <c r="Q19" s="23">
        <v>41.300000000000004</v>
      </c>
      <c r="R19" s="23">
        <v>16.520000000000003</v>
      </c>
      <c r="S19" s="23">
        <v>16.520000000000003</v>
      </c>
      <c r="T19" s="23">
        <v>1000</v>
      </c>
      <c r="U19" s="23">
        <v>1000</v>
      </c>
      <c r="V19" s="23">
        <v>1000</v>
      </c>
      <c r="W19" s="23">
        <v>1000</v>
      </c>
      <c r="X19" s="15">
        <v>2</v>
      </c>
      <c r="Y19" s="11">
        <v>1.69</v>
      </c>
      <c r="Z19" s="21">
        <v>1</v>
      </c>
      <c r="AA19" s="21">
        <v>0.75700000000000001</v>
      </c>
      <c r="AB19" s="21">
        <v>2.5261</v>
      </c>
      <c r="AC19" s="21">
        <v>0.75700000000000001</v>
      </c>
      <c r="AE19" s="1" t="str">
        <f t="shared" si="7"/>
        <v>"Hp":363</v>
      </c>
      <c r="AF19" s="1" t="str">
        <f t="shared" si="8"/>
        <v>"Atk":49</v>
      </c>
      <c r="AG19" s="1" t="str">
        <f t="shared" si="9"/>
        <v>"PhysDef":14</v>
      </c>
      <c r="AH19" s="1" t="str">
        <f t="shared" si="10"/>
        <v>"MagicDef":14</v>
      </c>
      <c r="AI19" s="1" t="str">
        <f t="shared" si="11"/>
        <v>"HpRate":0.1</v>
      </c>
      <c r="AJ19" s="1" t="str">
        <f t="shared" si="11"/>
        <v>"AtkRate":0.1</v>
      </c>
      <c r="AK19" s="1" t="str">
        <f t="shared" si="11"/>
        <v>"PhysDefRate":0.1</v>
      </c>
      <c r="AL19" s="1" t="str">
        <f t="shared" si="11"/>
        <v>"MagicDefRate":0.1</v>
      </c>
      <c r="AM19" s="1" t="str">
        <f t="shared" si="12"/>
        <v>{"Hp":363,"Atk":49,"PhysDef":14,"MagicDef":14,"HpRate":0.1,"AtkRate":0.1,"PhysDefRate":0.1,"MagicDefRate":0.1}</v>
      </c>
      <c r="AO19" s="1" t="str">
        <f t="shared" si="13"/>
        <v>"Hp":536</v>
      </c>
      <c r="AP19" s="1" t="str">
        <f t="shared" si="14"/>
        <v>"Atk":53</v>
      </c>
      <c r="AQ19" s="1" t="str">
        <f t="shared" si="15"/>
        <v>"PhysDef":21</v>
      </c>
      <c r="AR19" s="1" t="str">
        <f t="shared" si="16"/>
        <v>"MagicDef":21</v>
      </c>
      <c r="AS19" s="1" t="str">
        <f t="shared" si="17"/>
        <v>"HpRate":0.1</v>
      </c>
      <c r="AT19" s="1" t="str">
        <f t="shared" si="17"/>
        <v>"AtkRate":0.1</v>
      </c>
      <c r="AU19" s="1" t="str">
        <f t="shared" si="17"/>
        <v>"PhysDefRate":0.1</v>
      </c>
      <c r="AV19" s="1" t="str">
        <f t="shared" si="17"/>
        <v>"MagicDefRate":0.1</v>
      </c>
      <c r="AW19" s="1" t="str">
        <f t="shared" si="18"/>
        <v>{"Hp":536,"Atk":53,"PhysDef":21,"MagicDef":21,"HpRate":0.1,"AtkRate":0.1,"PhysDefRate":0.1,"MagicDefRate":0.1}</v>
      </c>
      <c r="AY19" s="1" t="str">
        <f t="shared" si="2"/>
        <v>"Hp":441</v>
      </c>
      <c r="AZ19" s="1" t="str">
        <f t="shared" si="3"/>
        <v>"Atk":44</v>
      </c>
      <c r="BA19" s="1" t="str">
        <f t="shared" si="4"/>
        <v>"PhysDef":17</v>
      </c>
      <c r="BB19" s="1" t="str">
        <f t="shared" si="5"/>
        <v>"MagicDef":17</v>
      </c>
      <c r="BC19" s="1" t="str">
        <f t="shared" si="19"/>
        <v>"HpRate":0.1</v>
      </c>
      <c r="BD19" s="1" t="str">
        <f t="shared" si="19"/>
        <v>"AtkRate":0.1</v>
      </c>
      <c r="BE19" s="1" t="str">
        <f t="shared" si="19"/>
        <v>"PhysDefRate":0.1</v>
      </c>
      <c r="BF19" s="1" t="str">
        <f t="shared" si="19"/>
        <v>"MagicDefRate":0.1</v>
      </c>
      <c r="BG19" s="1" t="str">
        <f t="shared" si="20"/>
        <v>{"Hp":441,"Atk":44,"PhysDef":17,"MagicDef":17,"HpRate":0.1,"AtkRate":0.1,"PhysDefRate":0.1,"MagicDefRate":0.1}</v>
      </c>
      <c r="BK19" s="1" t="str">
        <f t="shared" si="21"/>
        <v>"CardMulti":2.53</v>
      </c>
      <c r="BL19" s="1" t="str">
        <f t="shared" si="22"/>
        <v>"IntervalReduce":0.76</v>
      </c>
      <c r="BM19" s="1" t="str">
        <f t="shared" si="23"/>
        <v>{"CardMulti":2.53,"IntervalReduce":0.76}</v>
      </c>
      <c r="BR19" s="1" t="str">
        <f t="shared" si="24"/>
        <v>"CardMulti":2.5</v>
      </c>
      <c r="BS19" s="1" t="str">
        <f t="shared" si="25"/>
        <v>"IntervalReduce":0.76</v>
      </c>
      <c r="BT19" s="1" t="str">
        <f t="shared" si="6"/>
        <v>{"CardMulti":2.5,"IntervalReduce":0.76}</v>
      </c>
    </row>
    <row r="20" spans="3:72" ht="16.5" x14ac:dyDescent="0.15">
      <c r="C20" s="1">
        <v>6</v>
      </c>
      <c r="D20" s="10">
        <v>80</v>
      </c>
      <c r="E20" s="8" t="s">
        <v>89</v>
      </c>
      <c r="F20" s="11">
        <v>311.5</v>
      </c>
      <c r="G20" s="11">
        <v>675</v>
      </c>
      <c r="H20" s="23">
        <v>311.5</v>
      </c>
      <c r="I20" s="23">
        <v>31.150000000000002</v>
      </c>
      <c r="J20" s="23">
        <v>12.46</v>
      </c>
      <c r="K20" s="23">
        <v>12.46</v>
      </c>
      <c r="L20" s="23">
        <v>675</v>
      </c>
      <c r="M20" s="23">
        <v>675</v>
      </c>
      <c r="N20" s="23">
        <v>675</v>
      </c>
      <c r="O20" s="23">
        <v>675</v>
      </c>
      <c r="P20" s="23">
        <v>724.5</v>
      </c>
      <c r="Q20" s="23">
        <v>72.45</v>
      </c>
      <c r="R20" s="23">
        <v>28.980000000000004</v>
      </c>
      <c r="S20" s="23">
        <v>28.980000000000004</v>
      </c>
      <c r="T20" s="23">
        <v>1675</v>
      </c>
      <c r="U20" s="23">
        <v>1675</v>
      </c>
      <c r="V20" s="23">
        <v>1675</v>
      </c>
      <c r="W20" s="23">
        <v>1675</v>
      </c>
      <c r="X20" s="15">
        <v>15</v>
      </c>
      <c r="Y20" s="11">
        <v>2</v>
      </c>
      <c r="Z20" s="21">
        <v>3.9068999999999998</v>
      </c>
      <c r="AA20" s="21">
        <v>1</v>
      </c>
      <c r="AB20" s="21">
        <v>6.4329999999999998</v>
      </c>
      <c r="AC20" s="21">
        <v>1</v>
      </c>
      <c r="AE20" s="1" t="str">
        <f t="shared" si="7"/>
        <v>"Hp":637</v>
      </c>
      <c r="AF20" s="1" t="str">
        <f t="shared" si="8"/>
        <v>"Atk":86</v>
      </c>
      <c r="AG20" s="1" t="str">
        <f t="shared" si="9"/>
        <v>"PhysDef":24</v>
      </c>
      <c r="AH20" s="1" t="str">
        <f t="shared" si="10"/>
        <v>"MagicDef":24</v>
      </c>
      <c r="AI20" s="1" t="str">
        <f t="shared" si="11"/>
        <v>"HpRate":0.17</v>
      </c>
      <c r="AJ20" s="1" t="str">
        <f t="shared" si="11"/>
        <v>"AtkRate":0.17</v>
      </c>
      <c r="AK20" s="1" t="str">
        <f t="shared" si="11"/>
        <v>"PhysDefRate":0.17</v>
      </c>
      <c r="AL20" s="1" t="str">
        <f t="shared" si="11"/>
        <v>"MagicDefRate":0.17</v>
      </c>
      <c r="AM20" s="1" t="str">
        <f t="shared" si="12"/>
        <v>{"Hp":637,"Atk":86,"PhysDef":24,"MagicDef":24,"HpRate":0.17,"AtkRate":0.17,"PhysDefRate":0.17,"MagicDefRate":0.17}</v>
      </c>
      <c r="AO20" s="1" t="str">
        <f t="shared" si="13"/>
        <v>"Hp":941</v>
      </c>
      <c r="AP20" s="1" t="str">
        <f t="shared" si="14"/>
        <v>"Atk":94</v>
      </c>
      <c r="AQ20" s="1" t="str">
        <f t="shared" si="15"/>
        <v>"PhysDef":37</v>
      </c>
      <c r="AR20" s="1" t="str">
        <f t="shared" si="16"/>
        <v>"MagicDef":37</v>
      </c>
      <c r="AS20" s="1" t="str">
        <f t="shared" si="17"/>
        <v>"HpRate":0.17</v>
      </c>
      <c r="AT20" s="1" t="str">
        <f t="shared" si="17"/>
        <v>"AtkRate":0.17</v>
      </c>
      <c r="AU20" s="1" t="str">
        <f t="shared" si="17"/>
        <v>"PhysDefRate":0.17</v>
      </c>
      <c r="AV20" s="1" t="str">
        <f t="shared" si="17"/>
        <v>"MagicDefRate":0.17</v>
      </c>
      <c r="AW20" s="1" t="str">
        <f t="shared" si="18"/>
        <v>{"Hp":941,"Atk":94,"PhysDef":37,"MagicDef":37,"HpRate":0.17,"AtkRate":0.17,"PhysDefRate":0.17,"MagicDefRate":0.17}</v>
      </c>
      <c r="AY20" s="1" t="str">
        <f t="shared" si="2"/>
        <v>"Hp":775</v>
      </c>
      <c r="AZ20" s="1" t="str">
        <f t="shared" si="3"/>
        <v>"Atk":77</v>
      </c>
      <c r="BA20" s="1" t="str">
        <f t="shared" si="4"/>
        <v>"PhysDef":31</v>
      </c>
      <c r="BB20" s="1" t="str">
        <f t="shared" si="5"/>
        <v>"MagicDef":31</v>
      </c>
      <c r="BC20" s="1" t="str">
        <f t="shared" si="19"/>
        <v>"HpRate":0.17</v>
      </c>
      <c r="BD20" s="1" t="str">
        <f t="shared" si="19"/>
        <v>"AtkRate":0.17</v>
      </c>
      <c r="BE20" s="1" t="str">
        <f t="shared" si="19"/>
        <v>"PhysDefRate":0.17</v>
      </c>
      <c r="BF20" s="1" t="str">
        <f t="shared" si="19"/>
        <v>"MagicDefRate":0.17</v>
      </c>
      <c r="BG20" s="1" t="str">
        <f t="shared" si="20"/>
        <v>{"Hp":775,"Atk":77,"PhysDef":31,"MagicDef":31,"HpRate":0.17,"AtkRate":0.17,"PhysDefRate":0.17,"MagicDefRate":0.17}</v>
      </c>
      <c r="BK20" s="1" t="str">
        <f t="shared" si="21"/>
        <v>"CardMulti":6.43</v>
      </c>
      <c r="BL20" s="1" t="str">
        <f t="shared" si="22"/>
        <v>"IntervalReduce":1</v>
      </c>
      <c r="BM20" s="1" t="str">
        <f t="shared" si="23"/>
        <v>{"CardMulti":6.43,"IntervalReduce":1}</v>
      </c>
      <c r="BR20" s="1" t="str">
        <f t="shared" si="24"/>
        <v>"CardMulti":6.4</v>
      </c>
      <c r="BS20" s="1" t="str">
        <f t="shared" si="25"/>
        <v>"IntervalReduce":1</v>
      </c>
      <c r="BT20" s="1" t="str">
        <f t="shared" si="6"/>
        <v>{"CardMulti":6.4,"IntervalReduce":1}</v>
      </c>
    </row>
    <row r="21" spans="3:72" ht="16.5" x14ac:dyDescent="0.15">
      <c r="C21" s="1">
        <v>7</v>
      </c>
      <c r="D21" s="10">
        <v>125</v>
      </c>
      <c r="E21" s="12" t="s">
        <v>90</v>
      </c>
      <c r="F21" s="11">
        <v>658</v>
      </c>
      <c r="G21" s="11">
        <v>750</v>
      </c>
      <c r="H21" s="23">
        <v>658</v>
      </c>
      <c r="I21" s="23">
        <v>65.8</v>
      </c>
      <c r="J21" s="23">
        <v>26.32</v>
      </c>
      <c r="K21" s="23">
        <v>26.32</v>
      </c>
      <c r="L21" s="23">
        <v>750</v>
      </c>
      <c r="M21" s="23">
        <v>750</v>
      </c>
      <c r="N21" s="23">
        <v>750</v>
      </c>
      <c r="O21" s="23">
        <v>750</v>
      </c>
      <c r="P21" s="23">
        <v>1382.5</v>
      </c>
      <c r="Q21" s="23">
        <v>138.25</v>
      </c>
      <c r="R21" s="23">
        <v>55.300000000000004</v>
      </c>
      <c r="S21" s="23">
        <v>55.300000000000004</v>
      </c>
      <c r="T21" s="23">
        <v>2425</v>
      </c>
      <c r="U21" s="23">
        <v>2425</v>
      </c>
      <c r="V21" s="23">
        <v>2425</v>
      </c>
      <c r="W21" s="23">
        <v>2425</v>
      </c>
      <c r="X21" s="15">
        <v>75</v>
      </c>
      <c r="Y21" s="11">
        <v>4</v>
      </c>
      <c r="Z21" s="21">
        <v>6.2287999999999997</v>
      </c>
      <c r="AA21" s="21">
        <v>2</v>
      </c>
      <c r="AB21" s="21">
        <v>12.661799999999999</v>
      </c>
      <c r="AC21" s="21">
        <v>2</v>
      </c>
      <c r="AE21" s="1" t="str">
        <f t="shared" si="7"/>
        <v>"Hp":1216</v>
      </c>
      <c r="AF21" s="1" t="str">
        <f t="shared" si="8"/>
        <v>"Atk":165</v>
      </c>
      <c r="AG21" s="1" t="str">
        <f t="shared" si="9"/>
        <v>"PhysDef":47</v>
      </c>
      <c r="AH21" s="1" t="str">
        <f t="shared" si="10"/>
        <v>"MagicDef":47</v>
      </c>
      <c r="AI21" s="1" t="str">
        <f t="shared" si="11"/>
        <v>"HpRate":0.24</v>
      </c>
      <c r="AJ21" s="1" t="str">
        <f t="shared" si="11"/>
        <v>"AtkRate":0.24</v>
      </c>
      <c r="AK21" s="1" t="str">
        <f t="shared" si="11"/>
        <v>"PhysDefRate":0.24</v>
      </c>
      <c r="AL21" s="1" t="str">
        <f t="shared" si="11"/>
        <v>"MagicDefRate":0.24</v>
      </c>
      <c r="AM21" s="1" t="str">
        <f t="shared" si="12"/>
        <v>{"Hp":1216,"Atk":165,"PhysDef":47,"MagicDef":47,"HpRate":0.24,"AtkRate":0.24,"PhysDefRate":0.24,"MagicDefRate":0.24}</v>
      </c>
      <c r="AO21" s="1" t="str">
        <f t="shared" si="13"/>
        <v>"Hp":1797</v>
      </c>
      <c r="AP21" s="1" t="str">
        <f t="shared" si="14"/>
        <v>"Atk":179</v>
      </c>
      <c r="AQ21" s="1" t="str">
        <f t="shared" si="15"/>
        <v>"PhysDef":71</v>
      </c>
      <c r="AR21" s="1" t="str">
        <f t="shared" si="16"/>
        <v>"MagicDef":71</v>
      </c>
      <c r="AS21" s="1" t="str">
        <f t="shared" si="17"/>
        <v>"HpRate":0.24</v>
      </c>
      <c r="AT21" s="1" t="str">
        <f t="shared" si="17"/>
        <v>"AtkRate":0.24</v>
      </c>
      <c r="AU21" s="1" t="str">
        <f t="shared" si="17"/>
        <v>"PhysDefRate":0.24</v>
      </c>
      <c r="AV21" s="1" t="str">
        <f t="shared" si="17"/>
        <v>"MagicDefRate":0.24</v>
      </c>
      <c r="AW21" s="1" t="str">
        <f t="shared" si="18"/>
        <v>{"Hp":1797,"Atk":179,"PhysDef":71,"MagicDef":71,"HpRate":0.24,"AtkRate":0.24,"PhysDefRate":0.24,"MagicDefRate":0.24}</v>
      </c>
      <c r="AY21" s="1" t="str">
        <f t="shared" si="2"/>
        <v>"Hp":1479</v>
      </c>
      <c r="AZ21" s="1" t="str">
        <f t="shared" si="3"/>
        <v>"Atk":147</v>
      </c>
      <c r="BA21" s="1" t="str">
        <f t="shared" si="4"/>
        <v>"PhysDef":59</v>
      </c>
      <c r="BB21" s="1" t="str">
        <f t="shared" si="5"/>
        <v>"MagicDef":59</v>
      </c>
      <c r="BC21" s="1" t="str">
        <f t="shared" si="19"/>
        <v>"HpRate":0.24</v>
      </c>
      <c r="BD21" s="1" t="str">
        <f t="shared" si="19"/>
        <v>"AtkRate":0.24</v>
      </c>
      <c r="BE21" s="1" t="str">
        <f t="shared" si="19"/>
        <v>"PhysDefRate":0.24</v>
      </c>
      <c r="BF21" s="1" t="str">
        <f t="shared" si="19"/>
        <v>"MagicDefRate":0.24</v>
      </c>
      <c r="BG21" s="1" t="str">
        <f t="shared" si="20"/>
        <v>{"Hp":1479,"Atk":147,"PhysDef":59,"MagicDef":59,"HpRate":0.24,"AtkRate":0.24,"PhysDefRate":0.24,"MagicDefRate":0.24}</v>
      </c>
      <c r="BK21" s="1" t="str">
        <f t="shared" si="21"/>
        <v>"CardMulti":12.66</v>
      </c>
      <c r="BL21" s="1" t="str">
        <f t="shared" si="22"/>
        <v>"IntervalReduce":2</v>
      </c>
      <c r="BM21" s="1" t="str">
        <f t="shared" si="23"/>
        <v>{"CardMulti":12.66,"IntervalReduce":2}</v>
      </c>
      <c r="BR21" s="1" t="str">
        <f t="shared" si="24"/>
        <v>"CardMulti":12.63</v>
      </c>
      <c r="BS21" s="1" t="str">
        <f t="shared" si="25"/>
        <v>"IntervalReduce":2</v>
      </c>
      <c r="BT21" s="1" t="str">
        <f t="shared" si="6"/>
        <v>{"CardMulti":12.63,"IntervalReduce":2}</v>
      </c>
    </row>
    <row r="22" spans="3:72" ht="16.5" x14ac:dyDescent="0.15">
      <c r="C22" s="1">
        <v>8</v>
      </c>
      <c r="D22" s="10">
        <v>140</v>
      </c>
      <c r="E22" s="12" t="s">
        <v>91</v>
      </c>
      <c r="F22" s="11">
        <v>801.5</v>
      </c>
      <c r="G22" s="11">
        <v>825</v>
      </c>
      <c r="H22" s="23">
        <v>801.5</v>
      </c>
      <c r="I22" s="23">
        <v>80.150000000000006</v>
      </c>
      <c r="J22" s="23">
        <v>32.06</v>
      </c>
      <c r="K22" s="23">
        <v>32.06</v>
      </c>
      <c r="L22" s="23">
        <v>825</v>
      </c>
      <c r="M22" s="23">
        <v>825</v>
      </c>
      <c r="N22" s="23">
        <v>825</v>
      </c>
      <c r="O22" s="23">
        <v>825</v>
      </c>
      <c r="P22" s="23">
        <v>2184</v>
      </c>
      <c r="Q22" s="23">
        <v>218.4</v>
      </c>
      <c r="R22" s="23">
        <v>87.360000000000014</v>
      </c>
      <c r="S22" s="23">
        <v>87.360000000000014</v>
      </c>
      <c r="T22" s="23">
        <v>3250</v>
      </c>
      <c r="U22" s="23">
        <v>3250</v>
      </c>
      <c r="V22" s="23">
        <v>3250</v>
      </c>
      <c r="W22" s="23">
        <v>3250</v>
      </c>
      <c r="X22" s="15">
        <v>800</v>
      </c>
      <c r="Y22" s="11">
        <v>8</v>
      </c>
      <c r="Z22" s="21">
        <v>9.6439000000000004</v>
      </c>
      <c r="AA22" s="21">
        <v>3</v>
      </c>
      <c r="AB22" s="21">
        <v>22.305599999999998</v>
      </c>
      <c r="AC22" s="21">
        <v>3</v>
      </c>
      <c r="AE22" s="1" t="str">
        <f t="shared" si="7"/>
        <v>"Hp":1921</v>
      </c>
      <c r="AF22" s="1" t="str">
        <f t="shared" si="8"/>
        <v>"Atk":262</v>
      </c>
      <c r="AG22" s="1" t="str">
        <f t="shared" si="9"/>
        <v>"PhysDef":75</v>
      </c>
      <c r="AH22" s="1" t="str">
        <f t="shared" si="10"/>
        <v>"MagicDef":75</v>
      </c>
      <c r="AI22" s="1" t="str">
        <f t="shared" si="11"/>
        <v>"HpRate":0.33</v>
      </c>
      <c r="AJ22" s="1" t="str">
        <f t="shared" si="11"/>
        <v>"AtkRate":0.33</v>
      </c>
      <c r="AK22" s="1" t="str">
        <f t="shared" si="11"/>
        <v>"PhysDefRate":0.33</v>
      </c>
      <c r="AL22" s="1" t="str">
        <f t="shared" si="11"/>
        <v>"MagicDefRate":0.33</v>
      </c>
      <c r="AM22" s="1" t="str">
        <f t="shared" si="12"/>
        <v>{"Hp":1921,"Atk":262,"PhysDef":75,"MagicDef":75,"HpRate":0.33,"AtkRate":0.33,"PhysDefRate":0.33,"MagicDefRate":0.33}</v>
      </c>
      <c r="AO22" s="1" t="str">
        <f t="shared" si="13"/>
        <v>"Hp":2839</v>
      </c>
      <c r="AP22" s="1" t="str">
        <f t="shared" si="14"/>
        <v>"Atk":283</v>
      </c>
      <c r="AQ22" s="1" t="str">
        <f t="shared" si="15"/>
        <v>"PhysDef":113</v>
      </c>
      <c r="AR22" s="1" t="str">
        <f t="shared" si="16"/>
        <v>"MagicDef":113</v>
      </c>
      <c r="AS22" s="1" t="str">
        <f t="shared" si="17"/>
        <v>"HpRate":0.33</v>
      </c>
      <c r="AT22" s="1" t="str">
        <f t="shared" si="17"/>
        <v>"AtkRate":0.33</v>
      </c>
      <c r="AU22" s="1" t="str">
        <f t="shared" si="17"/>
        <v>"PhysDefRate":0.33</v>
      </c>
      <c r="AV22" s="1" t="str">
        <f t="shared" si="17"/>
        <v>"MagicDefRate":0.33</v>
      </c>
      <c r="AW22" s="1" t="str">
        <f t="shared" si="18"/>
        <v>{"Hp":2839,"Atk":283,"PhysDef":113,"MagicDef":113,"HpRate":0.33,"AtkRate":0.33,"PhysDefRate":0.33,"MagicDefRate":0.33}</v>
      </c>
      <c r="AY22" s="1" t="str">
        <f t="shared" si="2"/>
        <v>"Hp":2336</v>
      </c>
      <c r="AZ22" s="1" t="str">
        <f t="shared" si="3"/>
        <v>"Atk":233</v>
      </c>
      <c r="BA22" s="1" t="str">
        <f t="shared" si="4"/>
        <v>"PhysDef":93</v>
      </c>
      <c r="BB22" s="1" t="str">
        <f t="shared" si="5"/>
        <v>"MagicDef":93</v>
      </c>
      <c r="BC22" s="1" t="str">
        <f t="shared" si="19"/>
        <v>"HpRate":0.33</v>
      </c>
      <c r="BD22" s="1" t="str">
        <f t="shared" si="19"/>
        <v>"AtkRate":0.33</v>
      </c>
      <c r="BE22" s="1" t="str">
        <f t="shared" si="19"/>
        <v>"PhysDefRate":0.33</v>
      </c>
      <c r="BF22" s="1" t="str">
        <f t="shared" si="19"/>
        <v>"MagicDefRate":0.33</v>
      </c>
      <c r="BG22" s="1" t="str">
        <f t="shared" si="20"/>
        <v>{"Hp":2336,"Atk":233,"PhysDef":93,"MagicDef":93,"HpRate":0.33,"AtkRate":0.33,"PhysDefRate":0.33,"MagicDefRate":0.33}</v>
      </c>
      <c r="BK22" s="1" t="str">
        <f t="shared" si="21"/>
        <v>"CardMulti":22.31</v>
      </c>
      <c r="BL22" s="1" t="str">
        <f t="shared" si="22"/>
        <v>"IntervalReduce":3</v>
      </c>
      <c r="BM22" s="1" t="str">
        <f t="shared" si="23"/>
        <v>{"CardMulti":22.31,"IntervalReduce":3}</v>
      </c>
      <c r="BR22" s="1" t="str">
        <f t="shared" si="24"/>
        <v>"CardMulti":22.28</v>
      </c>
      <c r="BS22" s="1" t="str">
        <f t="shared" si="25"/>
        <v>"IntervalReduce":3</v>
      </c>
      <c r="BT22" s="1" t="str">
        <f t="shared" si="6"/>
        <v>{"CardMulti":22.28,"IntervalReduce":3}</v>
      </c>
    </row>
    <row r="23" spans="3:72" ht="16.5" x14ac:dyDescent="0.15">
      <c r="C23" s="1">
        <v>9</v>
      </c>
      <c r="D23" s="10">
        <v>185</v>
      </c>
      <c r="E23" s="13" t="s">
        <v>92</v>
      </c>
      <c r="F23" s="11">
        <v>1302</v>
      </c>
      <c r="G23" s="11">
        <v>875</v>
      </c>
      <c r="H23" s="23">
        <v>1302</v>
      </c>
      <c r="I23" s="23">
        <v>130.20000000000002</v>
      </c>
      <c r="J23" s="23">
        <v>52.080000000000013</v>
      </c>
      <c r="K23" s="23">
        <v>52.080000000000013</v>
      </c>
      <c r="L23" s="23">
        <v>875</v>
      </c>
      <c r="M23" s="23">
        <v>875</v>
      </c>
      <c r="N23" s="23">
        <v>875</v>
      </c>
      <c r="O23" s="23">
        <v>875</v>
      </c>
      <c r="P23" s="23">
        <v>3486</v>
      </c>
      <c r="Q23" s="23">
        <v>348.6</v>
      </c>
      <c r="R23" s="23">
        <v>139.44000000000003</v>
      </c>
      <c r="S23" s="23">
        <v>139.44000000000003</v>
      </c>
      <c r="T23" s="23">
        <v>4125</v>
      </c>
      <c r="U23" s="23">
        <v>4125</v>
      </c>
      <c r="V23" s="23">
        <v>4125</v>
      </c>
      <c r="W23" s="23">
        <v>4125</v>
      </c>
      <c r="X23" s="11">
        <v>6208.38</v>
      </c>
      <c r="Y23" s="11">
        <v>16</v>
      </c>
      <c r="Z23" s="21">
        <v>12.6</v>
      </c>
      <c r="AA23" s="21">
        <v>4</v>
      </c>
      <c r="AB23" s="21">
        <v>34.9056</v>
      </c>
      <c r="AC23" s="21">
        <v>4</v>
      </c>
      <c r="AE23" s="1" t="str">
        <f t="shared" si="7"/>
        <v>"Hp":3067</v>
      </c>
      <c r="AF23" s="1" t="str">
        <f t="shared" si="8"/>
        <v>"Atk":418</v>
      </c>
      <c r="AG23" s="1" t="str">
        <f t="shared" si="9"/>
        <v>"PhysDef":119</v>
      </c>
      <c r="AH23" s="1" t="str">
        <f t="shared" si="10"/>
        <v>"MagicDef":119</v>
      </c>
      <c r="AI23" s="1" t="str">
        <f t="shared" si="11"/>
        <v>"HpRate":0.41</v>
      </c>
      <c r="AJ23" s="1" t="str">
        <f t="shared" si="11"/>
        <v>"AtkRate":0.41</v>
      </c>
      <c r="AK23" s="1" t="str">
        <f t="shared" si="11"/>
        <v>"PhysDefRate":0.41</v>
      </c>
      <c r="AL23" s="1" t="str">
        <f t="shared" si="11"/>
        <v>"MagicDefRate":0.41</v>
      </c>
      <c r="AM23" s="1" t="str">
        <f t="shared" si="12"/>
        <v>{"Hp":3067,"Atk":418,"PhysDef":119,"MagicDef":119,"HpRate":0.41,"AtkRate":0.41,"PhysDefRate":0.41,"MagicDefRate":0.41}</v>
      </c>
      <c r="AO23" s="1" t="str">
        <f t="shared" si="13"/>
        <v>"Hp":4531</v>
      </c>
      <c r="AP23" s="1" t="str">
        <f t="shared" si="14"/>
        <v>"Atk":453</v>
      </c>
      <c r="AQ23" s="1" t="str">
        <f t="shared" si="15"/>
        <v>"PhysDef":181</v>
      </c>
      <c r="AR23" s="1" t="str">
        <f t="shared" si="16"/>
        <v>"MagicDef":181</v>
      </c>
      <c r="AS23" s="1" t="str">
        <f t="shared" si="17"/>
        <v>"HpRate":0.41</v>
      </c>
      <c r="AT23" s="1" t="str">
        <f t="shared" si="17"/>
        <v>"AtkRate":0.41</v>
      </c>
      <c r="AU23" s="1" t="str">
        <f t="shared" si="17"/>
        <v>"PhysDefRate":0.41</v>
      </c>
      <c r="AV23" s="1" t="str">
        <f t="shared" si="17"/>
        <v>"MagicDefRate":0.41</v>
      </c>
      <c r="AW23" s="1" t="str">
        <f t="shared" si="18"/>
        <v>{"Hp":4531,"Atk":453,"PhysDef":181,"MagicDef":181,"HpRate":0.41,"AtkRate":0.41,"PhysDefRate":0.41,"MagicDefRate":0.41}</v>
      </c>
      <c r="AY23" s="1" t="str">
        <f t="shared" si="2"/>
        <v>"Hp":3730</v>
      </c>
      <c r="AZ23" s="1" t="str">
        <f t="shared" si="3"/>
        <v>"Atk":373</v>
      </c>
      <c r="BA23" s="1" t="str">
        <f t="shared" si="4"/>
        <v>"PhysDef":149</v>
      </c>
      <c r="BB23" s="1" t="str">
        <f t="shared" si="5"/>
        <v>"MagicDef":149</v>
      </c>
      <c r="BC23" s="1" t="str">
        <f t="shared" si="19"/>
        <v>"HpRate":0.41</v>
      </c>
      <c r="BD23" s="1" t="str">
        <f t="shared" si="19"/>
        <v>"AtkRate":0.41</v>
      </c>
      <c r="BE23" s="1" t="str">
        <f t="shared" si="19"/>
        <v>"PhysDefRate":0.41</v>
      </c>
      <c r="BF23" s="1" t="str">
        <f t="shared" si="19"/>
        <v>"MagicDefRate":0.41</v>
      </c>
      <c r="BG23" s="1" t="str">
        <f t="shared" si="20"/>
        <v>{"Hp":3730,"Atk":373,"PhysDef":149,"MagicDef":149,"HpRate":0.41,"AtkRate":0.41,"PhysDefRate":0.41,"MagicDefRate":0.41}</v>
      </c>
      <c r="BK23" s="1" t="str">
        <f t="shared" si="21"/>
        <v>"CardMulti":34.91</v>
      </c>
      <c r="BL23" s="1" t="str">
        <f t="shared" si="22"/>
        <v>"IntervalReduce":4</v>
      </c>
      <c r="BM23" s="1" t="str">
        <f t="shared" si="23"/>
        <v>{"CardMulti":34.91,"IntervalReduce":4}</v>
      </c>
      <c r="BR23" s="1" t="str">
        <f t="shared" si="24"/>
        <v>"CardMulti":34.88</v>
      </c>
      <c r="BS23" s="1" t="str">
        <f t="shared" si="25"/>
        <v>"IntervalReduce":4</v>
      </c>
      <c r="BT23" s="1" t="str">
        <f t="shared" si="6"/>
        <v>{"CardMulti":34.88,"IntervalReduce":4}</v>
      </c>
    </row>
    <row r="24" spans="3:72" ht="16.5" x14ac:dyDescent="0.15">
      <c r="C24" s="1">
        <v>10</v>
      </c>
      <c r="D24" s="10">
        <v>200</v>
      </c>
      <c r="E24" s="13" t="s">
        <v>93</v>
      </c>
      <c r="F24" s="11">
        <v>1491</v>
      </c>
      <c r="G24" s="11">
        <v>950</v>
      </c>
      <c r="H24" s="23">
        <v>1491</v>
      </c>
      <c r="I24" s="23">
        <v>149.1</v>
      </c>
      <c r="J24" s="23">
        <v>59.64</v>
      </c>
      <c r="K24" s="23">
        <v>59.64</v>
      </c>
      <c r="L24" s="23">
        <v>950</v>
      </c>
      <c r="M24" s="23">
        <v>950</v>
      </c>
      <c r="N24" s="23">
        <v>950</v>
      </c>
      <c r="O24" s="23">
        <v>950</v>
      </c>
      <c r="P24" s="23">
        <v>4977</v>
      </c>
      <c r="Q24" s="23">
        <v>497.70000000000005</v>
      </c>
      <c r="R24" s="23">
        <v>199.08000000000004</v>
      </c>
      <c r="S24" s="23">
        <v>199.08000000000004</v>
      </c>
      <c r="T24" s="23">
        <v>5075</v>
      </c>
      <c r="U24" s="23">
        <v>5075</v>
      </c>
      <c r="V24" s="23">
        <v>5075</v>
      </c>
      <c r="W24" s="23">
        <v>5075</v>
      </c>
      <c r="X24" s="11">
        <v>912838.43</v>
      </c>
      <c r="Y24" s="11">
        <v>32</v>
      </c>
      <c r="Z24" s="21">
        <v>19.8</v>
      </c>
      <c r="AA24" s="21">
        <v>5</v>
      </c>
      <c r="AB24" s="21">
        <v>54.705599999999997</v>
      </c>
      <c r="AC24" s="21">
        <v>5</v>
      </c>
      <c r="AE24" s="1" t="str">
        <f t="shared" si="7"/>
        <v>"Hp":4379</v>
      </c>
      <c r="AF24" s="1" t="str">
        <f t="shared" si="8"/>
        <v>"Atk":597</v>
      </c>
      <c r="AG24" s="1" t="str">
        <f t="shared" si="9"/>
        <v>"PhysDef":171</v>
      </c>
      <c r="AH24" s="1" t="str">
        <f t="shared" si="10"/>
        <v>"MagicDef":171</v>
      </c>
      <c r="AI24" s="1" t="str">
        <f t="shared" si="11"/>
        <v>"HpRate":0.51</v>
      </c>
      <c r="AJ24" s="1" t="str">
        <f t="shared" si="11"/>
        <v>"AtkRate":0.51</v>
      </c>
      <c r="AK24" s="1" t="str">
        <f t="shared" si="11"/>
        <v>"PhysDefRate":0.51</v>
      </c>
      <c r="AL24" s="1" t="str">
        <f t="shared" si="11"/>
        <v>"MagicDefRate":0.51</v>
      </c>
      <c r="AM24" s="1" t="str">
        <f t="shared" si="12"/>
        <v>{"Hp":4379,"Atk":597,"PhysDef":171,"MagicDef":171,"HpRate":0.51,"AtkRate":0.51,"PhysDefRate":0.51,"MagicDefRate":0.51}</v>
      </c>
      <c r="AO24" s="1" t="str">
        <f t="shared" si="13"/>
        <v>"Hp":6470</v>
      </c>
      <c r="AP24" s="1" t="str">
        <f t="shared" si="14"/>
        <v>"Atk":647</v>
      </c>
      <c r="AQ24" s="1" t="str">
        <f t="shared" si="15"/>
        <v>"PhysDef":258</v>
      </c>
      <c r="AR24" s="1" t="str">
        <f t="shared" si="16"/>
        <v>"MagicDef":258</v>
      </c>
      <c r="AS24" s="1" t="str">
        <f t="shared" si="17"/>
        <v>"HpRate":0.51</v>
      </c>
      <c r="AT24" s="1" t="str">
        <f t="shared" si="17"/>
        <v>"AtkRate":0.51</v>
      </c>
      <c r="AU24" s="1" t="str">
        <f t="shared" si="17"/>
        <v>"PhysDefRate":0.51</v>
      </c>
      <c r="AV24" s="1" t="str">
        <f t="shared" si="17"/>
        <v>"MagicDefRate":0.51</v>
      </c>
      <c r="AW24" s="1" t="str">
        <f t="shared" si="18"/>
        <v>{"Hp":6470,"Atk":647,"PhysDef":258,"MagicDef":258,"HpRate":0.51,"AtkRate":0.51,"PhysDefRate":0.51,"MagicDefRate":0.51}</v>
      </c>
      <c r="AY24" s="1" t="str">
        <f t="shared" si="2"/>
        <v>"Hp":5325</v>
      </c>
      <c r="AZ24" s="1" t="str">
        <f t="shared" si="3"/>
        <v>"Atk":532</v>
      </c>
      <c r="BA24" s="1" t="str">
        <f t="shared" si="4"/>
        <v>"PhysDef":213</v>
      </c>
      <c r="BB24" s="1" t="str">
        <f t="shared" si="5"/>
        <v>"MagicDef":213</v>
      </c>
      <c r="BC24" s="1" t="str">
        <f t="shared" si="19"/>
        <v>"HpRate":0.51</v>
      </c>
      <c r="BD24" s="1" t="str">
        <f t="shared" si="19"/>
        <v>"AtkRate":0.51</v>
      </c>
      <c r="BE24" s="1" t="str">
        <f t="shared" si="19"/>
        <v>"PhysDefRate":0.51</v>
      </c>
      <c r="BF24" s="1" t="str">
        <f t="shared" si="19"/>
        <v>"MagicDefRate":0.51</v>
      </c>
      <c r="BG24" s="1" t="str">
        <f t="shared" si="20"/>
        <v>{"Hp":5325,"Atk":532,"PhysDef":213,"MagicDef":213,"HpRate":0.51,"AtkRate":0.51,"PhysDefRate":0.51,"MagicDefRate":0.51}</v>
      </c>
      <c r="BK24" s="1" t="str">
        <f t="shared" si="21"/>
        <v>"CardMulti":54.71</v>
      </c>
      <c r="BL24" s="1" t="str">
        <f t="shared" si="22"/>
        <v>"IntervalReduce":5</v>
      </c>
      <c r="BM24" s="1" t="str">
        <f t="shared" si="23"/>
        <v>{"CardMulti":54.71,"IntervalReduce":5}</v>
      </c>
      <c r="BR24" s="1" t="str">
        <f t="shared" si="24"/>
        <v>"CardMulti":54.68</v>
      </c>
      <c r="BS24" s="1" t="str">
        <f t="shared" si="25"/>
        <v>"IntervalReduce":5</v>
      </c>
      <c r="BT24" s="1" t="str">
        <f t="shared" si="6"/>
        <v>{"CardMulti":54.68,"IntervalReduce":5}</v>
      </c>
    </row>
    <row r="25" spans="3:72" ht="16.5" x14ac:dyDescent="0.15">
      <c r="C25" s="1">
        <v>11</v>
      </c>
      <c r="D25" s="10">
        <v>245</v>
      </c>
      <c r="E25" s="14" t="s">
        <v>94</v>
      </c>
      <c r="F25" s="11">
        <v>2135</v>
      </c>
      <c r="G25" s="11">
        <v>1000</v>
      </c>
      <c r="H25" s="23">
        <v>2135</v>
      </c>
      <c r="I25" s="23">
        <v>213.5</v>
      </c>
      <c r="J25" s="23">
        <v>85.4</v>
      </c>
      <c r="K25" s="23">
        <v>85.4</v>
      </c>
      <c r="L25" s="23">
        <v>1000</v>
      </c>
      <c r="M25" s="23">
        <v>1000</v>
      </c>
      <c r="N25" s="23">
        <v>1000</v>
      </c>
      <c r="O25" s="23">
        <v>1000</v>
      </c>
      <c r="P25" s="23">
        <v>7112</v>
      </c>
      <c r="Q25" s="23">
        <v>711.2</v>
      </c>
      <c r="R25" s="23">
        <v>284.48</v>
      </c>
      <c r="S25" s="23">
        <v>284.48</v>
      </c>
      <c r="T25" s="23">
        <v>6075</v>
      </c>
      <c r="U25" s="23">
        <v>6075</v>
      </c>
      <c r="V25" s="23">
        <v>6075</v>
      </c>
      <c r="W25" s="23">
        <v>6075</v>
      </c>
      <c r="X25" s="11">
        <v>6719861.1799999997</v>
      </c>
      <c r="Y25" s="11">
        <v>64</v>
      </c>
      <c r="Z25" s="21">
        <v>22.68</v>
      </c>
      <c r="AA25" s="21">
        <v>6</v>
      </c>
      <c r="AB25" s="21">
        <v>77.385599999999997</v>
      </c>
      <c r="AC25" s="21">
        <v>6</v>
      </c>
      <c r="AE25" s="1" t="str">
        <f t="shared" si="7"/>
        <v>"Hp":6258</v>
      </c>
      <c r="AF25" s="1" t="str">
        <f t="shared" si="8"/>
        <v>"Atk":853</v>
      </c>
      <c r="AG25" s="1" t="str">
        <f t="shared" si="9"/>
        <v>"PhysDef":244</v>
      </c>
      <c r="AH25" s="1" t="str">
        <f t="shared" si="10"/>
        <v>"MagicDef":244</v>
      </c>
      <c r="AI25" s="1" t="str">
        <f t="shared" si="11"/>
        <v>"HpRate":0.61</v>
      </c>
      <c r="AJ25" s="1" t="str">
        <f t="shared" si="11"/>
        <v>"AtkRate":0.61</v>
      </c>
      <c r="AK25" s="1" t="str">
        <f t="shared" si="11"/>
        <v>"PhysDefRate":0.61</v>
      </c>
      <c r="AL25" s="1" t="str">
        <f t="shared" si="11"/>
        <v>"MagicDefRate":0.61</v>
      </c>
      <c r="AM25" s="1" t="str">
        <f t="shared" si="12"/>
        <v>{"Hp":6258,"Atk":853,"PhysDef":244,"MagicDef":244,"HpRate":0.61,"AtkRate":0.61,"PhysDefRate":0.61,"MagicDefRate":0.61}</v>
      </c>
      <c r="AO25" s="1" t="str">
        <f t="shared" si="13"/>
        <v>"Hp":9245</v>
      </c>
      <c r="AP25" s="1" t="str">
        <f t="shared" si="14"/>
        <v>"Atk":924</v>
      </c>
      <c r="AQ25" s="1" t="str">
        <f t="shared" si="15"/>
        <v>"PhysDef":369</v>
      </c>
      <c r="AR25" s="1" t="str">
        <f t="shared" si="16"/>
        <v>"MagicDef":369</v>
      </c>
      <c r="AS25" s="1" t="str">
        <f t="shared" si="17"/>
        <v>"HpRate":0.61</v>
      </c>
      <c r="AT25" s="1" t="str">
        <f t="shared" si="17"/>
        <v>"AtkRate":0.61</v>
      </c>
      <c r="AU25" s="1" t="str">
        <f t="shared" si="17"/>
        <v>"PhysDefRate":0.61</v>
      </c>
      <c r="AV25" s="1" t="str">
        <f t="shared" si="17"/>
        <v>"MagicDefRate":0.61</v>
      </c>
      <c r="AW25" s="1" t="str">
        <f t="shared" si="18"/>
        <v>{"Hp":9245,"Atk":924,"PhysDef":369,"MagicDef":369,"HpRate":0.61,"AtkRate":0.61,"PhysDefRate":0.61,"MagicDefRate":0.61}</v>
      </c>
      <c r="AY25" s="1" t="str">
        <f t="shared" si="2"/>
        <v>"Hp":7609</v>
      </c>
      <c r="AZ25" s="1" t="str">
        <f t="shared" si="3"/>
        <v>"Atk":760</v>
      </c>
      <c r="BA25" s="1" t="str">
        <f t="shared" si="4"/>
        <v>"PhysDef":304</v>
      </c>
      <c r="BB25" s="1" t="str">
        <f t="shared" si="5"/>
        <v>"MagicDef":304</v>
      </c>
      <c r="BC25" s="1" t="str">
        <f t="shared" si="19"/>
        <v>"HpRate":0.61</v>
      </c>
      <c r="BD25" s="1" t="str">
        <f t="shared" si="19"/>
        <v>"AtkRate":0.61</v>
      </c>
      <c r="BE25" s="1" t="str">
        <f t="shared" si="19"/>
        <v>"PhysDefRate":0.61</v>
      </c>
      <c r="BF25" s="1" t="str">
        <f t="shared" si="19"/>
        <v>"MagicDefRate":0.61</v>
      </c>
      <c r="BG25" s="1" t="str">
        <f t="shared" si="20"/>
        <v>{"Hp":7609,"Atk":760,"PhysDef":304,"MagicDef":304,"HpRate":0.61,"AtkRate":0.61,"PhysDefRate":0.61,"MagicDefRate":0.61}</v>
      </c>
      <c r="BK25" s="1" t="str">
        <f t="shared" si="21"/>
        <v>"CardMulti":77.39</v>
      </c>
      <c r="BL25" s="1" t="str">
        <f t="shared" si="22"/>
        <v>"IntervalReduce":6</v>
      </c>
      <c r="BM25" s="1" t="str">
        <f t="shared" si="23"/>
        <v>{"CardMulti":77.39,"IntervalReduce":6}</v>
      </c>
      <c r="BR25" s="1" t="str">
        <f t="shared" si="24"/>
        <v>"CardMulti":77.36</v>
      </c>
      <c r="BS25" s="1" t="str">
        <f t="shared" si="25"/>
        <v>"IntervalReduce":6</v>
      </c>
      <c r="BT25" s="1" t="str">
        <f t="shared" si="6"/>
        <v>{"CardMulti":77.36,"IntervalReduce":6}</v>
      </c>
    </row>
    <row r="26" spans="3:72" ht="16.5" x14ac:dyDescent="0.15">
      <c r="C26" s="1">
        <v>12</v>
      </c>
      <c r="D26" s="10">
        <v>250</v>
      </c>
      <c r="E26" s="14" t="s">
        <v>95</v>
      </c>
      <c r="F26" s="11">
        <v>2212</v>
      </c>
      <c r="G26" s="11">
        <v>1100</v>
      </c>
      <c r="H26" s="23">
        <v>2212</v>
      </c>
      <c r="I26" s="23">
        <v>221.20000000000002</v>
      </c>
      <c r="J26" s="23">
        <v>88.480000000000018</v>
      </c>
      <c r="K26" s="23">
        <v>88.480000000000018</v>
      </c>
      <c r="L26" s="23">
        <v>1100</v>
      </c>
      <c r="M26" s="23">
        <v>1100</v>
      </c>
      <c r="N26" s="23">
        <v>1100</v>
      </c>
      <c r="O26" s="23">
        <v>1100</v>
      </c>
      <c r="P26" s="23">
        <v>9324</v>
      </c>
      <c r="Q26" s="23">
        <v>932.40000000000009</v>
      </c>
      <c r="R26" s="23">
        <v>372.96000000000004</v>
      </c>
      <c r="S26" s="23">
        <v>372.96000000000004</v>
      </c>
      <c r="T26" s="23">
        <v>7175</v>
      </c>
      <c r="U26" s="23">
        <v>7175</v>
      </c>
      <c r="V26" s="23">
        <v>7175</v>
      </c>
      <c r="W26" s="23">
        <v>7175</v>
      </c>
      <c r="X26" s="11">
        <v>18232385.52</v>
      </c>
      <c r="Y26" s="11">
        <v>128</v>
      </c>
      <c r="Z26" s="21">
        <v>24.12</v>
      </c>
      <c r="AA26" s="21">
        <v>7</v>
      </c>
      <c r="AB26" s="21">
        <v>101.5056</v>
      </c>
      <c r="AC26" s="21">
        <v>7</v>
      </c>
      <c r="AE26" s="1" t="str">
        <f t="shared" si="7"/>
        <v>"Hp":8205</v>
      </c>
      <c r="AF26" s="1" t="str">
        <f t="shared" si="8"/>
        <v>"Atk":1118</v>
      </c>
      <c r="AG26" s="1" t="str">
        <f t="shared" si="9"/>
        <v>"PhysDef":320</v>
      </c>
      <c r="AH26" s="1" t="str">
        <f t="shared" si="10"/>
        <v>"MagicDef":320</v>
      </c>
      <c r="AI26" s="1" t="str">
        <f t="shared" si="11"/>
        <v>"HpRate":0.72</v>
      </c>
      <c r="AJ26" s="1" t="str">
        <f t="shared" si="11"/>
        <v>"AtkRate":0.72</v>
      </c>
      <c r="AK26" s="1" t="str">
        <f t="shared" si="11"/>
        <v>"PhysDefRate":0.72</v>
      </c>
      <c r="AL26" s="1" t="str">
        <f t="shared" si="11"/>
        <v>"MagicDefRate":0.72</v>
      </c>
      <c r="AM26" s="1" t="str">
        <f t="shared" si="12"/>
        <v>{"Hp":8205,"Atk":1118,"PhysDef":320,"MagicDef":320,"HpRate":0.72,"AtkRate":0.72,"PhysDefRate":0.72,"MagicDefRate":0.72}</v>
      </c>
      <c r="AO26" s="1" t="str">
        <f t="shared" si="13"/>
        <v>"Hp":12121</v>
      </c>
      <c r="AP26" s="1" t="str">
        <f t="shared" si="14"/>
        <v>"Atk":1212</v>
      </c>
      <c r="AQ26" s="1" t="str">
        <f t="shared" si="15"/>
        <v>"PhysDef":484</v>
      </c>
      <c r="AR26" s="1" t="str">
        <f t="shared" si="16"/>
        <v>"MagicDef":484</v>
      </c>
      <c r="AS26" s="1" t="str">
        <f t="shared" si="17"/>
        <v>"HpRate":0.72</v>
      </c>
      <c r="AT26" s="1" t="str">
        <f t="shared" si="17"/>
        <v>"AtkRate":0.72</v>
      </c>
      <c r="AU26" s="1" t="str">
        <f t="shared" si="17"/>
        <v>"PhysDefRate":0.72</v>
      </c>
      <c r="AV26" s="1" t="str">
        <f t="shared" si="17"/>
        <v>"MagicDefRate":0.72</v>
      </c>
      <c r="AW26" s="1" t="str">
        <f t="shared" si="18"/>
        <v>{"Hp":12121,"Atk":1212,"PhysDef":484,"MagicDef":484,"HpRate":0.72,"AtkRate":0.72,"PhysDefRate":0.72,"MagicDefRate":0.72}</v>
      </c>
      <c r="AY26" s="1" t="str">
        <f t="shared" si="2"/>
        <v>"Hp":9976</v>
      </c>
      <c r="AZ26" s="1" t="str">
        <f t="shared" si="3"/>
        <v>"Atk":997</v>
      </c>
      <c r="BA26" s="1" t="str">
        <f t="shared" si="4"/>
        <v>"PhysDef":399</v>
      </c>
      <c r="BB26" s="1" t="str">
        <f t="shared" si="5"/>
        <v>"MagicDef":399</v>
      </c>
      <c r="BC26" s="1" t="str">
        <f t="shared" si="19"/>
        <v>"HpRate":0.72</v>
      </c>
      <c r="BD26" s="1" t="str">
        <f t="shared" si="19"/>
        <v>"AtkRate":0.72</v>
      </c>
      <c r="BE26" s="1" t="str">
        <f t="shared" si="19"/>
        <v>"PhysDefRate":0.72</v>
      </c>
      <c r="BF26" s="1" t="str">
        <f t="shared" si="19"/>
        <v>"MagicDefRate":0.72</v>
      </c>
      <c r="BG26" s="1" t="str">
        <f t="shared" si="20"/>
        <v>{"Hp":9976,"Atk":997,"PhysDef":399,"MagicDef":399,"HpRate":0.72,"AtkRate":0.72,"PhysDefRate":0.72,"MagicDefRate":0.72}</v>
      </c>
      <c r="BK26" s="1" t="str">
        <f t="shared" si="21"/>
        <v>"CardMulti":101.51</v>
      </c>
      <c r="BL26" s="1" t="str">
        <f t="shared" si="22"/>
        <v>"IntervalReduce":7</v>
      </c>
      <c r="BM26" s="1" t="str">
        <f t="shared" si="23"/>
        <v>{"CardMulti":101.51,"IntervalReduce":7}</v>
      </c>
      <c r="BR26" s="1" t="str">
        <f t="shared" si="24"/>
        <v>"CardMulti":101.48</v>
      </c>
      <c r="BS26" s="1" t="str">
        <f t="shared" si="25"/>
        <v>"IntervalReduce":7</v>
      </c>
      <c r="BT26" s="1" t="str">
        <f t="shared" si="6"/>
        <v>{"CardMulti":101.48,"IntervalReduce":7}</v>
      </c>
    </row>
    <row r="27" spans="3:72" ht="16.5" x14ac:dyDescent="0.15">
      <c r="D27" s="10"/>
      <c r="E27" s="13" t="s">
        <v>96</v>
      </c>
      <c r="F27" s="11">
        <v>553</v>
      </c>
      <c r="G27" s="11">
        <v>275</v>
      </c>
      <c r="H27" s="23">
        <v>553</v>
      </c>
      <c r="I27" s="23">
        <v>55.300000000000004</v>
      </c>
      <c r="J27" s="23">
        <v>22.120000000000005</v>
      </c>
      <c r="K27" s="23">
        <v>22.120000000000005</v>
      </c>
      <c r="L27" s="23">
        <v>275</v>
      </c>
      <c r="M27" s="23">
        <v>275</v>
      </c>
      <c r="N27" s="23">
        <v>275</v>
      </c>
      <c r="O27" s="23">
        <v>275</v>
      </c>
      <c r="P27" s="23">
        <v>9877</v>
      </c>
      <c r="Q27" s="23">
        <v>987.7</v>
      </c>
      <c r="R27" s="23">
        <v>395.08000000000004</v>
      </c>
      <c r="S27" s="23">
        <v>395.08000000000004</v>
      </c>
      <c r="T27" s="23">
        <v>7450</v>
      </c>
      <c r="U27" s="23">
        <v>7450</v>
      </c>
      <c r="V27" s="23">
        <v>7450</v>
      </c>
      <c r="W27" s="23">
        <v>7450</v>
      </c>
      <c r="X27" s="11"/>
      <c r="Y27" s="11"/>
      <c r="Z27" s="21">
        <v>1</v>
      </c>
      <c r="AA27" s="21">
        <v>0</v>
      </c>
      <c r="AB27" s="21">
        <v>102.5056</v>
      </c>
      <c r="AC27" s="21">
        <v>0</v>
      </c>
      <c r="AE27" s="1" t="str">
        <f t="shared" si="7"/>
        <v>"Hp":8691</v>
      </c>
      <c r="AF27" s="1" t="str">
        <f t="shared" si="8"/>
        <v>"Atk":1185</v>
      </c>
      <c r="AG27" s="1" t="str">
        <f t="shared" si="9"/>
        <v>"PhysDef":339</v>
      </c>
      <c r="AH27" s="1" t="str">
        <f t="shared" si="10"/>
        <v>"MagicDef":339</v>
      </c>
      <c r="AI27" s="1" t="str">
        <f t="shared" si="11"/>
        <v>"HpRate":0.75</v>
      </c>
      <c r="AJ27" s="1" t="str">
        <f t="shared" si="11"/>
        <v>"AtkRate":0.75</v>
      </c>
      <c r="AK27" s="1" t="str">
        <f t="shared" si="11"/>
        <v>"PhysDefRate":0.75</v>
      </c>
      <c r="AL27" s="1" t="str">
        <f t="shared" si="11"/>
        <v>"MagicDefRate":0.75</v>
      </c>
      <c r="AM27" s="1" t="str">
        <f t="shared" si="12"/>
        <v>{"Hp":8691,"Atk":1185,"PhysDef":339,"MagicDef":339,"HpRate":0.75,"AtkRate":0.75,"PhysDefRate":0.75,"MagicDefRate":0.75}</v>
      </c>
      <c r="AO27" s="1" t="str">
        <f t="shared" si="13"/>
        <v>"Hp":12840</v>
      </c>
      <c r="AP27" s="1" t="str">
        <f t="shared" si="14"/>
        <v>"Atk":1284</v>
      </c>
      <c r="AQ27" s="1" t="str">
        <f t="shared" si="15"/>
        <v>"PhysDef":513</v>
      </c>
      <c r="AR27" s="1" t="str">
        <f t="shared" si="16"/>
        <v>"MagicDef":513</v>
      </c>
      <c r="AS27" s="1" t="str">
        <f t="shared" si="17"/>
        <v>"HpRate":0.75</v>
      </c>
      <c r="AT27" s="1" t="str">
        <f t="shared" si="17"/>
        <v>"AtkRate":0.75</v>
      </c>
      <c r="AU27" s="1" t="str">
        <f t="shared" si="17"/>
        <v>"PhysDefRate":0.75</v>
      </c>
      <c r="AV27" s="1" t="str">
        <f t="shared" si="17"/>
        <v>"MagicDefRate":0.75</v>
      </c>
      <c r="AW27" s="1" t="str">
        <f t="shared" si="18"/>
        <v>{"Hp":12840,"Atk":1284,"PhysDef":513,"MagicDef":513,"HpRate":0.75,"AtkRate":0.75,"PhysDefRate":0.75,"MagicDefRate":0.75}</v>
      </c>
      <c r="AY27" s="1" t="str">
        <f t="shared" si="2"/>
        <v>"Hp":10568</v>
      </c>
      <c r="AZ27" s="1" t="str">
        <f t="shared" si="3"/>
        <v>"Atk":1056</v>
      </c>
      <c r="BA27" s="1" t="str">
        <f t="shared" si="4"/>
        <v>"PhysDef":422</v>
      </c>
      <c r="BB27" s="1" t="str">
        <f t="shared" si="5"/>
        <v>"MagicDef":422</v>
      </c>
      <c r="BC27" s="1" t="str">
        <f t="shared" si="19"/>
        <v>"HpRate":0.75</v>
      </c>
      <c r="BD27" s="1" t="str">
        <f t="shared" si="19"/>
        <v>"AtkRate":0.75</v>
      </c>
      <c r="BE27" s="1" t="str">
        <f t="shared" si="19"/>
        <v>"PhysDefRate":0.75</v>
      </c>
      <c r="BF27" s="1" t="str">
        <f t="shared" si="19"/>
        <v>"MagicDefRate":0.75</v>
      </c>
      <c r="BG27" s="1" t="str">
        <f t="shared" si="20"/>
        <v>{"Hp":10568,"Atk":1056,"PhysDef":422,"MagicDef":422,"HpRate":0.75,"AtkRate":0.75,"PhysDefRate":0.75,"MagicDefRate":0.75}</v>
      </c>
      <c r="BK27" s="1" t="str">
        <f t="shared" si="21"/>
        <v>"CardMulti":102.51</v>
      </c>
      <c r="BL27" s="1" t="str">
        <f t="shared" si="22"/>
        <v>"IntervalReduce":0</v>
      </c>
      <c r="BM27" s="1" t="str">
        <f t="shared" si="23"/>
        <v>{"CardMulti":102.51,"IntervalReduce":0}</v>
      </c>
      <c r="BR27" s="1" t="str">
        <f t="shared" si="24"/>
        <v>"CardMulti":102.48</v>
      </c>
      <c r="BS27" s="1" t="str">
        <f t="shared" si="25"/>
        <v>"IntervalReduce":0</v>
      </c>
      <c r="BT27" s="1" t="str">
        <f t="shared" si="6"/>
        <v>{"CardMulti":102.48,"IntervalReduce":0}</v>
      </c>
    </row>
    <row r="28" spans="3:72" ht="16.5" x14ac:dyDescent="0.15">
      <c r="D28" s="10"/>
      <c r="E28" s="13" t="s">
        <v>97</v>
      </c>
      <c r="F28" s="11">
        <v>553</v>
      </c>
      <c r="G28" s="11">
        <v>275</v>
      </c>
      <c r="H28" s="23">
        <v>553</v>
      </c>
      <c r="I28" s="23">
        <v>55.300000000000004</v>
      </c>
      <c r="J28" s="23">
        <v>22.120000000000005</v>
      </c>
      <c r="K28" s="23">
        <v>22.120000000000005</v>
      </c>
      <c r="L28" s="23">
        <v>275</v>
      </c>
      <c r="M28" s="23">
        <v>275</v>
      </c>
      <c r="N28" s="23">
        <v>275</v>
      </c>
      <c r="O28" s="23">
        <v>275</v>
      </c>
      <c r="P28" s="23">
        <v>10430</v>
      </c>
      <c r="Q28" s="23">
        <v>1043</v>
      </c>
      <c r="R28" s="23">
        <v>417.20000000000005</v>
      </c>
      <c r="S28" s="23">
        <v>417.20000000000005</v>
      </c>
      <c r="T28" s="23">
        <v>7725</v>
      </c>
      <c r="U28" s="23">
        <v>7725</v>
      </c>
      <c r="V28" s="23">
        <v>7725</v>
      </c>
      <c r="W28" s="23">
        <v>7725</v>
      </c>
      <c r="X28" s="11"/>
      <c r="Y28" s="11"/>
      <c r="Z28" s="21">
        <v>1</v>
      </c>
      <c r="AA28" s="21">
        <v>0</v>
      </c>
      <c r="AB28" s="21">
        <v>103.5056</v>
      </c>
      <c r="AC28" s="21">
        <v>0</v>
      </c>
      <c r="AE28" s="1" t="str">
        <f t="shared" si="7"/>
        <v>"Hp":9178</v>
      </c>
      <c r="AF28" s="1" t="str">
        <f t="shared" si="8"/>
        <v>"Atk":1251</v>
      </c>
      <c r="AG28" s="1" t="str">
        <f t="shared" si="9"/>
        <v>"PhysDef":358</v>
      </c>
      <c r="AH28" s="1" t="str">
        <f t="shared" si="10"/>
        <v>"MagicDef":358</v>
      </c>
      <c r="AI28" s="1" t="str">
        <f t="shared" si="11"/>
        <v>"HpRate":0.77</v>
      </c>
      <c r="AJ28" s="1" t="str">
        <f t="shared" si="11"/>
        <v>"AtkRate":0.77</v>
      </c>
      <c r="AK28" s="1" t="str">
        <f t="shared" si="11"/>
        <v>"PhysDefRate":0.77</v>
      </c>
      <c r="AL28" s="1" t="str">
        <f t="shared" si="11"/>
        <v>"MagicDefRate":0.77</v>
      </c>
      <c r="AM28" s="1" t="str">
        <f t="shared" si="12"/>
        <v>{"Hp":9178,"Atk":1251,"PhysDef":358,"MagicDef":358,"HpRate":0.77,"AtkRate":0.77,"PhysDefRate":0.77,"MagicDefRate":0.77}</v>
      </c>
      <c r="AO28" s="1" t="str">
        <f t="shared" si="13"/>
        <v>"Hp":13559</v>
      </c>
      <c r="AP28" s="1" t="str">
        <f t="shared" si="14"/>
        <v>"Atk":1355</v>
      </c>
      <c r="AQ28" s="1" t="str">
        <f t="shared" si="15"/>
        <v>"PhysDef":542</v>
      </c>
      <c r="AR28" s="1" t="str">
        <f t="shared" si="16"/>
        <v>"MagicDef":542</v>
      </c>
      <c r="AS28" s="1" t="str">
        <f t="shared" si="17"/>
        <v>"HpRate":0.77</v>
      </c>
      <c r="AT28" s="1" t="str">
        <f t="shared" si="17"/>
        <v>"AtkRate":0.77</v>
      </c>
      <c r="AU28" s="1" t="str">
        <f t="shared" si="17"/>
        <v>"PhysDefRate":0.77</v>
      </c>
      <c r="AV28" s="1" t="str">
        <f t="shared" si="17"/>
        <v>"MagicDefRate":0.77</v>
      </c>
      <c r="AW28" s="1" t="str">
        <f t="shared" si="18"/>
        <v>{"Hp":13559,"Atk":1355,"PhysDef":542,"MagicDef":542,"HpRate":0.77,"AtkRate":0.77,"PhysDefRate":0.77,"MagicDefRate":0.77}</v>
      </c>
      <c r="AY28" s="1" t="str">
        <f t="shared" si="2"/>
        <v>"Hp":11160</v>
      </c>
      <c r="AZ28" s="1" t="str">
        <f t="shared" si="3"/>
        <v>"Atk":1116</v>
      </c>
      <c r="BA28" s="1" t="str">
        <f t="shared" si="4"/>
        <v>"PhysDef":446</v>
      </c>
      <c r="BB28" s="1" t="str">
        <f t="shared" si="5"/>
        <v>"MagicDef":446</v>
      </c>
      <c r="BC28" s="1" t="str">
        <f t="shared" si="19"/>
        <v>"HpRate":0.77</v>
      </c>
      <c r="BD28" s="1" t="str">
        <f t="shared" si="19"/>
        <v>"AtkRate":0.77</v>
      </c>
      <c r="BE28" s="1" t="str">
        <f t="shared" si="19"/>
        <v>"PhysDefRate":0.77</v>
      </c>
      <c r="BF28" s="1" t="str">
        <f t="shared" si="19"/>
        <v>"MagicDefRate":0.77</v>
      </c>
      <c r="BG28" s="1" t="str">
        <f t="shared" si="20"/>
        <v>{"Hp":11160,"Atk":1116,"PhysDef":446,"MagicDef":446,"HpRate":0.77,"AtkRate":0.77,"PhysDefRate":0.77,"MagicDefRate":0.77}</v>
      </c>
      <c r="BK28" s="1" t="str">
        <f t="shared" si="21"/>
        <v>"CardMulti":103.51</v>
      </c>
      <c r="BL28" s="1" t="str">
        <f t="shared" si="22"/>
        <v>"IntervalReduce":0</v>
      </c>
      <c r="BM28" s="1" t="str">
        <f t="shared" si="23"/>
        <v>{"CardMulti":103.51,"IntervalReduce":0}</v>
      </c>
      <c r="BR28" s="1" t="str">
        <f t="shared" si="24"/>
        <v>"CardMulti":103.48</v>
      </c>
      <c r="BS28" s="1" t="str">
        <f t="shared" si="25"/>
        <v>"IntervalReduce":0</v>
      </c>
      <c r="BT28" s="1" t="str">
        <f t="shared" si="6"/>
        <v>{"CardMulti":103.48,"IntervalReduce":0}</v>
      </c>
    </row>
    <row r="29" spans="3:72" ht="16.5" x14ac:dyDescent="0.15">
      <c r="D29" s="10"/>
      <c r="E29" s="13" t="s">
        <v>98</v>
      </c>
      <c r="F29" s="11">
        <v>553</v>
      </c>
      <c r="G29" s="11">
        <v>275</v>
      </c>
      <c r="H29" s="23">
        <v>553</v>
      </c>
      <c r="I29" s="23">
        <v>55.300000000000004</v>
      </c>
      <c r="J29" s="23">
        <v>22.120000000000005</v>
      </c>
      <c r="K29" s="23">
        <v>22.120000000000005</v>
      </c>
      <c r="L29" s="23">
        <v>275</v>
      </c>
      <c r="M29" s="23">
        <v>275</v>
      </c>
      <c r="N29" s="23">
        <v>275</v>
      </c>
      <c r="O29" s="23">
        <v>275</v>
      </c>
      <c r="P29" s="23">
        <v>10983</v>
      </c>
      <c r="Q29" s="23">
        <v>1098.3</v>
      </c>
      <c r="R29" s="23">
        <v>439.32000000000005</v>
      </c>
      <c r="S29" s="23">
        <v>439.32000000000005</v>
      </c>
      <c r="T29" s="23">
        <v>8000</v>
      </c>
      <c r="U29" s="23">
        <v>8000</v>
      </c>
      <c r="V29" s="23">
        <v>8000</v>
      </c>
      <c r="W29" s="23">
        <v>8000</v>
      </c>
      <c r="X29" s="11"/>
      <c r="Y29" s="11"/>
      <c r="Z29" s="21">
        <v>1</v>
      </c>
      <c r="AA29" s="21">
        <v>0</v>
      </c>
      <c r="AB29" s="21">
        <v>104.5056</v>
      </c>
      <c r="AC29" s="21">
        <v>0</v>
      </c>
      <c r="AE29" s="1" t="str">
        <f t="shared" si="7"/>
        <v>"Hp":9665</v>
      </c>
      <c r="AF29" s="1" t="str">
        <f t="shared" si="8"/>
        <v>"Atk":1317</v>
      </c>
      <c r="AG29" s="1" t="str">
        <f t="shared" si="9"/>
        <v>"PhysDef":377</v>
      </c>
      <c r="AH29" s="1" t="str">
        <f t="shared" si="10"/>
        <v>"MagicDef":377</v>
      </c>
      <c r="AI29" s="1" t="str">
        <f t="shared" si="11"/>
        <v>"HpRate":0.8</v>
      </c>
      <c r="AJ29" s="1" t="str">
        <f t="shared" si="11"/>
        <v>"AtkRate":0.8</v>
      </c>
      <c r="AK29" s="1" t="str">
        <f t="shared" si="11"/>
        <v>"PhysDefRate":0.8</v>
      </c>
      <c r="AL29" s="1" t="str">
        <f t="shared" si="11"/>
        <v>"MagicDefRate":0.8</v>
      </c>
      <c r="AM29" s="1" t="str">
        <f t="shared" si="12"/>
        <v>{"Hp":9665,"Atk":1317,"PhysDef":377,"MagicDef":377,"HpRate":0.8,"AtkRate":0.8,"PhysDefRate":0.8,"MagicDefRate":0.8}</v>
      </c>
      <c r="AO29" s="1" t="str">
        <f t="shared" si="13"/>
        <v>"Hp":14277</v>
      </c>
      <c r="AP29" s="1" t="str">
        <f t="shared" si="14"/>
        <v>"Atk":1427</v>
      </c>
      <c r="AQ29" s="1" t="str">
        <f t="shared" si="15"/>
        <v>"PhysDef":571</v>
      </c>
      <c r="AR29" s="1" t="str">
        <f t="shared" si="16"/>
        <v>"MagicDef":571</v>
      </c>
      <c r="AS29" s="1" t="str">
        <f t="shared" si="17"/>
        <v>"HpRate":0.8</v>
      </c>
      <c r="AT29" s="1" t="str">
        <f t="shared" si="17"/>
        <v>"AtkRate":0.8</v>
      </c>
      <c r="AU29" s="1" t="str">
        <f t="shared" si="17"/>
        <v>"PhysDefRate":0.8</v>
      </c>
      <c r="AV29" s="1" t="str">
        <f t="shared" si="17"/>
        <v>"MagicDefRate":0.8</v>
      </c>
      <c r="AW29" s="1" t="str">
        <f t="shared" si="18"/>
        <v>{"Hp":14277,"Atk":1427,"PhysDef":571,"MagicDef":571,"HpRate":0.8,"AtkRate":0.8,"PhysDefRate":0.8,"MagicDefRate":0.8}</v>
      </c>
      <c r="AY29" s="1" t="str">
        <f t="shared" si="2"/>
        <v>"Hp":11751</v>
      </c>
      <c r="AZ29" s="1" t="str">
        <f t="shared" si="3"/>
        <v>"Atk":1175</v>
      </c>
      <c r="BA29" s="1" t="str">
        <f t="shared" si="4"/>
        <v>"PhysDef":470</v>
      </c>
      <c r="BB29" s="1" t="str">
        <f t="shared" si="5"/>
        <v>"MagicDef":470</v>
      </c>
      <c r="BC29" s="1" t="str">
        <f t="shared" si="19"/>
        <v>"HpRate":0.8</v>
      </c>
      <c r="BD29" s="1" t="str">
        <f t="shared" si="19"/>
        <v>"AtkRate":0.8</v>
      </c>
      <c r="BE29" s="1" t="str">
        <f t="shared" si="19"/>
        <v>"PhysDefRate":0.8</v>
      </c>
      <c r="BF29" s="1" t="str">
        <f t="shared" si="19"/>
        <v>"MagicDefRate":0.8</v>
      </c>
      <c r="BG29" s="1" t="str">
        <f t="shared" si="20"/>
        <v>{"Hp":11751,"Atk":1175,"PhysDef":470,"MagicDef":470,"HpRate":0.8,"AtkRate":0.8,"PhysDefRate":0.8,"MagicDefRate":0.8}</v>
      </c>
      <c r="BK29" s="1" t="str">
        <f t="shared" si="21"/>
        <v>"CardMulti":104.51</v>
      </c>
      <c r="BL29" s="1" t="str">
        <f t="shared" si="22"/>
        <v>"IntervalReduce":0</v>
      </c>
      <c r="BM29" s="1" t="str">
        <f t="shared" si="23"/>
        <v>{"CardMulti":104.51,"IntervalReduce":0}</v>
      </c>
      <c r="BR29" s="1" t="str">
        <f t="shared" si="24"/>
        <v>"CardMulti":104.48</v>
      </c>
      <c r="BS29" s="1" t="str">
        <f t="shared" si="25"/>
        <v>"IntervalReduce":0</v>
      </c>
      <c r="BT29" s="1" t="str">
        <f t="shared" si="6"/>
        <v>{"CardMulti":104.48,"IntervalReduce":0}</v>
      </c>
    </row>
    <row r="30" spans="3:72" ht="16.5" x14ac:dyDescent="0.15">
      <c r="D30" s="10"/>
      <c r="E30" s="13" t="s">
        <v>99</v>
      </c>
      <c r="F30" s="11">
        <v>553</v>
      </c>
      <c r="G30" s="11">
        <v>275</v>
      </c>
      <c r="H30" s="23">
        <v>553</v>
      </c>
      <c r="I30" s="23">
        <v>55.300000000000004</v>
      </c>
      <c r="J30" s="23">
        <v>22.120000000000005</v>
      </c>
      <c r="K30" s="23">
        <v>22.120000000000005</v>
      </c>
      <c r="L30" s="23">
        <v>275</v>
      </c>
      <c r="M30" s="23">
        <v>275</v>
      </c>
      <c r="N30" s="23">
        <v>275</v>
      </c>
      <c r="O30" s="23">
        <v>275</v>
      </c>
      <c r="P30" s="23">
        <v>11536</v>
      </c>
      <c r="Q30" s="23">
        <v>1153.5999999999999</v>
      </c>
      <c r="R30" s="23">
        <v>461.44000000000005</v>
      </c>
      <c r="S30" s="23">
        <v>461.44000000000005</v>
      </c>
      <c r="T30" s="23">
        <v>8275</v>
      </c>
      <c r="U30" s="23">
        <v>8275</v>
      </c>
      <c r="V30" s="23">
        <v>8275</v>
      </c>
      <c r="W30" s="23">
        <v>8275</v>
      </c>
      <c r="X30" s="11"/>
      <c r="Y30" s="11"/>
      <c r="Z30" s="21">
        <v>1</v>
      </c>
      <c r="AA30" s="21">
        <v>0</v>
      </c>
      <c r="AB30" s="21">
        <v>105.5056</v>
      </c>
      <c r="AC30" s="21">
        <v>0</v>
      </c>
      <c r="AE30" s="1" t="str">
        <f t="shared" si="7"/>
        <v>"Hp":10151</v>
      </c>
      <c r="AF30" s="1" t="str">
        <f t="shared" si="8"/>
        <v>"Atk":1384</v>
      </c>
      <c r="AG30" s="1" t="str">
        <f t="shared" si="9"/>
        <v>"PhysDef":396</v>
      </c>
      <c r="AH30" s="1" t="str">
        <f t="shared" si="10"/>
        <v>"MagicDef":396</v>
      </c>
      <c r="AI30" s="1" t="str">
        <f t="shared" si="11"/>
        <v>"HpRate":0.83</v>
      </c>
      <c r="AJ30" s="1" t="str">
        <f t="shared" si="11"/>
        <v>"AtkRate":0.83</v>
      </c>
      <c r="AK30" s="1" t="str">
        <f t="shared" si="11"/>
        <v>"PhysDefRate":0.83</v>
      </c>
      <c r="AL30" s="1" t="str">
        <f t="shared" si="11"/>
        <v>"MagicDefRate":0.83</v>
      </c>
      <c r="AM30" s="1" t="str">
        <f t="shared" si="12"/>
        <v>{"Hp":10151,"Atk":1384,"PhysDef":396,"MagicDef":396,"HpRate":0.83,"AtkRate":0.83,"PhysDefRate":0.83,"MagicDefRate":0.83}</v>
      </c>
      <c r="AO30" s="1" t="str">
        <f t="shared" si="13"/>
        <v>"Hp":14996</v>
      </c>
      <c r="AP30" s="1" t="str">
        <f t="shared" si="14"/>
        <v>"Atk":1499</v>
      </c>
      <c r="AQ30" s="1" t="str">
        <f t="shared" si="15"/>
        <v>"PhysDef":599</v>
      </c>
      <c r="AR30" s="1" t="str">
        <f t="shared" si="16"/>
        <v>"MagicDef":599</v>
      </c>
      <c r="AS30" s="1" t="str">
        <f t="shared" si="17"/>
        <v>"HpRate":0.83</v>
      </c>
      <c r="AT30" s="1" t="str">
        <f t="shared" si="17"/>
        <v>"AtkRate":0.83</v>
      </c>
      <c r="AU30" s="1" t="str">
        <f t="shared" si="17"/>
        <v>"PhysDefRate":0.83</v>
      </c>
      <c r="AV30" s="1" t="str">
        <f t="shared" si="17"/>
        <v>"MagicDefRate":0.83</v>
      </c>
      <c r="AW30" s="1" t="str">
        <f t="shared" si="18"/>
        <v>{"Hp":14996,"Atk":1499,"PhysDef":599,"MagicDef":599,"HpRate":0.83,"AtkRate":0.83,"PhysDefRate":0.83,"MagicDefRate":0.83}</v>
      </c>
      <c r="AY30" s="1" t="str">
        <f t="shared" si="2"/>
        <v>"Hp":12343</v>
      </c>
      <c r="AZ30" s="1" t="str">
        <f t="shared" si="3"/>
        <v>"Atk":1234</v>
      </c>
      <c r="BA30" s="1" t="str">
        <f t="shared" si="4"/>
        <v>"PhysDef":493</v>
      </c>
      <c r="BB30" s="1" t="str">
        <f t="shared" si="5"/>
        <v>"MagicDef":493</v>
      </c>
      <c r="BC30" s="1" t="str">
        <f t="shared" si="19"/>
        <v>"HpRate":0.83</v>
      </c>
      <c r="BD30" s="1" t="str">
        <f t="shared" si="19"/>
        <v>"AtkRate":0.83</v>
      </c>
      <c r="BE30" s="1" t="str">
        <f t="shared" si="19"/>
        <v>"PhysDefRate":0.83</v>
      </c>
      <c r="BF30" s="1" t="str">
        <f t="shared" si="19"/>
        <v>"MagicDefRate":0.83</v>
      </c>
      <c r="BG30" s="1" t="str">
        <f t="shared" si="20"/>
        <v>{"Hp":12343,"Atk":1234,"PhysDef":493,"MagicDef":493,"HpRate":0.83,"AtkRate":0.83,"PhysDefRate":0.83,"MagicDefRate":0.83}</v>
      </c>
      <c r="BK30" s="1" t="str">
        <f t="shared" si="21"/>
        <v>"CardMulti":105.51</v>
      </c>
      <c r="BL30" s="1" t="str">
        <f t="shared" si="22"/>
        <v>"IntervalReduce":0</v>
      </c>
      <c r="BM30" s="1" t="str">
        <f t="shared" si="23"/>
        <v>{"CardMulti":105.51,"IntervalReduce":0}</v>
      </c>
      <c r="BR30" s="1" t="str">
        <f t="shared" si="24"/>
        <v>"CardMulti":105.48</v>
      </c>
      <c r="BS30" s="1" t="str">
        <f t="shared" si="25"/>
        <v>"IntervalReduce":0</v>
      </c>
      <c r="BT30" s="1" t="str">
        <f t="shared" si="6"/>
        <v>{"CardMulti":105.48,"IntervalReduce":0}</v>
      </c>
    </row>
    <row r="31" spans="3:72" x14ac:dyDescent="0.15">
      <c r="C31" s="1">
        <v>1</v>
      </c>
    </row>
    <row r="32" spans="3:72" x14ac:dyDescent="0.15">
      <c r="C32" s="1">
        <v>2</v>
      </c>
    </row>
  </sheetData>
  <mergeCells count="1">
    <mergeCell ref="U6:U7"/>
  </mergeCells>
  <phoneticPr fontId="13" type="noConversion"/>
  <conditionalFormatting sqref="AC9:AC11">
    <cfRule type="dataBar" priority="1">
      <dataBar>
        <cfvo type="num" val="0"/>
        <cfvo type="num" val="1"/>
        <color rgb="FF638EC6"/>
      </dataBar>
      <extLst>
        <ext xmlns:x14="http://schemas.microsoft.com/office/spreadsheetml/2009/9/main" uri="{B025F937-C7B1-47D3-B67F-A62EFF666E3E}">
          <x14:id>{2BA3EB89-7300-4D25-81C5-15A21B8E57AB}</x14:id>
        </ext>
      </extLst>
    </cfRule>
  </conditionalFormatting>
  <pageMargins left="0.75" right="0.75" top="1" bottom="1" header="0.5" footer="0.5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BA3EB89-7300-4D25-81C5-15A21B8E57A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AC9:AC11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配置</vt:lpstr>
      <vt:lpstr>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文祥 汤</cp:lastModifiedBy>
  <dcterms:created xsi:type="dcterms:W3CDTF">2023-05-12T11:15:00Z</dcterms:created>
  <dcterms:modified xsi:type="dcterms:W3CDTF">2025-06-19T12:31:05Z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