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EA42C2B0-C30C-4CFA-B597-FCCBF7EE9BF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2" l="1"/>
  <c r="I28" i="2"/>
  <c r="M52" i="2"/>
  <c r="O89" i="2"/>
  <c r="N89" i="2"/>
  <c r="M89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13" i="2"/>
  <c r="I39" i="2" l="1"/>
  <c r="I17" i="2"/>
  <c r="I30" i="2" l="1"/>
  <c r="I31" i="2"/>
  <c r="I27" i="2"/>
  <c r="I21" i="2"/>
  <c r="I20" i="2"/>
  <c r="I19" i="2"/>
  <c r="I18" i="2"/>
  <c r="I16" i="2"/>
  <c r="I13" i="2"/>
  <c r="J13" i="2" s="1"/>
  <c r="I14" i="2"/>
  <c r="I15" i="2"/>
  <c r="J20" i="2"/>
  <c r="J21" i="2"/>
  <c r="I22" i="2"/>
  <c r="I23" i="2"/>
  <c r="I29" i="2"/>
  <c r="I35" i="2"/>
  <c r="I44" i="2"/>
  <c r="I45" i="2"/>
  <c r="I46" i="2"/>
  <c r="I47" i="2"/>
  <c r="I12" i="2"/>
  <c r="I11" i="2"/>
  <c r="I9" i="2"/>
  <c r="I8" i="2"/>
  <c r="I10" i="2"/>
  <c r="J22" i="2"/>
  <c r="J12" i="2"/>
  <c r="J39" i="2" l="1"/>
  <c r="I54" i="2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I67" i="2"/>
  <c r="J67" i="2" s="1"/>
  <c r="I68" i="2"/>
  <c r="I69" i="2"/>
  <c r="I70" i="2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I80" i="2"/>
  <c r="I81" i="2"/>
  <c r="J81" i="2" s="1"/>
  <c r="I82" i="2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J54" i="2"/>
  <c r="J66" i="2"/>
  <c r="J68" i="2"/>
  <c r="J69" i="2"/>
  <c r="J70" i="2"/>
  <c r="J79" i="2"/>
  <c r="J80" i="2"/>
  <c r="J82" i="2"/>
  <c r="M43" i="2"/>
  <c r="J45" i="2"/>
  <c r="K45" i="2"/>
  <c r="J46" i="2"/>
  <c r="K46" i="2"/>
  <c r="J47" i="2"/>
  <c r="K47" i="2"/>
  <c r="K44" i="2"/>
  <c r="J44" i="2"/>
  <c r="K39" i="2"/>
  <c r="K35" i="2"/>
  <c r="J28" i="2"/>
  <c r="J29" i="2"/>
  <c r="K29" i="2"/>
  <c r="J30" i="2"/>
  <c r="K30" i="2"/>
  <c r="J31" i="2"/>
  <c r="K31" i="2"/>
  <c r="K27" i="2"/>
  <c r="J27" i="2"/>
  <c r="J19" i="2"/>
  <c r="K18" i="2"/>
  <c r="J15" i="2"/>
  <c r="K9" i="2"/>
  <c r="K10" i="2"/>
  <c r="K11" i="2"/>
  <c r="K12" i="2"/>
  <c r="K13" i="2"/>
  <c r="K14" i="2"/>
  <c r="K16" i="2"/>
  <c r="K17" i="2"/>
  <c r="K20" i="2"/>
  <c r="K21" i="2"/>
  <c r="K22" i="2"/>
  <c r="K23" i="2"/>
  <c r="K8" i="2"/>
  <c r="J9" i="2"/>
  <c r="J10" i="2"/>
  <c r="J11" i="2"/>
  <c r="J14" i="2"/>
  <c r="J16" i="2"/>
  <c r="J17" i="2"/>
  <c r="J18" i="2"/>
  <c r="J23" i="2"/>
  <c r="J8" i="2"/>
  <c r="J35" i="2" l="1"/>
  <c r="K19" i="2"/>
  <c r="K15" i="2"/>
  <c r="M88" i="2" l="1"/>
  <c r="N88" i="2"/>
  <c r="M87" i="2"/>
  <c r="N87" i="2"/>
  <c r="M86" i="2"/>
  <c r="N86" i="2"/>
  <c r="M85" i="2"/>
  <c r="N85" i="2"/>
  <c r="O85" i="2" s="1"/>
  <c r="M84" i="2"/>
  <c r="N84" i="2"/>
  <c r="O84" i="2" s="1"/>
  <c r="M83" i="2"/>
  <c r="N83" i="2"/>
  <c r="N82" i="2"/>
  <c r="M82" i="2"/>
  <c r="M81" i="2"/>
  <c r="N81" i="2"/>
  <c r="O81" i="2" s="1"/>
  <c r="M80" i="2"/>
  <c r="N80" i="2"/>
  <c r="O80" i="2" s="1"/>
  <c r="M79" i="2"/>
  <c r="N79" i="2"/>
  <c r="M78" i="2"/>
  <c r="N78" i="2"/>
  <c r="M77" i="2"/>
  <c r="N77" i="2"/>
  <c r="O77" i="2" s="1"/>
  <c r="M76" i="2"/>
  <c r="N76" i="2"/>
  <c r="N75" i="2"/>
  <c r="M75" i="2"/>
  <c r="M74" i="2"/>
  <c r="N74" i="2"/>
  <c r="N73" i="2"/>
  <c r="M73" i="2"/>
  <c r="M72" i="2"/>
  <c r="N72" i="2"/>
  <c r="O72" i="2" s="1"/>
  <c r="N71" i="2"/>
  <c r="M71" i="2"/>
  <c r="O71" i="2" s="1"/>
  <c r="M70" i="2"/>
  <c r="N70" i="2"/>
  <c r="M69" i="2"/>
  <c r="N69" i="2"/>
  <c r="M68" i="2"/>
  <c r="N68" i="2"/>
  <c r="O68" i="2" s="1"/>
  <c r="M67" i="2"/>
  <c r="N67" i="2"/>
  <c r="N66" i="2"/>
  <c r="M66" i="2"/>
  <c r="M65" i="2"/>
  <c r="N65" i="2"/>
  <c r="O65" i="2" s="1"/>
  <c r="M64" i="2"/>
  <c r="O64" i="2" s="1"/>
  <c r="N64" i="2"/>
  <c r="M63" i="2"/>
  <c r="N63" i="2"/>
  <c r="M62" i="2"/>
  <c r="N62" i="2"/>
  <c r="M61" i="2"/>
  <c r="N61" i="2"/>
  <c r="O61" i="2" s="1"/>
  <c r="M60" i="2"/>
  <c r="N60" i="2"/>
  <c r="M59" i="2"/>
  <c r="N59" i="2"/>
  <c r="N58" i="2"/>
  <c r="M58" i="2"/>
  <c r="M57" i="2"/>
  <c r="N57" i="2"/>
  <c r="O57" i="2" s="1"/>
  <c r="M56" i="2"/>
  <c r="N56" i="2"/>
  <c r="O56" i="2" s="1"/>
  <c r="M55" i="2"/>
  <c r="N55" i="2"/>
  <c r="M54" i="2"/>
  <c r="N54" i="2"/>
  <c r="F7" i="1"/>
  <c r="M47" i="2"/>
  <c r="M46" i="2"/>
  <c r="M45" i="2"/>
  <c r="M44" i="2"/>
  <c r="M39" i="2"/>
  <c r="N39" i="2"/>
  <c r="O39" i="2" s="1"/>
  <c r="M38" i="2" s="1"/>
  <c r="E8" i="1" s="1"/>
  <c r="M35" i="2"/>
  <c r="N35" i="2"/>
  <c r="M31" i="2"/>
  <c r="N31" i="2"/>
  <c r="O31" i="2" s="1"/>
  <c r="M30" i="2"/>
  <c r="N30" i="2"/>
  <c r="N29" i="2"/>
  <c r="M29" i="2"/>
  <c r="M28" i="2"/>
  <c r="N28" i="2"/>
  <c r="O28" i="2" s="1"/>
  <c r="M27" i="2"/>
  <c r="N27" i="2"/>
  <c r="O27" i="2" s="1"/>
  <c r="N22" i="2"/>
  <c r="M22" i="2"/>
  <c r="M21" i="2"/>
  <c r="N21" i="2"/>
  <c r="N20" i="2"/>
  <c r="N19" i="2"/>
  <c r="M18" i="2"/>
  <c r="N18" i="2"/>
  <c r="M17" i="2"/>
  <c r="N16" i="2"/>
  <c r="M16" i="2"/>
  <c r="M15" i="2"/>
  <c r="M14" i="2"/>
  <c r="M13" i="2"/>
  <c r="N13" i="2"/>
  <c r="O13" i="2" s="1"/>
  <c r="M12" i="2"/>
  <c r="N12" i="2"/>
  <c r="M11" i="2"/>
  <c r="N11" i="2"/>
  <c r="M9" i="2"/>
  <c r="N9" i="2"/>
  <c r="M8" i="2"/>
  <c r="N8" i="2"/>
  <c r="O69" i="2" l="1"/>
  <c r="O60" i="2"/>
  <c r="O76" i="2"/>
  <c r="O18" i="2"/>
  <c r="O9" i="2"/>
  <c r="O8" i="2"/>
  <c r="O73" i="2"/>
  <c r="O67" i="2"/>
  <c r="O74" i="2"/>
  <c r="O16" i="2"/>
  <c r="O35" i="2"/>
  <c r="M34" i="2" s="1"/>
  <c r="E7" i="1" s="1"/>
  <c r="O54" i="2"/>
  <c r="O78" i="2"/>
  <c r="O12" i="2"/>
  <c r="O22" i="2"/>
  <c r="O29" i="2"/>
  <c r="O58" i="2"/>
  <c r="O75" i="2"/>
  <c r="O82" i="2"/>
  <c r="N17" i="2"/>
  <c r="O17" i="2" s="1"/>
  <c r="O86" i="2"/>
  <c r="M48" i="2"/>
  <c r="O30" i="2"/>
  <c r="O59" i="2"/>
  <c r="O83" i="2"/>
  <c r="O66" i="2"/>
  <c r="O63" i="2"/>
  <c r="O70" i="2"/>
  <c r="O11" i="2"/>
  <c r="O21" i="2"/>
  <c r="O55" i="2"/>
  <c r="O62" i="2"/>
  <c r="O79" i="2"/>
  <c r="O87" i="2"/>
  <c r="O88" i="2"/>
  <c r="N10" i="2"/>
  <c r="O10" i="2" s="1"/>
  <c r="N15" i="2"/>
  <c r="O15" i="2" s="1"/>
  <c r="M19" i="2"/>
  <c r="O19" i="2" s="1"/>
  <c r="N45" i="2"/>
  <c r="O45" i="2" s="1"/>
  <c r="N47" i="2"/>
  <c r="O47" i="2" s="1"/>
  <c r="F6" i="1"/>
  <c r="N23" i="2"/>
  <c r="M10" i="2"/>
  <c r="M23" i="2"/>
  <c r="O23" i="2"/>
  <c r="F5" i="1"/>
  <c r="N14" i="2"/>
  <c r="O14" i="2" s="1"/>
  <c r="M20" i="2"/>
  <c r="O20" i="2" s="1"/>
  <c r="N44" i="2"/>
  <c r="O44" i="2" s="1"/>
  <c r="N46" i="2"/>
  <c r="O46" i="2" s="1"/>
  <c r="N48" i="2"/>
  <c r="O48" i="2" s="1"/>
  <c r="M26" i="2" l="1"/>
  <c r="E6" i="1" s="1"/>
  <c r="M7" i="2"/>
  <c r="E5" i="1" s="1"/>
  <c r="I53" i="2"/>
  <c r="F8" i="1"/>
  <c r="M53" i="2" l="1"/>
  <c r="J53" i="2"/>
  <c r="N53" i="2" s="1"/>
  <c r="O53" i="2" l="1"/>
</calcChain>
</file>

<file path=xl/sharedStrings.xml><?xml version="1.0" encoding="utf-8"?>
<sst xmlns="http://schemas.openxmlformats.org/spreadsheetml/2006/main" count="111" uniqueCount="70">
  <si>
    <t>Id</t>
  </si>
  <si>
    <t>CardPoolId</t>
  </si>
  <si>
    <t>DrawCardPrice</t>
  </si>
  <si>
    <t>GuaranteedTime</t>
  </si>
  <si>
    <t>WishList</t>
  </si>
  <si>
    <t>BlackWishList</t>
  </si>
  <si>
    <t>OpenRule</t>
  </si>
  <si>
    <t>OpenRuleParam</t>
  </si>
  <si>
    <t>BackgroundPic</t>
  </si>
  <si>
    <t>int</t>
  </si>
  <si>
    <t>list[int]</t>
  </si>
  <si>
    <t>int[]</t>
  </si>
  <si>
    <t>string</t>
  </si>
  <si>
    <t>主键</t>
  </si>
  <si>
    <t>卡池Id</t>
  </si>
  <si>
    <t>抽卡单价</t>
  </si>
  <si>
    <t>保底次数</t>
  </si>
  <si>
    <t>默认心愿单</t>
  </si>
  <si>
    <t>心愿黑名单</t>
  </si>
  <si>
    <t>开放规则</t>
  </si>
  <si>
    <t>开放规则参数</t>
  </si>
  <si>
    <t>背景图</t>
  </si>
  <si>
    <t>//序号</t>
  </si>
  <si>
    <t>1 偷车行动
2 史诗偷车行动
3 限时偷车行动
4 惊天偷车行动</t>
  </si>
  <si>
    <t>可以用钻石购买抽卡券时填写
抽卡券的单价
单位:钻石
-1表示不可购买</t>
  </si>
  <si>
    <t xml:space="preserve">[阵营:卡牌Id]
1 西部
2 东部
3 硅谷
4 霓虹 </t>
  </si>
  <si>
    <t>这里的卡牌不会出现在心愿单选择列表里</t>
  </si>
  <si>
    <t>0 永久
1 限时</t>
  </si>
  <si>
    <t>[开始时间，结束时间]</t>
  </si>
  <si>
    <t>[]</t>
  </si>
  <si>
    <t>[</t>
  </si>
  <si>
    <t>:</t>
  </si>
  <si>
    <t>,</t>
  </si>
  <si>
    <t>]</t>
  </si>
  <si>
    <t>"</t>
  </si>
  <si>
    <t>{</t>
  </si>
  <si>
    <t>}</t>
  </si>
  <si>
    <t>偷车行动</t>
  </si>
  <si>
    <t>ItemId</t>
  </si>
  <si>
    <t>Gang</t>
  </si>
  <si>
    <t>西部改装件</t>
  </si>
  <si>
    <t>东部改装件</t>
  </si>
  <si>
    <t>硅谷改装件</t>
  </si>
  <si>
    <t>霓虹改装件</t>
  </si>
  <si>
    <t>万能改装件</t>
  </si>
  <si>
    <t>史诗偷车行动</t>
  </si>
  <si>
    <t>限时偷车行动</t>
  </si>
  <si>
    <t>惊天偷车行动</t>
  </si>
  <si>
    <t>黑名单</t>
  </si>
  <si>
    <t>毒蝎女王</t>
  </si>
  <si>
    <t>噜噜</t>
  </si>
  <si>
    <t>阿德</t>
  </si>
  <si>
    <t>狮子</t>
  </si>
  <si>
    <t>罗万</t>
  </si>
  <si>
    <t>米瑞尔</t>
  </si>
  <si>
    <t>卢修斯</t>
  </si>
  <si>
    <t>尼汝</t>
  </si>
  <si>
    <t>波尼</t>
  </si>
  <si>
    <t>埃隆</t>
  </si>
  <si>
    <t>婆婆</t>
  </si>
  <si>
    <t>伊温</t>
  </si>
  <si>
    <t>阿薰和懵懵</t>
  </si>
  <si>
    <t>卡卡</t>
  </si>
  <si>
    <t>雪女</t>
  </si>
  <si>
    <t>维纶</t>
  </si>
  <si>
    <t>水法</t>
  </si>
  <si>
    <t>骨王</t>
  </si>
  <si>
    <t>骨蛇</t>
  </si>
  <si>
    <t>老羊</t>
  </si>
  <si>
    <t>大树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</si>
</sst>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racterBasic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中转"/>
    </sheetNames>
    <sheetDataSet>
      <sheetData sheetId="0">
        <row r="1">
          <cell r="B1" t="str">
            <v>CharacterId</v>
          </cell>
          <cell r="I1" t="str">
            <v>CharacterGang</v>
          </cell>
        </row>
        <row r="2">
          <cell r="B2" t="str">
            <v>int</v>
          </cell>
          <cell r="I2" t="str">
            <v>int</v>
          </cell>
        </row>
        <row r="3">
          <cell r="B3" t="str">
            <v>角色Id</v>
          </cell>
          <cell r="I3" t="str">
            <v>角色阵营</v>
          </cell>
        </row>
        <row r="4">
          <cell r="B4" t="str">
            <v>角色Id</v>
          </cell>
          <cell r="I4" t="str">
            <v>0 无阵营
1 西部（蛮血）
2 东部（耀光）
3 硅谷（亡灵）
4 霓虹（绿裔）
5 神魔</v>
          </cell>
        </row>
        <row r="6">
          <cell r="B6">
            <v>100001</v>
          </cell>
          <cell r="I6">
            <v>1</v>
          </cell>
        </row>
        <row r="7">
          <cell r="B7">
            <v>100002</v>
          </cell>
          <cell r="I7">
            <v>2</v>
          </cell>
        </row>
        <row r="8">
          <cell r="B8">
            <v>41004</v>
          </cell>
          <cell r="I8">
            <v>1</v>
          </cell>
        </row>
        <row r="10">
          <cell r="B10">
            <v>140001</v>
          </cell>
          <cell r="I10">
            <v>1</v>
          </cell>
        </row>
        <row r="11">
          <cell r="B11">
            <v>140002</v>
          </cell>
          <cell r="I11">
            <v>5</v>
          </cell>
        </row>
        <row r="12">
          <cell r="B12">
            <v>140003</v>
          </cell>
          <cell r="I12">
            <v>1</v>
          </cell>
        </row>
        <row r="13">
          <cell r="B13">
            <v>140004</v>
          </cell>
          <cell r="I13">
            <v>1</v>
          </cell>
        </row>
        <row r="14">
          <cell r="B14">
            <v>140101</v>
          </cell>
          <cell r="I14">
            <v>1</v>
          </cell>
        </row>
        <row r="15">
          <cell r="B15">
            <v>140102</v>
          </cell>
          <cell r="I15">
            <v>1</v>
          </cell>
        </row>
        <row r="16">
          <cell r="B16">
            <v>140103</v>
          </cell>
          <cell r="I16">
            <v>1</v>
          </cell>
        </row>
        <row r="17">
          <cell r="B17">
            <v>140104</v>
          </cell>
          <cell r="I17">
            <v>1</v>
          </cell>
        </row>
        <row r="18">
          <cell r="B18">
            <v>140105</v>
          </cell>
          <cell r="I18">
            <v>2</v>
          </cell>
        </row>
        <row r="19">
          <cell r="B19">
            <v>140106</v>
          </cell>
          <cell r="I19">
            <v>2</v>
          </cell>
        </row>
        <row r="20">
          <cell r="B20">
            <v>140107</v>
          </cell>
          <cell r="I20">
            <v>1</v>
          </cell>
        </row>
        <row r="21">
          <cell r="B21">
            <v>140108</v>
          </cell>
          <cell r="I21">
            <v>2</v>
          </cell>
        </row>
        <row r="22">
          <cell r="B22">
            <v>140109</v>
          </cell>
          <cell r="I22">
            <v>3</v>
          </cell>
        </row>
        <row r="23">
          <cell r="B23">
            <v>140110</v>
          </cell>
          <cell r="I23">
            <v>1</v>
          </cell>
        </row>
        <row r="24">
          <cell r="B24">
            <v>140111</v>
          </cell>
          <cell r="I24">
            <v>3</v>
          </cell>
        </row>
        <row r="25">
          <cell r="B25">
            <v>140112</v>
          </cell>
          <cell r="I25">
            <v>1</v>
          </cell>
        </row>
        <row r="26">
          <cell r="B26">
            <v>140113</v>
          </cell>
          <cell r="I26">
            <v>4</v>
          </cell>
        </row>
        <row r="27">
          <cell r="B27">
            <v>140114</v>
          </cell>
          <cell r="I27">
            <v>1</v>
          </cell>
        </row>
        <row r="28">
          <cell r="B28">
            <v>140115</v>
          </cell>
          <cell r="I28">
            <v>4</v>
          </cell>
        </row>
        <row r="29">
          <cell r="B29">
            <v>140116</v>
          </cell>
          <cell r="I29">
            <v>4</v>
          </cell>
        </row>
        <row r="30">
          <cell r="B30">
            <v>141001</v>
          </cell>
          <cell r="I30">
            <v>1</v>
          </cell>
        </row>
        <row r="31">
          <cell r="B31">
            <v>141002</v>
          </cell>
          <cell r="I31">
            <v>4</v>
          </cell>
        </row>
        <row r="32">
          <cell r="B32">
            <v>141003</v>
          </cell>
          <cell r="I32">
            <v>1</v>
          </cell>
        </row>
        <row r="33">
          <cell r="B33">
            <v>141004</v>
          </cell>
          <cell r="I33">
            <v>1</v>
          </cell>
        </row>
        <row r="34">
          <cell r="B34">
            <v>141005</v>
          </cell>
          <cell r="I34">
            <v>1</v>
          </cell>
        </row>
        <row r="35">
          <cell r="B35">
            <v>141006</v>
          </cell>
          <cell r="I35">
            <v>3</v>
          </cell>
        </row>
        <row r="36">
          <cell r="B36">
            <v>141007</v>
          </cell>
          <cell r="I36">
            <v>1</v>
          </cell>
        </row>
        <row r="37">
          <cell r="B37">
            <v>141008</v>
          </cell>
          <cell r="I37">
            <v>2</v>
          </cell>
        </row>
        <row r="38">
          <cell r="B38">
            <v>141009</v>
          </cell>
          <cell r="I38">
            <v>2</v>
          </cell>
        </row>
        <row r="39">
          <cell r="B39">
            <v>141010</v>
          </cell>
          <cell r="I39">
            <v>1</v>
          </cell>
        </row>
        <row r="40">
          <cell r="B40">
            <v>141011</v>
          </cell>
          <cell r="I40">
            <v>3</v>
          </cell>
        </row>
        <row r="41">
          <cell r="B41">
            <v>141012</v>
          </cell>
          <cell r="I41">
            <v>1</v>
          </cell>
        </row>
        <row r="42">
          <cell r="B42">
            <v>141013</v>
          </cell>
          <cell r="I42">
            <v>1</v>
          </cell>
        </row>
        <row r="43">
          <cell r="B43">
            <v>141014</v>
          </cell>
          <cell r="I43">
            <v>1</v>
          </cell>
        </row>
        <row r="44">
          <cell r="B44">
            <v>141015</v>
          </cell>
          <cell r="I44">
            <v>3</v>
          </cell>
        </row>
        <row r="45">
          <cell r="B45">
            <v>141016</v>
          </cell>
          <cell r="I45">
            <v>1</v>
          </cell>
        </row>
        <row r="46">
          <cell r="B46">
            <v>141017</v>
          </cell>
          <cell r="I46">
            <v>1</v>
          </cell>
        </row>
        <row r="47">
          <cell r="B47">
            <v>141018</v>
          </cell>
          <cell r="I47">
            <v>4</v>
          </cell>
        </row>
        <row r="48">
          <cell r="B48">
            <v>141019</v>
          </cell>
          <cell r="I48">
            <v>4</v>
          </cell>
        </row>
        <row r="49">
          <cell r="B49">
            <v>141020</v>
          </cell>
          <cell r="I49">
            <v>1</v>
          </cell>
        </row>
        <row r="51">
          <cell r="B51">
            <v>143001</v>
          </cell>
          <cell r="I51">
            <v>1</v>
          </cell>
        </row>
        <row r="52">
          <cell r="B52">
            <v>143002</v>
          </cell>
          <cell r="I52">
            <v>2</v>
          </cell>
        </row>
        <row r="53">
          <cell r="B53">
            <v>143003</v>
          </cell>
          <cell r="I53">
            <v>3</v>
          </cell>
        </row>
        <row r="54">
          <cell r="B54">
            <v>143004</v>
          </cell>
          <cell r="I54">
            <v>2</v>
          </cell>
        </row>
        <row r="55">
          <cell r="B55">
            <v>143005</v>
          </cell>
          <cell r="I55">
            <v>4</v>
          </cell>
        </row>
        <row r="57">
          <cell r="B57">
            <v>101</v>
          </cell>
          <cell r="I57">
            <v>1</v>
          </cell>
        </row>
        <row r="58">
          <cell r="B58">
            <v>1001</v>
          </cell>
          <cell r="I58">
            <v>1</v>
          </cell>
        </row>
        <row r="59">
          <cell r="B59">
            <v>1002</v>
          </cell>
          <cell r="I59">
            <v>1</v>
          </cell>
        </row>
        <row r="60">
          <cell r="B60">
            <v>50001</v>
          </cell>
          <cell r="I60">
            <v>1</v>
          </cell>
        </row>
        <row r="61">
          <cell r="B61">
            <v>50002</v>
          </cell>
          <cell r="I61">
            <v>2</v>
          </cell>
        </row>
        <row r="62">
          <cell r="B62">
            <v>50003</v>
          </cell>
          <cell r="I62">
            <v>3</v>
          </cell>
        </row>
        <row r="63">
          <cell r="B63">
            <v>50004</v>
          </cell>
          <cell r="I63">
            <v>4</v>
          </cell>
        </row>
        <row r="64">
          <cell r="B64">
            <v>50005</v>
          </cell>
          <cell r="I64">
            <v>1</v>
          </cell>
        </row>
        <row r="65">
          <cell r="B65">
            <v>50006</v>
          </cell>
          <cell r="I65">
            <v>2</v>
          </cell>
        </row>
        <row r="66">
          <cell r="B66">
            <v>50007</v>
          </cell>
          <cell r="I66">
            <v>3</v>
          </cell>
        </row>
        <row r="67">
          <cell r="B67">
            <v>50008</v>
          </cell>
          <cell r="I67">
            <v>4</v>
          </cell>
        </row>
        <row r="68">
          <cell r="B68">
            <v>50009</v>
          </cell>
          <cell r="I68">
            <v>1</v>
          </cell>
        </row>
        <row r="69">
          <cell r="B69">
            <v>50010</v>
          </cell>
          <cell r="I69">
            <v>1</v>
          </cell>
        </row>
        <row r="70">
          <cell r="B70">
            <v>50011</v>
          </cell>
          <cell r="I70">
            <v>3</v>
          </cell>
        </row>
        <row r="71">
          <cell r="B71">
            <v>50012</v>
          </cell>
          <cell r="I71">
            <v>4</v>
          </cell>
        </row>
        <row r="72">
          <cell r="B72">
            <v>50013</v>
          </cell>
          <cell r="I72">
            <v>1</v>
          </cell>
        </row>
        <row r="73">
          <cell r="B73">
            <v>50014</v>
          </cell>
          <cell r="I73">
            <v>2</v>
          </cell>
        </row>
        <row r="74">
          <cell r="B74">
            <v>50015</v>
          </cell>
          <cell r="I74">
            <v>3</v>
          </cell>
        </row>
        <row r="75">
          <cell r="B75">
            <v>50016</v>
          </cell>
          <cell r="I75">
            <v>4</v>
          </cell>
        </row>
        <row r="76">
          <cell r="B76">
            <v>50017</v>
          </cell>
          <cell r="I76">
            <v>1</v>
          </cell>
        </row>
        <row r="77">
          <cell r="B77">
            <v>50018</v>
          </cell>
          <cell r="I77">
            <v>2</v>
          </cell>
        </row>
        <row r="78">
          <cell r="B78">
            <v>50019</v>
          </cell>
          <cell r="I78">
            <v>3</v>
          </cell>
        </row>
        <row r="79">
          <cell r="B79">
            <v>50020</v>
          </cell>
          <cell r="I79">
            <v>4</v>
          </cell>
        </row>
        <row r="80">
          <cell r="B80">
            <v>50021</v>
          </cell>
          <cell r="I80">
            <v>1</v>
          </cell>
        </row>
        <row r="81">
          <cell r="B81">
            <v>50022</v>
          </cell>
          <cell r="I81">
            <v>2</v>
          </cell>
        </row>
        <row r="82">
          <cell r="B82">
            <v>50023</v>
          </cell>
          <cell r="I82">
            <v>3</v>
          </cell>
        </row>
        <row r="83">
          <cell r="B83">
            <v>50024</v>
          </cell>
          <cell r="I83">
            <v>1</v>
          </cell>
        </row>
        <row r="84">
          <cell r="B84">
            <v>50025</v>
          </cell>
          <cell r="I84">
            <v>2</v>
          </cell>
        </row>
        <row r="85">
          <cell r="B85">
            <v>50026</v>
          </cell>
          <cell r="I85">
            <v>3</v>
          </cell>
        </row>
        <row r="86">
          <cell r="B86">
            <v>50027</v>
          </cell>
          <cell r="I86">
            <v>1</v>
          </cell>
        </row>
        <row r="87">
          <cell r="B87">
            <v>50028</v>
          </cell>
          <cell r="I87">
            <v>2</v>
          </cell>
        </row>
        <row r="88">
          <cell r="B88">
            <v>50029</v>
          </cell>
          <cell r="I88">
            <v>3</v>
          </cell>
        </row>
        <row r="89">
          <cell r="B89">
            <v>50030</v>
          </cell>
          <cell r="I89">
            <v>4</v>
          </cell>
        </row>
        <row r="90">
          <cell r="B90">
            <v>50031</v>
          </cell>
          <cell r="I90">
            <v>1</v>
          </cell>
        </row>
        <row r="91">
          <cell r="B91">
            <v>50032</v>
          </cell>
          <cell r="I91">
            <v>2</v>
          </cell>
        </row>
        <row r="92">
          <cell r="B92">
            <v>50033</v>
          </cell>
          <cell r="I92">
            <v>3</v>
          </cell>
        </row>
        <row r="93">
          <cell r="B93">
            <v>50034</v>
          </cell>
          <cell r="I93">
            <v>1</v>
          </cell>
        </row>
        <row r="95">
          <cell r="B95">
            <v>70001</v>
          </cell>
          <cell r="I95">
            <v>0</v>
          </cell>
        </row>
        <row r="96">
          <cell r="B96">
            <v>70002</v>
          </cell>
          <cell r="I96">
            <v>0</v>
          </cell>
        </row>
        <row r="97">
          <cell r="B97">
            <v>70003</v>
          </cell>
          <cell r="I97">
            <v>0</v>
          </cell>
        </row>
        <row r="98">
          <cell r="B98">
            <v>71003</v>
          </cell>
          <cell r="I98">
            <v>0</v>
          </cell>
        </row>
        <row r="99">
          <cell r="B99">
            <v>72003</v>
          </cell>
          <cell r="I99">
            <v>0</v>
          </cell>
        </row>
        <row r="100">
          <cell r="B100">
            <v>73003</v>
          </cell>
          <cell r="I100">
            <v>0</v>
          </cell>
        </row>
        <row r="101">
          <cell r="B101">
            <v>74003</v>
          </cell>
          <cell r="I101">
            <v>0</v>
          </cell>
        </row>
        <row r="102">
          <cell r="B102">
            <v>75003</v>
          </cell>
          <cell r="I102">
            <v>0</v>
          </cell>
        </row>
        <row r="103">
          <cell r="B103">
            <v>7000301</v>
          </cell>
          <cell r="I103">
            <v>0</v>
          </cell>
        </row>
        <row r="104">
          <cell r="B104">
            <v>70004</v>
          </cell>
          <cell r="I10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workbookViewId="0">
      <pane xSplit="2" ySplit="4" topLeftCell="C5" activePane="bottomRight" state="frozen"/>
      <selection pane="topRight"/>
      <selection pane="bottomLeft"/>
      <selection pane="bottomRight" activeCell="E6" sqref="E6"/>
    </sheetView>
  </sheetViews>
  <sheetFormatPr defaultColWidth="9" defaultRowHeight="13.5" x14ac:dyDescent="0.15"/>
  <cols>
    <col min="1" max="1" width="9.125" style="2" customWidth="1"/>
    <col min="2" max="2" width="15.875" style="2" customWidth="1"/>
    <col min="3" max="3" width="27.5" style="2" customWidth="1"/>
    <col min="4" max="4" width="15.375" style="2" customWidth="1"/>
    <col min="5" max="5" width="59.875" style="2" customWidth="1"/>
    <col min="6" max="6" width="39" style="2" customWidth="1"/>
    <col min="7" max="7" width="15" style="2" customWidth="1"/>
    <col min="8" max="8" width="19.125" style="2" customWidth="1"/>
    <col min="9" max="9" width="14.875" style="2" customWidth="1"/>
    <col min="10" max="16384" width="9" style="1"/>
  </cols>
  <sheetData>
    <row r="1" spans="1:9" x14ac:dyDescent="0.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spans="1:9" x14ac:dyDescent="0.15">
      <c r="A2" s="8" t="s">
        <v>9</v>
      </c>
      <c r="B2" s="8" t="s">
        <v>9</v>
      </c>
      <c r="C2" s="8" t="s">
        <v>9</v>
      </c>
      <c r="D2" s="8" t="s">
        <v>9</v>
      </c>
      <c r="E2" s="8" t="s">
        <v>10</v>
      </c>
      <c r="F2" s="8" t="s">
        <v>11</v>
      </c>
      <c r="G2" s="8" t="s">
        <v>9</v>
      </c>
      <c r="H2" s="8" t="s">
        <v>11</v>
      </c>
      <c r="I2" s="8" t="s">
        <v>12</v>
      </c>
    </row>
    <row r="3" spans="1:9" x14ac:dyDescent="0.15">
      <c r="A3" s="8" t="s">
        <v>13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</row>
    <row r="4" spans="1:9" s="7" customFormat="1" ht="126" customHeight="1" x14ac:dyDescent="0.15">
      <c r="A4" s="9" t="s">
        <v>22</v>
      </c>
      <c r="B4" s="9" t="s">
        <v>23</v>
      </c>
      <c r="C4" s="9" t="s">
        <v>24</v>
      </c>
      <c r="D4" s="9" t="s">
        <v>16</v>
      </c>
      <c r="E4" s="9" t="s">
        <v>25</v>
      </c>
      <c r="F4" s="9" t="s">
        <v>26</v>
      </c>
      <c r="G4" s="9" t="s">
        <v>27</v>
      </c>
      <c r="H4" s="9" t="s">
        <v>28</v>
      </c>
      <c r="I4" s="9" t="s">
        <v>21</v>
      </c>
    </row>
    <row r="5" spans="1:9" x14ac:dyDescent="0.15">
      <c r="A5" s="2">
        <v>1</v>
      </c>
      <c r="B5" s="2">
        <v>1</v>
      </c>
      <c r="C5" s="2">
        <v>270</v>
      </c>
      <c r="D5" s="2">
        <v>60</v>
      </c>
      <c r="E5" s="2" t="str">
        <f>中转!M7</f>
        <v>[{"ItemId":140104,"Gang":1},{"ItemId":141001,"Gang":1},{"ItemId":140105,"Gang":2},{"ItemId":141009,"Gang":2},{"ItemId":141006,"Gang":3},{"ItemId":141011,"Gang":3},{"ItemId":140113,"Gang":4},{"ItemId":140116,"Gang":4},{"ItemId":141003,"Gang":1},{"ItemId":140101,"Gang":1},{"ItemId":140106,"Gang":2},{"ItemId":140108,"Gang":2},{"ItemId":140109,"Gang":3},{"ItemId":141015,"Gang":3},{"ItemId":141018,"Gang":4},{"ItemId":141019,"Gang":4}]</v>
      </c>
      <c r="F5" s="2" t="str">
        <f>中转!M43</f>
        <v>[140001,140002,140003,140004,41004]</v>
      </c>
      <c r="G5" s="2">
        <v>0</v>
      </c>
      <c r="H5" s="2" t="s">
        <v>29</v>
      </c>
    </row>
    <row r="6" spans="1:9" x14ac:dyDescent="0.15">
      <c r="A6" s="2">
        <v>2</v>
      </c>
      <c r="B6" s="7">
        <v>2</v>
      </c>
      <c r="C6" s="7">
        <v>-1</v>
      </c>
      <c r="D6" s="2">
        <v>30</v>
      </c>
      <c r="E6" s="2" t="str">
        <f>中转!M26</f>
        <v>[{"ItemId":140105,"Gang":2},{"ItemId":140116,"Gang":4},{"ItemId":140104,"Gang":1},{"ItemId":141006,"Gang":3},{"ItemId":140113,"Gang":4}]</v>
      </c>
      <c r="F6" s="2" t="str">
        <f>中转!M43</f>
        <v>[140001,140002,140003,140004,41004]</v>
      </c>
      <c r="G6" s="2">
        <v>0</v>
      </c>
      <c r="H6" s="2" t="s">
        <v>29</v>
      </c>
    </row>
    <row r="7" spans="1:9" x14ac:dyDescent="0.15">
      <c r="A7" s="2">
        <v>3</v>
      </c>
      <c r="B7" s="2">
        <v>3</v>
      </c>
      <c r="C7" s="2">
        <v>300</v>
      </c>
      <c r="D7" s="2">
        <v>40</v>
      </c>
      <c r="E7" s="2" t="str">
        <f>中转!M34</f>
        <v>[{"ItemId":140116,"Gang":4}]</v>
      </c>
      <c r="F7" s="2" t="str">
        <f>中转!M43</f>
        <v>[140001,140002,140003,140004,41004]</v>
      </c>
      <c r="G7" s="2">
        <v>0</v>
      </c>
      <c r="H7" s="2" t="s">
        <v>29</v>
      </c>
    </row>
    <row r="8" spans="1:9" x14ac:dyDescent="0.15">
      <c r="A8" s="2">
        <v>4</v>
      </c>
      <c r="B8" s="2">
        <v>4</v>
      </c>
      <c r="C8" s="2">
        <v>-1</v>
      </c>
      <c r="D8" s="2">
        <v>40</v>
      </c>
      <c r="E8" s="2" t="str">
        <f>中转!M38</f>
        <v>[{"ItemId":140002,"Gang":5}]</v>
      </c>
      <c r="F8" s="2" t="str">
        <f>中转!M52</f>
        <v>[140001,140003,140004,140101,140102,140104,140105,140107,140109,140111,140112,140113,140115,141002,141004,141005,141007,141011,141014,141015,41004]</v>
      </c>
      <c r="G8" s="2">
        <v>0</v>
      </c>
      <c r="H8" s="2" t="s">
        <v>29</v>
      </c>
    </row>
  </sheetData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9"/>
  <sheetViews>
    <sheetView tabSelected="1" topLeftCell="A10" workbookViewId="0">
      <selection activeCell="K35" sqref="K35"/>
    </sheetView>
  </sheetViews>
  <sheetFormatPr defaultColWidth="9" defaultRowHeight="13.5" x14ac:dyDescent="0.15"/>
  <cols>
    <col min="1" max="5" width="9" style="1"/>
    <col min="6" max="6" width="23.5" style="1" bestFit="1" customWidth="1"/>
    <col min="7" max="8" width="9" style="1"/>
    <col min="9" max="9" width="13" style="1" bestFit="1" customWidth="1"/>
    <col min="10" max="10" width="9" style="1"/>
    <col min="11" max="11" width="23.5" style="1" bestFit="1" customWidth="1"/>
    <col min="12" max="12" width="9" style="1"/>
    <col min="13" max="13" width="19.125" style="1" customWidth="1"/>
    <col min="14" max="14" width="18.25" style="1" customWidth="1"/>
    <col min="15" max="15" width="28.25" style="1" customWidth="1"/>
    <col min="16" max="16384" width="9" style="1"/>
  </cols>
  <sheetData>
    <row r="1" spans="1:15" x14ac:dyDescent="0.15">
      <c r="A1" s="1" t="s">
        <v>30</v>
      </c>
      <c r="B1" s="1" t="s">
        <v>31</v>
      </c>
      <c r="C1" s="1" t="s">
        <v>32</v>
      </c>
    </row>
    <row r="2" spans="1:15" x14ac:dyDescent="0.15">
      <c r="A2" s="1" t="s">
        <v>33</v>
      </c>
      <c r="B2" s="1" t="s">
        <v>34</v>
      </c>
    </row>
    <row r="3" spans="1:15" x14ac:dyDescent="0.15">
      <c r="A3" s="1" t="s">
        <v>35</v>
      </c>
    </row>
    <row r="4" spans="1:15" x14ac:dyDescent="0.15">
      <c r="A4" s="1" t="s">
        <v>36</v>
      </c>
    </row>
    <row r="6" spans="1:15" x14ac:dyDescent="0.15">
      <c r="I6" s="1" t="s">
        <v>37</v>
      </c>
    </row>
    <row r="7" spans="1:15" x14ac:dyDescent="0.15">
      <c r="I7" s="1" t="s">
        <v>38</v>
      </c>
      <c r="J7" s="1" t="s">
        <v>39</v>
      </c>
      <c r="M7" s="6" t="str">
        <f>$A$1&amp;_xlfn.TEXTJOIN($C$1,TRUE,O8:O23)&amp;$A$2</f>
        <v>[{"ItemId":140104,"Gang":1},{"ItemId":141001,"Gang":1},{"ItemId":140105,"Gang":2},{"ItemId":141009,"Gang":2},{"ItemId":141006,"Gang":3},{"ItemId":141011,"Gang":3},{"ItemId":140113,"Gang":4},{"ItemId":140116,"Gang":4},{"ItemId":141003,"Gang":1},{"ItemId":140101,"Gang":1},{"ItemId":140106,"Gang":2},{"ItemId":140108,"Gang":2},{"ItemId":140109,"Gang":3},{"ItemId":141015,"Gang":3},{"ItemId":141018,"Gang":4},{"ItemId":141019,"Gang":4}]</v>
      </c>
    </row>
    <row r="8" spans="1:15" x14ac:dyDescent="0.15">
      <c r="D8" s="2">
        <v>30001</v>
      </c>
      <c r="E8" s="2"/>
      <c r="F8" s="3" t="s">
        <v>40</v>
      </c>
      <c r="I8" s="2">
        <f>D20</f>
        <v>140104</v>
      </c>
      <c r="J8" s="2">
        <f>_xlfn.XLOOKUP(I8,$D$13:$D$52,$E$13:$E$52,"")</f>
        <v>1</v>
      </c>
      <c r="K8" s="5" t="str">
        <f>_xlfn.XLOOKUP(I8,$D$13:$D$52,$F$13:$F$52,"")</f>
        <v>狮子</v>
      </c>
      <c r="M8" s="1" t="str">
        <f>$B$2&amp;$I$7&amp;$B$2&amp;$B$1&amp;$I8</f>
        <v>"ItemId":140104</v>
      </c>
      <c r="N8" s="1" t="str">
        <f>$B$2&amp;$J$7&amp;$B$2&amp;$B$1&amp;$J8</f>
        <v>"Gang":1</v>
      </c>
      <c r="O8" s="1" t="str">
        <f>IF(I8="","",$A$3&amp;_xlfn.TEXTJOIN($C$1,1,$M8:$N8)&amp;$A$4)</f>
        <v>{"ItemId":140104,"Gang":1}</v>
      </c>
    </row>
    <row r="9" spans="1:15" x14ac:dyDescent="0.15">
      <c r="D9" s="2">
        <v>30002</v>
      </c>
      <c r="E9" s="2"/>
      <c r="F9" s="3" t="s">
        <v>41</v>
      </c>
      <c r="I9" s="2">
        <f>D33</f>
        <v>141001</v>
      </c>
      <c r="J9" s="2">
        <f t="shared" ref="J9:J23" si="0">_xlfn.XLOOKUP(I9,$D$13:$D$52,$E$13:$E$52,"")</f>
        <v>1</v>
      </c>
      <c r="K9" s="5" t="str">
        <f t="shared" ref="K9:K23" si="1">_xlfn.XLOOKUP(I9,$D$13:$D$52,$F$13:$F$52,"")</f>
        <v>阿薰和懵懵</v>
      </c>
      <c r="M9" s="1" t="str">
        <f t="shared" ref="M9:M23" si="2">$B$2&amp;$I$7&amp;$B$2&amp;$B$1&amp;$I9</f>
        <v>"ItemId":141001</v>
      </c>
      <c r="N9" s="1" t="str">
        <f t="shared" ref="N9:N23" si="3">$B$2&amp;$J$7&amp;$B$2&amp;$B$1&amp;$J9</f>
        <v>"Gang":1</v>
      </c>
      <c r="O9" s="1" t="str">
        <f t="shared" ref="O9:O23" si="4">IF(I9="","",$A$3&amp;_xlfn.TEXTJOIN($C$1,1,$M9:$N9)&amp;$A$4)</f>
        <v>{"ItemId":141001,"Gang":1}</v>
      </c>
    </row>
    <row r="10" spans="1:15" x14ac:dyDescent="0.15">
      <c r="D10" s="2">
        <v>30003</v>
      </c>
      <c r="E10" s="2"/>
      <c r="F10" s="3" t="s">
        <v>42</v>
      </c>
      <c r="I10" s="2">
        <f>D21</f>
        <v>140105</v>
      </c>
      <c r="J10" s="2">
        <f t="shared" si="0"/>
        <v>2</v>
      </c>
      <c r="K10" s="5" t="str">
        <f t="shared" si="1"/>
        <v>罗万</v>
      </c>
      <c r="M10" s="1" t="str">
        <f t="shared" si="2"/>
        <v>"ItemId":140105</v>
      </c>
      <c r="N10" s="1" t="str">
        <f t="shared" si="3"/>
        <v>"Gang":2</v>
      </c>
      <c r="O10" s="1" t="str">
        <f t="shared" si="4"/>
        <v>{"ItemId":140105,"Gang":2}</v>
      </c>
    </row>
    <row r="11" spans="1:15" x14ac:dyDescent="0.15">
      <c r="D11" s="2">
        <v>30004</v>
      </c>
      <c r="E11" s="2"/>
      <c r="F11" s="3" t="s">
        <v>43</v>
      </c>
      <c r="I11" s="2">
        <f>D41</f>
        <v>141009</v>
      </c>
      <c r="J11" s="2">
        <f t="shared" si="0"/>
        <v>2</v>
      </c>
      <c r="K11" s="5" t="str">
        <f t="shared" si="1"/>
        <v>水法</v>
      </c>
      <c r="M11" s="1" t="str">
        <f t="shared" si="2"/>
        <v>"ItemId":141009</v>
      </c>
      <c r="N11" s="1" t="str">
        <f t="shared" si="3"/>
        <v>"Gang":2</v>
      </c>
      <c r="O11" s="1" t="str">
        <f t="shared" si="4"/>
        <v>{"ItemId":141009,"Gang":2}</v>
      </c>
    </row>
    <row r="12" spans="1:15" x14ac:dyDescent="0.15">
      <c r="D12" s="2">
        <v>30005</v>
      </c>
      <c r="E12" s="2"/>
      <c r="F12" s="4" t="s">
        <v>44</v>
      </c>
      <c r="I12" s="2">
        <f>D38</f>
        <v>141006</v>
      </c>
      <c r="J12" s="2">
        <f t="shared" si="0"/>
        <v>3</v>
      </c>
      <c r="K12" s="5" t="str">
        <f t="shared" si="1"/>
        <v>雪女</v>
      </c>
      <c r="M12" s="1" t="str">
        <f t="shared" si="2"/>
        <v>"ItemId":141006</v>
      </c>
      <c r="N12" s="1" t="str">
        <f t="shared" si="3"/>
        <v>"Gang":3</v>
      </c>
      <c r="O12" s="1" t="str">
        <f t="shared" si="4"/>
        <v>{"ItemId":141006,"Gang":3}</v>
      </c>
    </row>
    <row r="13" spans="1:15" x14ac:dyDescent="0.15">
      <c r="D13" s="11">
        <v>140001</v>
      </c>
      <c r="E13" s="2">
        <f>_xlfn.XLOOKUP(D13,[1]配置!$B:$B,[1]配置!$I:$I)</f>
        <v>1</v>
      </c>
      <c r="F13" s="13"/>
      <c r="I13" s="2">
        <f>D43</f>
        <v>141011</v>
      </c>
      <c r="J13" s="2">
        <f t="shared" si="0"/>
        <v>3</v>
      </c>
      <c r="K13" s="5" t="str">
        <f t="shared" si="1"/>
        <v>骨王</v>
      </c>
      <c r="M13" s="1" t="str">
        <f t="shared" si="2"/>
        <v>"ItemId":141011</v>
      </c>
      <c r="N13" s="1" t="str">
        <f t="shared" si="3"/>
        <v>"Gang":3</v>
      </c>
      <c r="O13" s="1" t="str">
        <f t="shared" si="4"/>
        <v>{"ItemId":141011,"Gang":3}</v>
      </c>
    </row>
    <row r="14" spans="1:15" x14ac:dyDescent="0.15">
      <c r="D14" s="11">
        <v>140002</v>
      </c>
      <c r="E14" s="2">
        <f>_xlfn.XLOOKUP(D14,[1]配置!$B:$B,[1]配置!$I:$I)</f>
        <v>5</v>
      </c>
      <c r="F14" s="13" t="s">
        <v>49</v>
      </c>
      <c r="I14" s="2">
        <f>D29</f>
        <v>140113</v>
      </c>
      <c r="J14" s="2">
        <f t="shared" si="0"/>
        <v>4</v>
      </c>
      <c r="K14" s="5" t="str">
        <f t="shared" si="1"/>
        <v>埃隆</v>
      </c>
      <c r="M14" s="1" t="str">
        <f t="shared" si="2"/>
        <v>"ItemId":140113</v>
      </c>
      <c r="N14" s="1" t="str">
        <f t="shared" si="3"/>
        <v>"Gang":4</v>
      </c>
      <c r="O14" s="1" t="str">
        <f t="shared" si="4"/>
        <v>{"ItemId":140113,"Gang":4}</v>
      </c>
    </row>
    <row r="15" spans="1:15" x14ac:dyDescent="0.15">
      <c r="D15" s="11">
        <v>140003</v>
      </c>
      <c r="E15" s="2">
        <f>_xlfn.XLOOKUP(D15,[1]配置!$B:$B,[1]配置!$I:$I)</f>
        <v>1</v>
      </c>
      <c r="F15" s="13"/>
      <c r="I15" s="2">
        <f>D32</f>
        <v>140116</v>
      </c>
      <c r="J15" s="2">
        <f t="shared" si="0"/>
        <v>4</v>
      </c>
      <c r="K15" s="5" t="str">
        <f t="shared" si="1"/>
        <v>伊温</v>
      </c>
      <c r="M15" s="1" t="str">
        <f t="shared" si="2"/>
        <v>"ItemId":140116</v>
      </c>
      <c r="N15" s="1" t="str">
        <f t="shared" si="3"/>
        <v>"Gang":4</v>
      </c>
      <c r="O15" s="1" t="str">
        <f t="shared" si="4"/>
        <v>{"ItemId":140116,"Gang":4}</v>
      </c>
    </row>
    <row r="16" spans="1:15" x14ac:dyDescent="0.15">
      <c r="D16" s="11">
        <v>140004</v>
      </c>
      <c r="E16" s="2">
        <f>_xlfn.XLOOKUP(D16,[1]配置!$B:$B,[1]配置!$I:$I)</f>
        <v>1</v>
      </c>
      <c r="F16" s="13"/>
      <c r="I16" s="2">
        <f>D35</f>
        <v>141003</v>
      </c>
      <c r="J16" s="2">
        <f t="shared" si="0"/>
        <v>1</v>
      </c>
      <c r="K16" s="10" t="str">
        <f t="shared" si="1"/>
        <v>卡卡</v>
      </c>
      <c r="M16" s="1" t="str">
        <f t="shared" si="2"/>
        <v>"ItemId":141003</v>
      </c>
      <c r="N16" s="1" t="str">
        <f t="shared" si="3"/>
        <v>"Gang":1</v>
      </c>
      <c r="O16" s="1" t="str">
        <f t="shared" si="4"/>
        <v>{"ItemId":141003,"Gang":1}</v>
      </c>
    </row>
    <row r="17" spans="4:15" x14ac:dyDescent="0.15">
      <c r="D17" s="11">
        <v>140101</v>
      </c>
      <c r="E17" s="2">
        <f>_xlfn.XLOOKUP(D17,[1]配置!$B:$B,[1]配置!$I:$I)</f>
        <v>1</v>
      </c>
      <c r="F17" s="4" t="s">
        <v>50</v>
      </c>
      <c r="I17" s="2">
        <f>D17</f>
        <v>140101</v>
      </c>
      <c r="J17" s="2">
        <f t="shared" si="0"/>
        <v>1</v>
      </c>
      <c r="K17" s="10" t="str">
        <f t="shared" si="1"/>
        <v>噜噜</v>
      </c>
      <c r="M17" s="1" t="str">
        <f t="shared" si="2"/>
        <v>"ItemId":140101</v>
      </c>
      <c r="N17" s="1" t="str">
        <f t="shared" si="3"/>
        <v>"Gang":1</v>
      </c>
      <c r="O17" s="1" t="str">
        <f t="shared" si="4"/>
        <v>{"ItemId":140101,"Gang":1}</v>
      </c>
    </row>
    <row r="18" spans="4:15" x14ac:dyDescent="0.15">
      <c r="D18" s="11">
        <v>140102</v>
      </c>
      <c r="E18" s="2">
        <f>_xlfn.XLOOKUP(D18,[1]配置!$B:$B,[1]配置!$I:$I)</f>
        <v>1</v>
      </c>
      <c r="F18" s="13"/>
      <c r="I18" s="2">
        <f>D22</f>
        <v>140106</v>
      </c>
      <c r="J18" s="2">
        <f t="shared" si="0"/>
        <v>2</v>
      </c>
      <c r="K18" s="10" t="str">
        <f t="shared" si="1"/>
        <v>米瑞尔</v>
      </c>
      <c r="M18" s="1" t="str">
        <f t="shared" si="2"/>
        <v>"ItemId":140106</v>
      </c>
      <c r="N18" s="1" t="str">
        <f t="shared" si="3"/>
        <v>"Gang":2</v>
      </c>
      <c r="O18" s="1" t="str">
        <f t="shared" si="4"/>
        <v>{"ItemId":140106,"Gang":2}</v>
      </c>
    </row>
    <row r="19" spans="4:15" x14ac:dyDescent="0.15">
      <c r="D19" s="11">
        <v>140103</v>
      </c>
      <c r="E19" s="2">
        <f>_xlfn.XLOOKUP(D19,[1]配置!$B:$B,[1]配置!$I:$I)</f>
        <v>1</v>
      </c>
      <c r="F19" s="13" t="s">
        <v>51</v>
      </c>
      <c r="I19" s="2">
        <f>D24</f>
        <v>140108</v>
      </c>
      <c r="J19" s="2">
        <f t="shared" si="0"/>
        <v>2</v>
      </c>
      <c r="K19" s="10" t="str">
        <f t="shared" si="1"/>
        <v>卢修斯</v>
      </c>
      <c r="M19" s="1" t="str">
        <f t="shared" si="2"/>
        <v>"ItemId":140108</v>
      </c>
      <c r="N19" s="1" t="str">
        <f t="shared" si="3"/>
        <v>"Gang":2</v>
      </c>
      <c r="O19" s="1" t="str">
        <f t="shared" si="4"/>
        <v>{"ItemId":140108,"Gang":2}</v>
      </c>
    </row>
    <row r="20" spans="4:15" x14ac:dyDescent="0.15">
      <c r="D20" s="11">
        <v>140104</v>
      </c>
      <c r="E20" s="2">
        <f>_xlfn.XLOOKUP(D20,[1]配置!$B:$B,[1]配置!$I:$I)</f>
        <v>1</v>
      </c>
      <c r="F20" s="13" t="s">
        <v>52</v>
      </c>
      <c r="I20" s="2">
        <f>D25</f>
        <v>140109</v>
      </c>
      <c r="J20" s="2">
        <f t="shared" si="0"/>
        <v>3</v>
      </c>
      <c r="K20" s="10" t="str">
        <f t="shared" si="1"/>
        <v>尼汝</v>
      </c>
      <c r="M20" s="1" t="str">
        <f t="shared" si="2"/>
        <v>"ItemId":140109</v>
      </c>
      <c r="N20" s="1" t="str">
        <f t="shared" si="3"/>
        <v>"Gang":3</v>
      </c>
      <c r="O20" s="1" t="str">
        <f t="shared" si="4"/>
        <v>{"ItemId":140109,"Gang":3}</v>
      </c>
    </row>
    <row r="21" spans="4:15" x14ac:dyDescent="0.15">
      <c r="D21" s="11">
        <v>140105</v>
      </c>
      <c r="E21" s="2">
        <f>_xlfn.XLOOKUP(D21,[1]配置!$B:$B,[1]配置!$I:$I)</f>
        <v>2</v>
      </c>
      <c r="F21" s="13" t="s">
        <v>53</v>
      </c>
      <c r="I21" s="2">
        <f>D47</f>
        <v>141015</v>
      </c>
      <c r="J21" s="2">
        <f t="shared" si="0"/>
        <v>3</v>
      </c>
      <c r="K21" s="10" t="str">
        <f t="shared" si="1"/>
        <v>骨蛇</v>
      </c>
      <c r="M21" s="1" t="str">
        <f t="shared" si="2"/>
        <v>"ItemId":141015</v>
      </c>
      <c r="N21" s="1" t="str">
        <f t="shared" si="3"/>
        <v>"Gang":3</v>
      </c>
      <c r="O21" s="1" t="str">
        <f t="shared" si="4"/>
        <v>{"ItemId":141015,"Gang":3}</v>
      </c>
    </row>
    <row r="22" spans="4:15" x14ac:dyDescent="0.15">
      <c r="D22" s="11">
        <v>140106</v>
      </c>
      <c r="E22" s="2">
        <f>_xlfn.XLOOKUP(D22,[1]配置!$B:$B,[1]配置!$I:$I)</f>
        <v>2</v>
      </c>
      <c r="F22" s="4" t="s">
        <v>54</v>
      </c>
      <c r="I22" s="2">
        <f>D50</f>
        <v>141018</v>
      </c>
      <c r="J22" s="2">
        <f t="shared" si="0"/>
        <v>4</v>
      </c>
      <c r="K22" s="10" t="str">
        <f t="shared" si="1"/>
        <v>老羊</v>
      </c>
      <c r="M22" s="1" t="str">
        <f t="shared" si="2"/>
        <v>"ItemId":141018</v>
      </c>
      <c r="N22" s="1" t="str">
        <f t="shared" si="3"/>
        <v>"Gang":4</v>
      </c>
      <c r="O22" s="1" t="str">
        <f t="shared" si="4"/>
        <v>{"ItemId":141018,"Gang":4}</v>
      </c>
    </row>
    <row r="23" spans="4:15" x14ac:dyDescent="0.15">
      <c r="D23" s="11">
        <v>140107</v>
      </c>
      <c r="E23" s="2">
        <f>_xlfn.XLOOKUP(D23,[1]配置!$B:$B,[1]配置!$I:$I)</f>
        <v>1</v>
      </c>
      <c r="F23" s="13"/>
      <c r="I23" s="2">
        <f>D51</f>
        <v>141019</v>
      </c>
      <c r="J23" s="2">
        <f t="shared" si="0"/>
        <v>4</v>
      </c>
      <c r="K23" s="10" t="str">
        <f t="shared" si="1"/>
        <v>大树</v>
      </c>
      <c r="M23" s="1" t="str">
        <f t="shared" si="2"/>
        <v>"ItemId":141019</v>
      </c>
      <c r="N23" s="1" t="str">
        <f t="shared" si="3"/>
        <v>"Gang":4</v>
      </c>
      <c r="O23" s="1" t="str">
        <f t="shared" si="4"/>
        <v>{"ItemId":141019,"Gang":4}</v>
      </c>
    </row>
    <row r="24" spans="4:15" x14ac:dyDescent="0.15">
      <c r="D24" s="11">
        <v>140108</v>
      </c>
      <c r="E24" s="2">
        <f>_xlfn.XLOOKUP(D24,[1]配置!$B:$B,[1]配置!$I:$I)</f>
        <v>2</v>
      </c>
      <c r="F24" s="4" t="s">
        <v>55</v>
      </c>
    </row>
    <row r="25" spans="4:15" x14ac:dyDescent="0.15">
      <c r="D25" s="11">
        <v>140109</v>
      </c>
      <c r="E25" s="2">
        <f>_xlfn.XLOOKUP(D25,[1]配置!$B:$B,[1]配置!$I:$I)</f>
        <v>3</v>
      </c>
      <c r="F25" s="4" t="s">
        <v>56</v>
      </c>
      <c r="I25" s="1" t="s">
        <v>45</v>
      </c>
    </row>
    <row r="26" spans="4:15" x14ac:dyDescent="0.15">
      <c r="D26" s="11">
        <v>140110</v>
      </c>
      <c r="E26" s="2">
        <f>_xlfn.XLOOKUP(D26,[1]配置!$B:$B,[1]配置!$I:$I)</f>
        <v>1</v>
      </c>
      <c r="F26" s="13"/>
      <c r="I26" s="1" t="s">
        <v>38</v>
      </c>
      <c r="J26" s="1" t="s">
        <v>39</v>
      </c>
      <c r="M26" s="6" t="str">
        <f>$A$1&amp;_xlfn.TEXTJOIN($C$1,TRUE,O27:O31)&amp;$A$2</f>
        <v>[{"ItemId":140105,"Gang":2},{"ItemId":140116,"Gang":4},{"ItemId":140104,"Gang":1},{"ItemId":141006,"Gang":3},{"ItemId":140113,"Gang":4}]</v>
      </c>
    </row>
    <row r="27" spans="4:15" x14ac:dyDescent="0.15">
      <c r="D27" s="11">
        <v>140111</v>
      </c>
      <c r="E27" s="2">
        <f>_xlfn.XLOOKUP(D27,[1]配置!$B:$B,[1]配置!$I:$I)</f>
        <v>3</v>
      </c>
      <c r="F27" s="4" t="s">
        <v>57</v>
      </c>
      <c r="I27" s="2">
        <f>D21</f>
        <v>140105</v>
      </c>
      <c r="J27" s="2">
        <f>_xlfn.XLOOKUP(I27,$D$13:$D$52,$E$13:$E$52,"")</f>
        <v>2</v>
      </c>
      <c r="K27" s="5" t="str">
        <f>_xlfn.XLOOKUP(I27,$D$13:$D$52,$F$13:$F$52,"")</f>
        <v>罗万</v>
      </c>
      <c r="M27" s="1" t="str">
        <f>$B$2&amp;$I$7&amp;$B$2&amp;$B$1&amp;$I27</f>
        <v>"ItemId":140105</v>
      </c>
      <c r="N27" s="1" t="str">
        <f>$B$2&amp;$J$7&amp;$B$2&amp;$B$1&amp;$J27</f>
        <v>"Gang":2</v>
      </c>
      <c r="O27" s="1" t="str">
        <f>IF(I27="","",$A$3&amp;_xlfn.TEXTJOIN($C$1,1,$M27:$N27)&amp;$A$4)</f>
        <v>{"ItemId":140105,"Gang":2}</v>
      </c>
    </row>
    <row r="28" spans="4:15" x14ac:dyDescent="0.15">
      <c r="D28" s="11">
        <v>140112</v>
      </c>
      <c r="E28" s="2">
        <f>_xlfn.XLOOKUP(D28,[1]配置!$B:$B,[1]配置!$I:$I)</f>
        <v>1</v>
      </c>
      <c r="F28" s="13"/>
      <c r="I28" s="2">
        <f>D32</f>
        <v>140116</v>
      </c>
      <c r="J28" s="2">
        <f t="shared" ref="J28:J31" si="5">_xlfn.XLOOKUP(I28,$D$13:$D$52,$E$13:$E$52,"")</f>
        <v>4</v>
      </c>
      <c r="K28" s="5" t="str">
        <f>_xlfn.XLOOKUP(I28,$D$13:$D$52,$F$13:$F$52,"")</f>
        <v>伊温</v>
      </c>
      <c r="M28" s="1" t="str">
        <f>$B$2&amp;$I$7&amp;$B$2&amp;$B$1&amp;$I28</f>
        <v>"ItemId":140116</v>
      </c>
      <c r="N28" s="1" t="str">
        <f>$B$2&amp;$J$7&amp;$B$2&amp;$B$1&amp;$J28</f>
        <v>"Gang":4</v>
      </c>
      <c r="O28" s="1" t="str">
        <f>IF(I28="","",$A$3&amp;_xlfn.TEXTJOIN($C$1,1,$M28:$N28)&amp;$A$4)</f>
        <v>{"ItemId":140116,"Gang":4}</v>
      </c>
    </row>
    <row r="29" spans="4:15" x14ac:dyDescent="0.15">
      <c r="D29" s="11">
        <v>140113</v>
      </c>
      <c r="E29" s="2">
        <f>_xlfn.XLOOKUP(D29,[1]配置!$B:$B,[1]配置!$I:$I)</f>
        <v>4</v>
      </c>
      <c r="F29" s="13" t="s">
        <v>58</v>
      </c>
      <c r="I29" s="2">
        <f>D20</f>
        <v>140104</v>
      </c>
      <c r="J29" s="2">
        <f t="shared" si="5"/>
        <v>1</v>
      </c>
      <c r="K29" s="5" t="str">
        <f t="shared" ref="K28:K31" si="6">_xlfn.XLOOKUP(I29,$D$13:$D$52,$F$13:$F$52,"")</f>
        <v>狮子</v>
      </c>
      <c r="M29" s="1" t="str">
        <f>$B$2&amp;$I$7&amp;$B$2&amp;$B$1&amp;$I29</f>
        <v>"ItemId":140104</v>
      </c>
      <c r="N29" s="1" t="str">
        <f>$B$2&amp;$J$7&amp;$B$2&amp;$B$1&amp;$J29</f>
        <v>"Gang":1</v>
      </c>
      <c r="O29" s="1" t="str">
        <f>IF(I29="","",$A$3&amp;_xlfn.TEXTJOIN($C$1,1,$M29:$N29)&amp;$A$4)</f>
        <v>{"ItemId":140104,"Gang":1}</v>
      </c>
    </row>
    <row r="30" spans="4:15" x14ac:dyDescent="0.15">
      <c r="D30" s="11">
        <v>140114</v>
      </c>
      <c r="E30" s="2">
        <f>_xlfn.XLOOKUP(D30,[1]配置!$B:$B,[1]配置!$I:$I)</f>
        <v>1</v>
      </c>
      <c r="F30" s="13"/>
      <c r="I30" s="2">
        <f>D38</f>
        <v>141006</v>
      </c>
      <c r="J30" s="2">
        <f t="shared" si="5"/>
        <v>3</v>
      </c>
      <c r="K30" s="5" t="str">
        <f t="shared" si="6"/>
        <v>雪女</v>
      </c>
      <c r="M30" s="1" t="str">
        <f>$B$2&amp;$I$7&amp;$B$2&amp;$B$1&amp;$I30</f>
        <v>"ItemId":141006</v>
      </c>
      <c r="N30" s="1" t="str">
        <f>$B$2&amp;$J$7&amp;$B$2&amp;$B$1&amp;$J30</f>
        <v>"Gang":3</v>
      </c>
      <c r="O30" s="1" t="str">
        <f>IF(I30="","",$A$3&amp;_xlfn.TEXTJOIN($C$1,1,$M30:$N30)&amp;$A$4)</f>
        <v>{"ItemId":141006,"Gang":3}</v>
      </c>
    </row>
    <row r="31" spans="4:15" x14ac:dyDescent="0.15">
      <c r="D31" s="11">
        <v>140115</v>
      </c>
      <c r="E31" s="2">
        <f>_xlfn.XLOOKUP(D31,[1]配置!$B:$B,[1]配置!$I:$I)</f>
        <v>4</v>
      </c>
      <c r="F31" s="13" t="s">
        <v>59</v>
      </c>
      <c r="I31" s="2">
        <f>D29</f>
        <v>140113</v>
      </c>
      <c r="J31" s="2">
        <f t="shared" si="5"/>
        <v>4</v>
      </c>
      <c r="K31" s="5" t="str">
        <f t="shared" si="6"/>
        <v>埃隆</v>
      </c>
      <c r="M31" s="1" t="str">
        <f>$B$2&amp;$I$7&amp;$B$2&amp;$B$1&amp;$I31</f>
        <v>"ItemId":140113</v>
      </c>
      <c r="N31" s="1" t="str">
        <f>$B$2&amp;$J$7&amp;$B$2&amp;$B$1&amp;$J31</f>
        <v>"Gang":4</v>
      </c>
      <c r="O31" s="1" t="str">
        <f>IF(I31="","",$A$3&amp;_xlfn.TEXTJOIN($C$1,1,$M31:$N31)&amp;$A$4)</f>
        <v>{"ItemId":140113,"Gang":4}</v>
      </c>
    </row>
    <row r="32" spans="4:15" x14ac:dyDescent="0.15">
      <c r="D32" s="11">
        <v>140116</v>
      </c>
      <c r="E32" s="2">
        <f>_xlfn.XLOOKUP(D32,[1]配置!$B:$B,[1]配置!$I:$I)</f>
        <v>4</v>
      </c>
      <c r="F32" s="13" t="s">
        <v>60</v>
      </c>
    </row>
    <row r="33" spans="4:15" x14ac:dyDescent="0.15">
      <c r="D33" s="11">
        <v>141001</v>
      </c>
      <c r="E33" s="2">
        <f>_xlfn.XLOOKUP(D33,[1]配置!$B:$B,[1]配置!$I:$I)</f>
        <v>1</v>
      </c>
      <c r="F33" s="13" t="s">
        <v>61</v>
      </c>
      <c r="I33" s="1" t="s">
        <v>46</v>
      </c>
    </row>
    <row r="34" spans="4:15" x14ac:dyDescent="0.15">
      <c r="D34" s="11">
        <v>141002</v>
      </c>
      <c r="E34" s="2">
        <f>_xlfn.XLOOKUP(D34,[1]配置!$B:$B,[1]配置!$I:$I)</f>
        <v>4</v>
      </c>
      <c r="F34" s="4"/>
      <c r="I34" s="1" t="s">
        <v>38</v>
      </c>
      <c r="J34" s="1" t="s">
        <v>39</v>
      </c>
      <c r="M34" s="6" t="str">
        <f>$A$1&amp;_xlfn.TEXTJOIN($C$1,TRUE,O35)&amp;$A$2</f>
        <v>[{"ItemId":140116,"Gang":4}]</v>
      </c>
    </row>
    <row r="35" spans="4:15" x14ac:dyDescent="0.15">
      <c r="D35" s="11">
        <v>141003</v>
      </c>
      <c r="E35" s="2">
        <f>_xlfn.XLOOKUP(D35,[1]配置!$B:$B,[1]配置!$I:$I)</f>
        <v>1</v>
      </c>
      <c r="F35" s="4" t="s">
        <v>62</v>
      </c>
      <c r="I35" s="2">
        <f>D32</f>
        <v>140116</v>
      </c>
      <c r="J35" s="2">
        <f>_xlfn.XLOOKUP(I35,$D$13:$D$52,$E$13:$E$52,"")</f>
        <v>4</v>
      </c>
      <c r="K35" s="5" t="str">
        <f>_xlfn.XLOOKUP(I35,$D$13:$D$52,$F$13:$F$52,"")</f>
        <v>伊温</v>
      </c>
      <c r="M35" s="1" t="str">
        <f>$B$2&amp;$I$7&amp;$B$2&amp;$B$1&amp;$I35</f>
        <v>"ItemId":140116</v>
      </c>
      <c r="N35" s="1" t="str">
        <f>$B$2&amp;$J$7&amp;$B$2&amp;$B$1&amp;$J35</f>
        <v>"Gang":4</v>
      </c>
      <c r="O35" s="1" t="str">
        <f>IF(I35="","",$A$3&amp;_xlfn.TEXTJOIN($C$1,1,$M35:$N35)&amp;$A$4)</f>
        <v>{"ItemId":140116,"Gang":4}</v>
      </c>
    </row>
    <row r="36" spans="4:15" x14ac:dyDescent="0.15">
      <c r="D36" s="11">
        <v>141004</v>
      </c>
      <c r="E36" s="2">
        <f>_xlfn.XLOOKUP(D36,[1]配置!$B:$B,[1]配置!$I:$I)</f>
        <v>1</v>
      </c>
      <c r="F36" s="4"/>
    </row>
    <row r="37" spans="4:15" x14ac:dyDescent="0.15">
      <c r="D37" s="11">
        <v>141005</v>
      </c>
      <c r="E37" s="2">
        <f>_xlfn.XLOOKUP(D37,[1]配置!$B:$B,[1]配置!$I:$I)</f>
        <v>1</v>
      </c>
      <c r="F37" s="4"/>
      <c r="I37" s="1" t="s">
        <v>47</v>
      </c>
    </row>
    <row r="38" spans="4:15" x14ac:dyDescent="0.15">
      <c r="D38" s="11">
        <v>141006</v>
      </c>
      <c r="E38" s="2">
        <f>_xlfn.XLOOKUP(D38,[1]配置!$B:$B,[1]配置!$I:$I)</f>
        <v>3</v>
      </c>
      <c r="F38" s="13" t="s">
        <v>63</v>
      </c>
      <c r="I38" s="1" t="s">
        <v>38</v>
      </c>
      <c r="J38" s="1" t="s">
        <v>39</v>
      </c>
      <c r="M38" s="6" t="str">
        <f>$A$1&amp;_xlfn.TEXTJOIN($C$1,TRUE,O39)&amp;$A$2</f>
        <v>[{"ItemId":140002,"Gang":5}]</v>
      </c>
    </row>
    <row r="39" spans="4:15" x14ac:dyDescent="0.15">
      <c r="D39" s="11">
        <v>141007</v>
      </c>
      <c r="E39" s="2">
        <f>_xlfn.XLOOKUP(D39,[1]配置!$B:$B,[1]配置!$I:$I)</f>
        <v>1</v>
      </c>
      <c r="F39" s="4"/>
      <c r="I39" s="2">
        <f>D14</f>
        <v>140002</v>
      </c>
      <c r="J39" s="2">
        <f>_xlfn.XLOOKUP(I39,$D$13:$D$52,$E$13:$E$52,"")</f>
        <v>5</v>
      </c>
      <c r="K39" s="5" t="str">
        <f>_xlfn.XLOOKUP(I39,$D$13:$D$52,$F$13:$F$52,"")</f>
        <v>毒蝎女王</v>
      </c>
      <c r="M39" s="1" t="str">
        <f>$B$2&amp;$I$7&amp;$B$2&amp;$B$1&amp;$I39</f>
        <v>"ItemId":140002</v>
      </c>
      <c r="N39" s="1" t="str">
        <f>$B$2&amp;$J$7&amp;$B$2&amp;$B$1&amp;$J39</f>
        <v>"Gang":5</v>
      </c>
      <c r="O39" s="1" t="str">
        <f>IF(I39="","",$A$3&amp;_xlfn.TEXTJOIN($C$1,1,$M39:$N39)&amp;$A$4)</f>
        <v>{"ItemId":140002,"Gang":5}</v>
      </c>
    </row>
    <row r="40" spans="4:15" x14ac:dyDescent="0.15">
      <c r="D40" s="11">
        <v>141008</v>
      </c>
      <c r="E40" s="2">
        <f>_xlfn.XLOOKUP(D40,[1]配置!$B:$B,[1]配置!$I:$I)</f>
        <v>2</v>
      </c>
      <c r="F40" s="12" t="s">
        <v>64</v>
      </c>
    </row>
    <row r="41" spans="4:15" x14ac:dyDescent="0.15">
      <c r="D41" s="11">
        <v>141009</v>
      </c>
      <c r="E41" s="2">
        <f>_xlfn.XLOOKUP(D41,[1]配置!$B:$B,[1]配置!$I:$I)</f>
        <v>2</v>
      </c>
      <c r="F41" s="13" t="s">
        <v>65</v>
      </c>
    </row>
    <row r="42" spans="4:15" x14ac:dyDescent="0.15">
      <c r="D42" s="11">
        <v>141010</v>
      </c>
      <c r="E42" s="2">
        <f>_xlfn.XLOOKUP(D42,[1]配置!$B:$B,[1]配置!$I:$I)</f>
        <v>1</v>
      </c>
      <c r="F42" s="4"/>
      <c r="I42" s="1" t="s">
        <v>48</v>
      </c>
    </row>
    <row r="43" spans="4:15" x14ac:dyDescent="0.15">
      <c r="D43" s="11">
        <v>141011</v>
      </c>
      <c r="E43" s="2">
        <f>_xlfn.XLOOKUP(D43,[1]配置!$B:$B,[1]配置!$I:$I)</f>
        <v>3</v>
      </c>
      <c r="F43" s="13" t="s">
        <v>66</v>
      </c>
      <c r="I43" s="1" t="s">
        <v>38</v>
      </c>
      <c r="J43" s="1" t="s">
        <v>39</v>
      </c>
      <c r="M43" s="6" t="str">
        <f>$A$1&amp;_xlfn.TEXTJOIN($C$1,TRUE,I44:I48)&amp;$A$2</f>
        <v>[140001,140002,140003,140004,41004]</v>
      </c>
    </row>
    <row r="44" spans="4:15" x14ac:dyDescent="0.15">
      <c r="D44" s="11">
        <v>141012</v>
      </c>
      <c r="E44" s="2">
        <f>_xlfn.XLOOKUP(D44,[1]配置!$B:$B,[1]配置!$I:$I)</f>
        <v>1</v>
      </c>
      <c r="F44" s="4"/>
      <c r="I44" s="2">
        <f>D13</f>
        <v>140001</v>
      </c>
      <c r="J44" s="2">
        <f>_xlfn.XLOOKUP(I44,$D$13:$D$52,$E$13:$E$52,"")</f>
        <v>1</v>
      </c>
      <c r="K44" s="5">
        <f>_xlfn.XLOOKUP(I44,$D$13:$D$52,$F$13:$F$52,"")</f>
        <v>0</v>
      </c>
      <c r="M44" s="1" t="str">
        <f>$B$2&amp;$I$7&amp;$B$2&amp;$B$1&amp;$I44</f>
        <v>"ItemId":140001</v>
      </c>
      <c r="N44" s="1" t="str">
        <f>$B$2&amp;$J$7&amp;$B$2&amp;$B$1&amp;$J44</f>
        <v>"Gang":1</v>
      </c>
      <c r="O44" s="1" t="str">
        <f>IF(I44="","",$A$3&amp;_xlfn.TEXTJOIN($C$1,1,$M44:$N44)&amp;$A$4)</f>
        <v>{"ItemId":140001,"Gang":1}</v>
      </c>
    </row>
    <row r="45" spans="4:15" x14ac:dyDescent="0.15">
      <c r="D45" s="11">
        <v>141013</v>
      </c>
      <c r="E45" s="2">
        <f>_xlfn.XLOOKUP(D45,[1]配置!$B:$B,[1]配置!$I:$I)</f>
        <v>1</v>
      </c>
      <c r="F45" s="4"/>
      <c r="I45" s="2">
        <f>D14</f>
        <v>140002</v>
      </c>
      <c r="J45" s="2">
        <f>_xlfn.XLOOKUP(I45,$D$13:$D$52,$E$13:$E$52)</f>
        <v>5</v>
      </c>
      <c r="K45" s="5" t="str">
        <f t="shared" ref="K45:K47" si="7">_xlfn.XLOOKUP(I45,$D$13:$D$52,$F$13:$F$52)</f>
        <v>毒蝎女王</v>
      </c>
      <c r="M45" s="1" t="str">
        <f>$B$2&amp;$I$7&amp;$B$2&amp;$B$1&amp;$I45</f>
        <v>"ItemId":140002</v>
      </c>
      <c r="N45" s="1" t="str">
        <f>$B$2&amp;$J$7&amp;$B$2&amp;$B$1&amp;$J45</f>
        <v>"Gang":5</v>
      </c>
      <c r="O45" s="1" t="str">
        <f>IF(I45="","",$A$3&amp;_xlfn.TEXTJOIN($C$1,1,$M45:$N45)&amp;$A$4)</f>
        <v>{"ItemId":140002,"Gang":5}</v>
      </c>
    </row>
    <row r="46" spans="4:15" x14ac:dyDescent="0.15">
      <c r="D46" s="11">
        <v>141014</v>
      </c>
      <c r="E46" s="2">
        <f>_xlfn.XLOOKUP(D46,[1]配置!$B:$B,[1]配置!$I:$I)</f>
        <v>1</v>
      </c>
      <c r="F46" s="4"/>
      <c r="I46" s="2">
        <f>D15</f>
        <v>140003</v>
      </c>
      <c r="J46" s="2">
        <f>_xlfn.XLOOKUP(I46,$D$13:$D$52,$E$13:$E$52)</f>
        <v>1</v>
      </c>
      <c r="K46" s="5">
        <f t="shared" si="7"/>
        <v>0</v>
      </c>
      <c r="M46" s="1" t="str">
        <f>$B$2&amp;$I$7&amp;$B$2&amp;$B$1&amp;$I46</f>
        <v>"ItemId":140003</v>
      </c>
      <c r="N46" s="1" t="str">
        <f>$B$2&amp;$J$7&amp;$B$2&amp;$B$1&amp;$J46</f>
        <v>"Gang":1</v>
      </c>
      <c r="O46" s="1" t="str">
        <f>IF(I46="","",$A$3&amp;_xlfn.TEXTJOIN($C$1,1,$M46:$N46)&amp;$A$4)</f>
        <v>{"ItemId":140003,"Gang":1}</v>
      </c>
    </row>
    <row r="47" spans="4:15" x14ac:dyDescent="0.15">
      <c r="D47" s="11">
        <v>141015</v>
      </c>
      <c r="E47" s="2">
        <f>_xlfn.XLOOKUP(D47,[1]配置!$B:$B,[1]配置!$I:$I)</f>
        <v>3</v>
      </c>
      <c r="F47" s="4" t="s">
        <v>67</v>
      </c>
      <c r="I47" s="2">
        <f>D16</f>
        <v>140004</v>
      </c>
      <c r="J47" s="2">
        <f>_xlfn.XLOOKUP(I47,$D$13:$D$52,$E$13:$E$52)</f>
        <v>1</v>
      </c>
      <c r="K47" s="5">
        <f t="shared" si="7"/>
        <v>0</v>
      </c>
      <c r="M47" s="1" t="str">
        <f>$B$2&amp;$I$7&amp;$B$2&amp;$B$1&amp;$I47</f>
        <v>"ItemId":140004</v>
      </c>
      <c r="N47" s="1" t="str">
        <f>$B$2&amp;$J$7&amp;$B$2&amp;$B$1&amp;$J47</f>
        <v>"Gang":1</v>
      </c>
      <c r="O47" s="1" t="str">
        <f>IF(I47="","",$A$3&amp;_xlfn.TEXTJOIN($C$1,1,$M47:$N47)&amp;$A$4)</f>
        <v>{"ItemId":140004,"Gang":1}</v>
      </c>
    </row>
    <row r="48" spans="4:15" x14ac:dyDescent="0.15">
      <c r="D48" s="11">
        <v>141016</v>
      </c>
      <c r="E48" s="2">
        <f>_xlfn.XLOOKUP(D48,[1]配置!$B:$B,[1]配置!$I:$I)</f>
        <v>1</v>
      </c>
      <c r="F48" s="4"/>
      <c r="I48" s="2">
        <v>41004</v>
      </c>
      <c r="J48" s="2">
        <v>1</v>
      </c>
      <c r="K48" s="4"/>
      <c r="M48" s="1" t="str">
        <f>$B$2&amp;$I$7&amp;$B$2&amp;$B$1&amp;$I48</f>
        <v>"ItemId":41004</v>
      </c>
      <c r="N48" s="1" t="str">
        <f>$B$2&amp;$J$7&amp;$B$2&amp;$B$1&amp;$J48</f>
        <v>"Gang":1</v>
      </c>
      <c r="O48" s="1" t="str">
        <f>IF(I48="","",$A$3&amp;_xlfn.TEXTJOIN($C$1,1,$M48:$N48)&amp;$A$4)</f>
        <v>{"ItemId":41004,"Gang":1}</v>
      </c>
    </row>
    <row r="49" spans="4:15" x14ac:dyDescent="0.15">
      <c r="D49" s="11">
        <v>141017</v>
      </c>
      <c r="E49" s="2">
        <f>_xlfn.XLOOKUP(D49,[1]配置!$B:$B,[1]配置!$I:$I)</f>
        <v>1</v>
      </c>
      <c r="F49" s="4"/>
    </row>
    <row r="50" spans="4:15" x14ac:dyDescent="0.15">
      <c r="D50" s="11">
        <v>141018</v>
      </c>
      <c r="E50" s="2">
        <f>_xlfn.XLOOKUP(D50,[1]配置!$B:$B,[1]配置!$I:$I)</f>
        <v>4</v>
      </c>
      <c r="F50" s="4" t="s">
        <v>68</v>
      </c>
    </row>
    <row r="51" spans="4:15" x14ac:dyDescent="0.15">
      <c r="D51" s="11">
        <v>141019</v>
      </c>
      <c r="E51" s="2">
        <f>_xlfn.XLOOKUP(D51,[1]配置!$B:$B,[1]配置!$I:$I)</f>
        <v>4</v>
      </c>
      <c r="F51" s="4" t="s">
        <v>69</v>
      </c>
      <c r="I51" s="1" t="s">
        <v>48</v>
      </c>
    </row>
    <row r="52" spans="4:15" x14ac:dyDescent="0.15">
      <c r="D52" s="11">
        <v>141020</v>
      </c>
      <c r="E52" s="2">
        <f>_xlfn.XLOOKUP(D52,[1]配置!$B:$B,[1]配置!$I:$I)</f>
        <v>1</v>
      </c>
      <c r="F52" s="4"/>
      <c r="I52" s="1" t="s">
        <v>38</v>
      </c>
      <c r="J52" s="1" t="s">
        <v>39</v>
      </c>
      <c r="M52" s="6" t="str">
        <f>$A$1&amp;_xlfn.TEXTJOIN($C$1,TRUE,I53:I89)&amp;$A$2</f>
        <v>[140001,140003,140004,140101,140102,140104,140105,140107,140109,140111,140112,140113,140115,141002,141004,141005,141007,141011,141014,141015,41004]</v>
      </c>
    </row>
    <row r="53" spans="4:15" x14ac:dyDescent="0.15">
      <c r="I53" s="2">
        <f>IF(K53="","",D13)</f>
        <v>140001</v>
      </c>
      <c r="J53" s="2">
        <f>_xlfn.XLOOKUP(I53,$D$13:$D$52,$E$13:$E$52,"")</f>
        <v>1</v>
      </c>
      <c r="K53" s="4" t="s">
        <v>50</v>
      </c>
      <c r="M53" s="1" t="str">
        <f>$B$2&amp;$I$7&amp;$B$2&amp;$B$1&amp;$I53</f>
        <v>"ItemId":140001</v>
      </c>
      <c r="N53" s="1" t="str">
        <f>$B$2&amp;$J$7&amp;$B$2&amp;$B$1&amp;$J53</f>
        <v>"Gang":1</v>
      </c>
      <c r="O53" s="1" t="str">
        <f>IF(I53="","",$A$3&amp;_xlfn.TEXTJOIN($C$1,1,$M53:$N53)&amp;$A$4)</f>
        <v>{"ItemId":140001,"Gang":1}</v>
      </c>
    </row>
    <row r="54" spans="4:15" x14ac:dyDescent="0.15">
      <c r="I54" s="2" t="str">
        <f t="shared" ref="I54:I88" si="8">IF(K54="","",D14)</f>
        <v/>
      </c>
      <c r="J54" s="2" t="str">
        <f t="shared" ref="J54:J88" si="9">_xlfn.XLOOKUP(I54,$D$13:$D$52,$E$13:$E$52,"")</f>
        <v/>
      </c>
      <c r="K54" s="13"/>
      <c r="M54" s="1" t="str">
        <f>$B$2&amp;$I$7&amp;$B$2&amp;$B$1&amp;$I54</f>
        <v>"ItemId":</v>
      </c>
      <c r="N54" s="1" t="str">
        <f>$B$2&amp;$J$7&amp;$B$2&amp;$B$1&amp;$J54</f>
        <v>"Gang":</v>
      </c>
      <c r="O54" s="1" t="str">
        <f>IF(I54="","",$A$3&amp;_xlfn.TEXTJOIN($C$1,1,$M54:$N54)&amp;$A$4)</f>
        <v/>
      </c>
    </row>
    <row r="55" spans="4:15" x14ac:dyDescent="0.15">
      <c r="I55" s="2">
        <f t="shared" si="8"/>
        <v>140003</v>
      </c>
      <c r="J55" s="2">
        <f t="shared" si="9"/>
        <v>1</v>
      </c>
      <c r="K55" s="13" t="s">
        <v>51</v>
      </c>
      <c r="M55" s="1" t="str">
        <f>$B$2&amp;$I$7&amp;$B$2&amp;$B$1&amp;$I55</f>
        <v>"ItemId":140003</v>
      </c>
      <c r="N55" s="1" t="str">
        <f>$B$2&amp;$J$7&amp;$B$2&amp;$B$1&amp;$J55</f>
        <v>"Gang":1</v>
      </c>
      <c r="O55" s="1" t="str">
        <f>IF(I55="","",$A$3&amp;_xlfn.TEXTJOIN($C$1,1,$M55:$N55)&amp;$A$4)</f>
        <v>{"ItemId":140003,"Gang":1}</v>
      </c>
    </row>
    <row r="56" spans="4:15" x14ac:dyDescent="0.15">
      <c r="I56" s="2">
        <f t="shared" si="8"/>
        <v>140004</v>
      </c>
      <c r="J56" s="2">
        <f t="shared" si="9"/>
        <v>1</v>
      </c>
      <c r="K56" s="13" t="s">
        <v>52</v>
      </c>
      <c r="M56" s="1" t="str">
        <f>$B$2&amp;$I$7&amp;$B$2&amp;$B$1&amp;$I56</f>
        <v>"ItemId":140004</v>
      </c>
      <c r="N56" s="1" t="str">
        <f>$B$2&amp;$J$7&amp;$B$2&amp;$B$1&amp;$J56</f>
        <v>"Gang":1</v>
      </c>
      <c r="O56" s="1" t="str">
        <f>IF(I56="","",$A$3&amp;_xlfn.TEXTJOIN($C$1,1,$M56:$N56)&amp;$A$4)</f>
        <v>{"ItemId":140004,"Gang":1}</v>
      </c>
    </row>
    <row r="57" spans="4:15" x14ac:dyDescent="0.15">
      <c r="I57" s="2">
        <f t="shared" si="8"/>
        <v>140101</v>
      </c>
      <c r="J57" s="2">
        <f t="shared" si="9"/>
        <v>1</v>
      </c>
      <c r="K57" s="13" t="s">
        <v>53</v>
      </c>
      <c r="M57" s="1" t="str">
        <f>$B$2&amp;$I$7&amp;$B$2&amp;$B$1&amp;$I57</f>
        <v>"ItemId":140101</v>
      </c>
      <c r="N57" s="1" t="str">
        <f>$B$2&amp;$J$7&amp;$B$2&amp;$B$1&amp;$J57</f>
        <v>"Gang":1</v>
      </c>
      <c r="O57" s="1" t="str">
        <f>IF(I57="","",$A$3&amp;_xlfn.TEXTJOIN($C$1,1,$M57:$N57)&amp;$A$4)</f>
        <v>{"ItemId":140101,"Gang":1}</v>
      </c>
    </row>
    <row r="58" spans="4:15" x14ac:dyDescent="0.15">
      <c r="I58" s="2">
        <f t="shared" si="8"/>
        <v>140102</v>
      </c>
      <c r="J58" s="2">
        <f t="shared" si="9"/>
        <v>1</v>
      </c>
      <c r="K58" s="4" t="s">
        <v>54</v>
      </c>
      <c r="M58" s="1" t="str">
        <f t="shared" ref="M58:M80" si="10">$B$2&amp;$I$7&amp;$B$2&amp;$B$1&amp;$I58</f>
        <v>"ItemId":140102</v>
      </c>
      <c r="N58" s="1" t="str">
        <f t="shared" ref="N58:N80" si="11">$B$2&amp;$J$7&amp;$B$2&amp;$B$1&amp;$J58</f>
        <v>"Gang":1</v>
      </c>
      <c r="O58" s="1" t="str">
        <f t="shared" ref="O58:O80" si="12">IF(I58="","",$A$3&amp;_xlfn.TEXTJOIN($C$1,1,$M58:$N58)&amp;$A$4)</f>
        <v>{"ItemId":140102,"Gang":1}</v>
      </c>
    </row>
    <row r="59" spans="4:15" x14ac:dyDescent="0.15">
      <c r="I59" s="2" t="str">
        <f t="shared" si="8"/>
        <v/>
      </c>
      <c r="J59" s="2" t="str">
        <f t="shared" si="9"/>
        <v/>
      </c>
      <c r="K59" s="13"/>
      <c r="M59" s="1" t="str">
        <f t="shared" si="10"/>
        <v>"ItemId":</v>
      </c>
      <c r="N59" s="1" t="str">
        <f t="shared" si="11"/>
        <v>"Gang":</v>
      </c>
      <c r="O59" s="1" t="str">
        <f t="shared" si="12"/>
        <v/>
      </c>
    </row>
    <row r="60" spans="4:15" x14ac:dyDescent="0.15">
      <c r="I60" s="2">
        <f t="shared" si="8"/>
        <v>140104</v>
      </c>
      <c r="J60" s="2">
        <f t="shared" si="9"/>
        <v>1</v>
      </c>
      <c r="K60" s="4" t="s">
        <v>55</v>
      </c>
      <c r="M60" s="1" t="str">
        <f t="shared" si="10"/>
        <v>"ItemId":140104</v>
      </c>
      <c r="N60" s="1" t="str">
        <f t="shared" si="11"/>
        <v>"Gang":1</v>
      </c>
      <c r="O60" s="1" t="str">
        <f t="shared" si="12"/>
        <v>{"ItemId":140104,"Gang":1}</v>
      </c>
    </row>
    <row r="61" spans="4:15" x14ac:dyDescent="0.15">
      <c r="I61" s="2">
        <f t="shared" si="8"/>
        <v>140105</v>
      </c>
      <c r="J61" s="2">
        <f t="shared" si="9"/>
        <v>2</v>
      </c>
      <c r="K61" s="4" t="s">
        <v>56</v>
      </c>
      <c r="M61" s="1" t="str">
        <f t="shared" si="10"/>
        <v>"ItemId":140105</v>
      </c>
      <c r="N61" s="1" t="str">
        <f t="shared" si="11"/>
        <v>"Gang":2</v>
      </c>
      <c r="O61" s="1" t="str">
        <f t="shared" si="12"/>
        <v>{"ItemId":140105,"Gang":2}</v>
      </c>
    </row>
    <row r="62" spans="4:15" x14ac:dyDescent="0.15">
      <c r="I62" s="2" t="str">
        <f t="shared" si="8"/>
        <v/>
      </c>
      <c r="J62" s="2" t="str">
        <f t="shared" si="9"/>
        <v/>
      </c>
      <c r="K62" s="13"/>
      <c r="M62" s="1" t="str">
        <f t="shared" si="10"/>
        <v>"ItemId":</v>
      </c>
      <c r="N62" s="1" t="str">
        <f t="shared" si="11"/>
        <v>"Gang":</v>
      </c>
      <c r="O62" s="1" t="str">
        <f t="shared" si="12"/>
        <v/>
      </c>
    </row>
    <row r="63" spans="4:15" x14ac:dyDescent="0.15">
      <c r="I63" s="2">
        <f t="shared" si="8"/>
        <v>140107</v>
      </c>
      <c r="J63" s="2">
        <f t="shared" si="9"/>
        <v>1</v>
      </c>
      <c r="K63" s="4" t="s">
        <v>57</v>
      </c>
      <c r="M63" s="1" t="str">
        <f t="shared" si="10"/>
        <v>"ItemId":140107</v>
      </c>
      <c r="N63" s="1" t="str">
        <f t="shared" si="11"/>
        <v>"Gang":1</v>
      </c>
      <c r="O63" s="1" t="str">
        <f t="shared" si="12"/>
        <v>{"ItemId":140107,"Gang":1}</v>
      </c>
    </row>
    <row r="64" spans="4:15" x14ac:dyDescent="0.15">
      <c r="I64" s="2" t="str">
        <f t="shared" si="8"/>
        <v/>
      </c>
      <c r="J64" s="2" t="str">
        <f t="shared" si="9"/>
        <v/>
      </c>
      <c r="K64" s="13"/>
      <c r="M64" s="1" t="str">
        <f t="shared" si="10"/>
        <v>"ItemId":</v>
      </c>
      <c r="N64" s="1" t="str">
        <f t="shared" si="11"/>
        <v>"Gang":</v>
      </c>
      <c r="O64" s="1" t="str">
        <f t="shared" si="12"/>
        <v/>
      </c>
    </row>
    <row r="65" spans="9:15" x14ac:dyDescent="0.15">
      <c r="I65" s="2">
        <f t="shared" si="8"/>
        <v>140109</v>
      </c>
      <c r="J65" s="2">
        <f t="shared" si="9"/>
        <v>3</v>
      </c>
      <c r="K65" s="13" t="s">
        <v>58</v>
      </c>
      <c r="M65" s="1" t="str">
        <f t="shared" si="10"/>
        <v>"ItemId":140109</v>
      </c>
      <c r="N65" s="1" t="str">
        <f t="shared" si="11"/>
        <v>"Gang":3</v>
      </c>
      <c r="O65" s="1" t="str">
        <f t="shared" si="12"/>
        <v>{"ItemId":140109,"Gang":3}</v>
      </c>
    </row>
    <row r="66" spans="9:15" x14ac:dyDescent="0.15">
      <c r="I66" s="2" t="str">
        <f t="shared" si="8"/>
        <v/>
      </c>
      <c r="J66" s="2" t="str">
        <f t="shared" si="9"/>
        <v/>
      </c>
      <c r="K66" s="13"/>
      <c r="M66" s="1" t="str">
        <f t="shared" si="10"/>
        <v>"ItemId":</v>
      </c>
      <c r="N66" s="1" t="str">
        <f t="shared" si="11"/>
        <v>"Gang":</v>
      </c>
      <c r="O66" s="1" t="str">
        <f t="shared" si="12"/>
        <v/>
      </c>
    </row>
    <row r="67" spans="9:15" x14ac:dyDescent="0.15">
      <c r="I67" s="2">
        <f t="shared" si="8"/>
        <v>140111</v>
      </c>
      <c r="J67" s="2">
        <f t="shared" si="9"/>
        <v>3</v>
      </c>
      <c r="K67" s="13" t="s">
        <v>59</v>
      </c>
      <c r="M67" s="1" t="str">
        <f t="shared" si="10"/>
        <v>"ItemId":140111</v>
      </c>
      <c r="N67" s="1" t="str">
        <f t="shared" si="11"/>
        <v>"Gang":3</v>
      </c>
      <c r="O67" s="1" t="str">
        <f t="shared" si="12"/>
        <v>{"ItemId":140111,"Gang":3}</v>
      </c>
    </row>
    <row r="68" spans="9:15" x14ac:dyDescent="0.15">
      <c r="I68" s="2">
        <f t="shared" si="8"/>
        <v>140112</v>
      </c>
      <c r="J68" s="2">
        <f t="shared" si="9"/>
        <v>1</v>
      </c>
      <c r="K68" s="13" t="s">
        <v>60</v>
      </c>
      <c r="M68" s="1" t="str">
        <f t="shared" si="10"/>
        <v>"ItemId":140112</v>
      </c>
      <c r="N68" s="1" t="str">
        <f t="shared" si="11"/>
        <v>"Gang":1</v>
      </c>
      <c r="O68" s="1" t="str">
        <f t="shared" si="12"/>
        <v>{"ItemId":140112,"Gang":1}</v>
      </c>
    </row>
    <row r="69" spans="9:15" x14ac:dyDescent="0.15">
      <c r="I69" s="2">
        <f t="shared" si="8"/>
        <v>140113</v>
      </c>
      <c r="J69" s="2">
        <f t="shared" si="9"/>
        <v>4</v>
      </c>
      <c r="K69" s="13" t="s">
        <v>61</v>
      </c>
      <c r="M69" s="1" t="str">
        <f t="shared" si="10"/>
        <v>"ItemId":140113</v>
      </c>
      <c r="N69" s="1" t="str">
        <f t="shared" si="11"/>
        <v>"Gang":4</v>
      </c>
      <c r="O69" s="1" t="str">
        <f t="shared" si="12"/>
        <v>{"ItemId":140113,"Gang":4}</v>
      </c>
    </row>
    <row r="70" spans="9:15" x14ac:dyDescent="0.15">
      <c r="I70" s="2" t="str">
        <f t="shared" si="8"/>
        <v/>
      </c>
      <c r="J70" s="2" t="str">
        <f t="shared" si="9"/>
        <v/>
      </c>
      <c r="K70" s="4"/>
      <c r="M70" s="1" t="str">
        <f t="shared" si="10"/>
        <v>"ItemId":</v>
      </c>
      <c r="N70" s="1" t="str">
        <f t="shared" si="11"/>
        <v>"Gang":</v>
      </c>
      <c r="O70" s="1" t="str">
        <f t="shared" si="12"/>
        <v/>
      </c>
    </row>
    <row r="71" spans="9:15" x14ac:dyDescent="0.15">
      <c r="I71" s="2">
        <f t="shared" si="8"/>
        <v>140115</v>
      </c>
      <c r="J71" s="2">
        <f t="shared" si="9"/>
        <v>4</v>
      </c>
      <c r="K71" s="4" t="s">
        <v>62</v>
      </c>
      <c r="M71" s="1" t="str">
        <f t="shared" si="10"/>
        <v>"ItemId":140115</v>
      </c>
      <c r="N71" s="1" t="str">
        <f t="shared" si="11"/>
        <v>"Gang":4</v>
      </c>
      <c r="O71" s="1" t="str">
        <f t="shared" si="12"/>
        <v>{"ItemId":140115,"Gang":4}</v>
      </c>
    </row>
    <row r="72" spans="9:15" x14ac:dyDescent="0.15">
      <c r="I72" s="2" t="str">
        <f t="shared" si="8"/>
        <v/>
      </c>
      <c r="J72" s="2" t="str">
        <f t="shared" si="9"/>
        <v/>
      </c>
      <c r="K72" s="4"/>
      <c r="M72" s="1" t="str">
        <f t="shared" si="10"/>
        <v>"ItemId":</v>
      </c>
      <c r="N72" s="1" t="str">
        <f t="shared" si="11"/>
        <v>"Gang":</v>
      </c>
      <c r="O72" s="1" t="str">
        <f t="shared" si="12"/>
        <v/>
      </c>
    </row>
    <row r="73" spans="9:15" x14ac:dyDescent="0.15">
      <c r="I73" s="2" t="str">
        <f t="shared" si="8"/>
        <v/>
      </c>
      <c r="J73" s="2" t="str">
        <f t="shared" si="9"/>
        <v/>
      </c>
      <c r="K73" s="4"/>
      <c r="M73" s="1" t="str">
        <f t="shared" si="10"/>
        <v>"ItemId":</v>
      </c>
      <c r="N73" s="1" t="str">
        <f t="shared" si="11"/>
        <v>"Gang":</v>
      </c>
      <c r="O73" s="1" t="str">
        <f t="shared" si="12"/>
        <v/>
      </c>
    </row>
    <row r="74" spans="9:15" x14ac:dyDescent="0.15">
      <c r="I74" s="2">
        <f t="shared" si="8"/>
        <v>141002</v>
      </c>
      <c r="J74" s="2">
        <f t="shared" si="9"/>
        <v>4</v>
      </c>
      <c r="K74" s="13" t="s">
        <v>63</v>
      </c>
      <c r="M74" s="1" t="str">
        <f t="shared" si="10"/>
        <v>"ItemId":141002</v>
      </c>
      <c r="N74" s="1" t="str">
        <f t="shared" si="11"/>
        <v>"Gang":4</v>
      </c>
      <c r="O74" s="1" t="str">
        <f t="shared" si="12"/>
        <v>{"ItemId":141002,"Gang":4}</v>
      </c>
    </row>
    <row r="75" spans="9:15" x14ac:dyDescent="0.15">
      <c r="I75" s="2" t="str">
        <f t="shared" si="8"/>
        <v/>
      </c>
      <c r="J75" s="2" t="str">
        <f t="shared" si="9"/>
        <v/>
      </c>
      <c r="K75" s="4"/>
      <c r="M75" s="1" t="str">
        <f t="shared" si="10"/>
        <v>"ItemId":</v>
      </c>
      <c r="N75" s="1" t="str">
        <f t="shared" si="11"/>
        <v>"Gang":</v>
      </c>
      <c r="O75" s="1" t="str">
        <f t="shared" si="12"/>
        <v/>
      </c>
    </row>
    <row r="76" spans="9:15" x14ac:dyDescent="0.15">
      <c r="I76" s="2">
        <f t="shared" si="8"/>
        <v>141004</v>
      </c>
      <c r="J76" s="2">
        <f t="shared" si="9"/>
        <v>1</v>
      </c>
      <c r="K76" s="12" t="s">
        <v>64</v>
      </c>
      <c r="M76" s="1" t="str">
        <f t="shared" si="10"/>
        <v>"ItemId":141004</v>
      </c>
      <c r="N76" s="1" t="str">
        <f t="shared" si="11"/>
        <v>"Gang":1</v>
      </c>
      <c r="O76" s="1" t="str">
        <f t="shared" si="12"/>
        <v>{"ItemId":141004,"Gang":1}</v>
      </c>
    </row>
    <row r="77" spans="9:15" x14ac:dyDescent="0.15">
      <c r="I77" s="2">
        <f t="shared" si="8"/>
        <v>141005</v>
      </c>
      <c r="J77" s="2">
        <f t="shared" si="9"/>
        <v>1</v>
      </c>
      <c r="K77" s="13" t="s">
        <v>65</v>
      </c>
      <c r="M77" s="1" t="str">
        <f t="shared" si="10"/>
        <v>"ItemId":141005</v>
      </c>
      <c r="N77" s="1" t="str">
        <f t="shared" si="11"/>
        <v>"Gang":1</v>
      </c>
      <c r="O77" s="1" t="str">
        <f t="shared" si="12"/>
        <v>{"ItemId":141005,"Gang":1}</v>
      </c>
    </row>
    <row r="78" spans="9:15" x14ac:dyDescent="0.15">
      <c r="I78" s="2" t="str">
        <f t="shared" si="8"/>
        <v/>
      </c>
      <c r="J78" s="2" t="str">
        <f t="shared" si="9"/>
        <v/>
      </c>
      <c r="K78" s="4"/>
      <c r="M78" s="1" t="str">
        <f t="shared" si="10"/>
        <v>"ItemId":</v>
      </c>
      <c r="N78" s="1" t="str">
        <f t="shared" si="11"/>
        <v>"Gang":</v>
      </c>
      <c r="O78" s="1" t="str">
        <f t="shared" si="12"/>
        <v/>
      </c>
    </row>
    <row r="79" spans="9:15" x14ac:dyDescent="0.15">
      <c r="I79" s="2">
        <f t="shared" si="8"/>
        <v>141007</v>
      </c>
      <c r="J79" s="2">
        <f t="shared" si="9"/>
        <v>1</v>
      </c>
      <c r="K79" s="13" t="s">
        <v>66</v>
      </c>
      <c r="M79" s="1" t="str">
        <f t="shared" si="10"/>
        <v>"ItemId":141007</v>
      </c>
      <c r="N79" s="1" t="str">
        <f t="shared" si="11"/>
        <v>"Gang":1</v>
      </c>
      <c r="O79" s="1" t="str">
        <f t="shared" si="12"/>
        <v>{"ItemId":141007,"Gang":1}</v>
      </c>
    </row>
    <row r="80" spans="9:15" x14ac:dyDescent="0.15">
      <c r="I80" s="2" t="str">
        <f t="shared" si="8"/>
        <v/>
      </c>
      <c r="J80" s="2" t="str">
        <f t="shared" si="9"/>
        <v/>
      </c>
      <c r="K80" s="4"/>
      <c r="M80" s="1" t="str">
        <f t="shared" si="10"/>
        <v>"ItemId":</v>
      </c>
      <c r="N80" s="1" t="str">
        <f t="shared" si="11"/>
        <v>"Gang":</v>
      </c>
      <c r="O80" s="1" t="str">
        <f t="shared" si="12"/>
        <v/>
      </c>
    </row>
    <row r="81" spans="9:15" x14ac:dyDescent="0.15">
      <c r="I81" s="2" t="str">
        <f t="shared" si="8"/>
        <v/>
      </c>
      <c r="J81" s="2" t="str">
        <f t="shared" si="9"/>
        <v/>
      </c>
      <c r="K81" s="4"/>
      <c r="M81" s="1" t="str">
        <f t="shared" ref="M81:M89" si="13">$B$2&amp;$I$7&amp;$B$2&amp;$B$1&amp;$I81</f>
        <v>"ItemId":</v>
      </c>
      <c r="N81" s="1" t="str">
        <f t="shared" ref="N81:N89" si="14">$B$2&amp;$J$7&amp;$B$2&amp;$B$1&amp;$J81</f>
        <v>"Gang":</v>
      </c>
      <c r="O81" s="1" t="str">
        <f t="shared" ref="O81:O88" si="15">IF(I81="","",$A$3&amp;_xlfn.TEXTJOIN($C$1,1,$M81:$N81)&amp;$A$4)</f>
        <v/>
      </c>
    </row>
    <row r="82" spans="9:15" x14ac:dyDescent="0.15">
      <c r="I82" s="2" t="str">
        <f t="shared" si="8"/>
        <v/>
      </c>
      <c r="J82" s="2" t="str">
        <f t="shared" si="9"/>
        <v/>
      </c>
      <c r="K82" s="4"/>
      <c r="M82" s="1" t="str">
        <f t="shared" si="13"/>
        <v>"ItemId":</v>
      </c>
      <c r="N82" s="1" t="str">
        <f t="shared" si="14"/>
        <v>"Gang":</v>
      </c>
      <c r="O82" s="1" t="str">
        <f t="shared" si="15"/>
        <v/>
      </c>
    </row>
    <row r="83" spans="9:15" x14ac:dyDescent="0.15">
      <c r="I83" s="2">
        <f t="shared" si="8"/>
        <v>141011</v>
      </c>
      <c r="J83" s="2">
        <f t="shared" si="9"/>
        <v>3</v>
      </c>
      <c r="K83" s="4" t="s">
        <v>67</v>
      </c>
      <c r="M83" s="1" t="str">
        <f t="shared" si="13"/>
        <v>"ItemId":141011</v>
      </c>
      <c r="N83" s="1" t="str">
        <f t="shared" si="14"/>
        <v>"Gang":3</v>
      </c>
      <c r="O83" s="1" t="str">
        <f t="shared" si="15"/>
        <v>{"ItemId":141011,"Gang":3}</v>
      </c>
    </row>
    <row r="84" spans="9:15" x14ac:dyDescent="0.15">
      <c r="I84" s="2" t="str">
        <f t="shared" si="8"/>
        <v/>
      </c>
      <c r="J84" s="2" t="str">
        <f t="shared" si="9"/>
        <v/>
      </c>
      <c r="K84" s="4"/>
      <c r="M84" s="1" t="str">
        <f t="shared" si="13"/>
        <v>"ItemId":</v>
      </c>
      <c r="N84" s="1" t="str">
        <f t="shared" si="14"/>
        <v>"Gang":</v>
      </c>
      <c r="O84" s="1" t="str">
        <f t="shared" si="15"/>
        <v/>
      </c>
    </row>
    <row r="85" spans="9:15" x14ac:dyDescent="0.15">
      <c r="I85" s="2" t="str">
        <f t="shared" si="8"/>
        <v/>
      </c>
      <c r="J85" s="2" t="str">
        <f t="shared" si="9"/>
        <v/>
      </c>
      <c r="K85" s="4"/>
      <c r="M85" s="1" t="str">
        <f t="shared" si="13"/>
        <v>"ItemId":</v>
      </c>
      <c r="N85" s="1" t="str">
        <f t="shared" si="14"/>
        <v>"Gang":</v>
      </c>
      <c r="O85" s="1" t="str">
        <f t="shared" si="15"/>
        <v/>
      </c>
    </row>
    <row r="86" spans="9:15" x14ac:dyDescent="0.15">
      <c r="I86" s="2">
        <f t="shared" si="8"/>
        <v>141014</v>
      </c>
      <c r="J86" s="2">
        <f t="shared" si="9"/>
        <v>1</v>
      </c>
      <c r="K86" s="4" t="s">
        <v>68</v>
      </c>
      <c r="M86" s="1" t="str">
        <f t="shared" si="13"/>
        <v>"ItemId":141014</v>
      </c>
      <c r="N86" s="1" t="str">
        <f t="shared" si="14"/>
        <v>"Gang":1</v>
      </c>
      <c r="O86" s="1" t="str">
        <f t="shared" si="15"/>
        <v>{"ItemId":141014,"Gang":1}</v>
      </c>
    </row>
    <row r="87" spans="9:15" x14ac:dyDescent="0.15">
      <c r="I87" s="2">
        <f t="shared" si="8"/>
        <v>141015</v>
      </c>
      <c r="J87" s="2">
        <f t="shared" si="9"/>
        <v>3</v>
      </c>
      <c r="K87" s="4" t="s">
        <v>69</v>
      </c>
      <c r="M87" s="1" t="str">
        <f t="shared" si="13"/>
        <v>"ItemId":141015</v>
      </c>
      <c r="N87" s="1" t="str">
        <f t="shared" si="14"/>
        <v>"Gang":3</v>
      </c>
      <c r="O87" s="1" t="str">
        <f t="shared" si="15"/>
        <v>{"ItemId":141015,"Gang":3}</v>
      </c>
    </row>
    <row r="88" spans="9:15" x14ac:dyDescent="0.15">
      <c r="I88" s="2" t="str">
        <f t="shared" si="8"/>
        <v/>
      </c>
      <c r="J88" s="2" t="str">
        <f t="shared" si="9"/>
        <v/>
      </c>
      <c r="K88" s="4"/>
      <c r="M88" s="1" t="str">
        <f t="shared" si="13"/>
        <v>"ItemId":</v>
      </c>
      <c r="N88" s="1" t="str">
        <f t="shared" si="14"/>
        <v>"Gang":</v>
      </c>
      <c r="O88" s="1" t="str">
        <f t="shared" si="15"/>
        <v/>
      </c>
    </row>
    <row r="89" spans="9:15" x14ac:dyDescent="0.15">
      <c r="I89" s="2">
        <v>41004</v>
      </c>
      <c r="J89" s="2"/>
      <c r="K89" s="4"/>
      <c r="M89" s="1" t="str">
        <f t="shared" si="13"/>
        <v>"ItemId":41004</v>
      </c>
      <c r="N89" s="1" t="str">
        <f t="shared" si="14"/>
        <v>"Gang":</v>
      </c>
      <c r="O89" s="1" t="str">
        <f t="shared" ref="O89" si="16">IF(I89="","",$A$3&amp;_xlfn.TEXTJOIN($C$1,1,$M89:$N89)&amp;$A$4)</f>
        <v>{"ItemId":41004,"Gang":}</v>
      </c>
    </row>
  </sheetData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2025-06-19T12:35:15Z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