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F117367F-7517-4C26-87A0-D20C1ED0B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3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3" l="1"/>
  <c r="I38" i="3" s="1"/>
  <c r="I39" i="3" s="1"/>
  <c r="I40" i="3" s="1"/>
  <c r="I41" i="3" s="1"/>
  <c r="I42" i="3" s="1"/>
  <c r="I43" i="3" s="1"/>
  <c r="I35" i="3"/>
  <c r="I36" i="3"/>
  <c r="H43" i="3"/>
  <c r="B43" i="3"/>
  <c r="A43" i="3" s="1"/>
  <c r="H42" i="3"/>
  <c r="B42" i="3"/>
  <c r="A42" i="3"/>
  <c r="H41" i="3"/>
  <c r="B41" i="3"/>
  <c r="A41" i="3"/>
  <c r="H40" i="3"/>
  <c r="B40" i="3"/>
  <c r="A40" i="3" s="1"/>
  <c r="H39" i="3"/>
  <c r="B39" i="3"/>
  <c r="A39" i="3"/>
  <c r="H38" i="3"/>
  <c r="B38" i="3"/>
  <c r="A38" i="3"/>
  <c r="B46" i="3"/>
  <c r="B47" i="3"/>
  <c r="B48" i="3"/>
  <c r="B49" i="3"/>
  <c r="B50" i="3"/>
  <c r="B51" i="3"/>
  <c r="A51" i="3" s="1"/>
  <c r="B52" i="3"/>
  <c r="A52" i="3" s="1"/>
  <c r="B53" i="3"/>
  <c r="B54" i="3"/>
  <c r="B55" i="3"/>
  <c r="B56" i="3"/>
  <c r="A56" i="3" s="1"/>
  <c r="B57" i="3"/>
  <c r="A57" i="3" s="1"/>
  <c r="B58" i="3"/>
  <c r="B59" i="3"/>
  <c r="A59" i="3" s="1"/>
  <c r="B60" i="3"/>
  <c r="A60" i="3" s="1"/>
  <c r="B61" i="3"/>
  <c r="B45" i="3"/>
  <c r="B63" i="3"/>
  <c r="A63" i="3" s="1"/>
  <c r="H65" i="3"/>
  <c r="B65" i="3"/>
  <c r="A65" i="3" s="1"/>
  <c r="I64" i="3"/>
  <c r="I65" i="3" s="1"/>
  <c r="H64" i="3"/>
  <c r="B64" i="3"/>
  <c r="A64" i="3" s="1"/>
  <c r="H58" i="3"/>
  <c r="A58" i="3"/>
  <c r="H57" i="3"/>
  <c r="H60" i="3"/>
  <c r="H56" i="3"/>
  <c r="H59" i="3"/>
  <c r="H52" i="3"/>
  <c r="H53" i="3"/>
  <c r="H54" i="3"/>
  <c r="H55" i="3"/>
  <c r="H51" i="3"/>
  <c r="H49" i="3"/>
  <c r="H48" i="3"/>
  <c r="H47" i="3"/>
  <c r="H46" i="3"/>
  <c r="H45" i="3"/>
  <c r="B37" i="3"/>
  <c r="B36" i="3"/>
  <c r="B35" i="3"/>
  <c r="H37" i="3"/>
  <c r="H36" i="3"/>
  <c r="H35" i="3"/>
  <c r="B33" i="3"/>
  <c r="B32" i="3"/>
  <c r="B31" i="3"/>
  <c r="H29" i="3"/>
  <c r="B29" i="3"/>
  <c r="A29" i="3" s="1"/>
  <c r="H27" i="3"/>
  <c r="B27" i="3"/>
  <c r="A27" i="3" s="1"/>
  <c r="I8" i="3"/>
  <c r="H8" i="3"/>
  <c r="B8" i="3"/>
  <c r="A8" i="3" s="1"/>
  <c r="H9" i="3"/>
  <c r="B9" i="3"/>
  <c r="A9" i="3" s="1"/>
  <c r="B28" i="3"/>
  <c r="B26" i="3"/>
  <c r="B24" i="3"/>
  <c r="B23" i="3"/>
  <c r="B22" i="3"/>
  <c r="B21" i="3"/>
  <c r="B19" i="3"/>
  <c r="A19" i="3" s="1"/>
  <c r="B18" i="3"/>
  <c r="A18" i="3" s="1"/>
  <c r="B16" i="3"/>
  <c r="A16" i="3" s="1"/>
  <c r="B15" i="3"/>
  <c r="B14" i="3"/>
  <c r="B13" i="3"/>
  <c r="A13" i="3" s="1"/>
  <c r="B12" i="3"/>
  <c r="B11" i="3"/>
  <c r="B7" i="3"/>
  <c r="B6" i="3"/>
  <c r="H16" i="3"/>
  <c r="I13" i="3"/>
  <c r="H13" i="3"/>
  <c r="H6" i="3"/>
  <c r="H14" i="3"/>
  <c r="H12" i="3"/>
  <c r="H11" i="3"/>
  <c r="H15" i="3"/>
  <c r="H7" i="3"/>
  <c r="A24" i="3" l="1"/>
  <c r="A23" i="3"/>
  <c r="H24" i="3"/>
  <c r="H23" i="3"/>
  <c r="H22" i="3"/>
  <c r="H21" i="3"/>
  <c r="A22" i="3"/>
  <c r="A21" i="3"/>
  <c r="H61" i="3" l="1"/>
  <c r="H50" i="3"/>
  <c r="H32" i="3"/>
  <c r="H33" i="3"/>
  <c r="H31" i="3"/>
  <c r="H28" i="3"/>
  <c r="H26" i="3"/>
  <c r="I32" i="3" l="1"/>
  <c r="I33" i="3" s="1"/>
  <c r="I7" i="3"/>
  <c r="I9" i="3" s="1"/>
  <c r="I46" i="3"/>
  <c r="I47" i="3" s="1"/>
  <c r="I48" i="3" s="1"/>
  <c r="A26" i="3"/>
  <c r="I49" i="3" l="1"/>
  <c r="I50" i="3" s="1"/>
  <c r="I53" i="3" s="1"/>
  <c r="I51" i="3"/>
  <c r="I52" i="3" s="1"/>
  <c r="I57" i="3" s="1"/>
  <c r="I12" i="3"/>
  <c r="I14" i="3" s="1"/>
  <c r="I15" i="3" s="1"/>
  <c r="I16" i="3" s="1"/>
  <c r="K18" i="2"/>
  <c r="I18" i="2"/>
  <c r="H18" i="2"/>
  <c r="J18" i="2" s="1"/>
  <c r="L18" i="2" s="1"/>
  <c r="G17" i="2" s="1"/>
  <c r="A61" i="3"/>
  <c r="A55" i="3"/>
  <c r="A54" i="3"/>
  <c r="A53" i="3"/>
  <c r="A50" i="3"/>
  <c r="A49" i="3"/>
  <c r="A48" i="3"/>
  <c r="A47" i="3"/>
  <c r="A46" i="3"/>
  <c r="A45" i="3"/>
  <c r="A37" i="3"/>
  <c r="A36" i="3"/>
  <c r="A35" i="3"/>
  <c r="A33" i="3"/>
  <c r="A32" i="3"/>
  <c r="A31" i="3"/>
  <c r="A28" i="3"/>
  <c r="A15" i="3"/>
  <c r="A14" i="3"/>
  <c r="A12" i="3"/>
  <c r="A11" i="3"/>
  <c r="A7" i="3"/>
  <c r="A6" i="3"/>
  <c r="I54" i="3" l="1"/>
  <c r="I58" i="3"/>
  <c r="I56" i="3"/>
  <c r="I55" i="3"/>
  <c r="I59" i="3"/>
  <c r="I61" i="3" l="1"/>
  <c r="I60" i="3"/>
</calcChain>
</file>

<file path=xl/sharedStrings.xml><?xml version="1.0" encoding="utf-8"?>
<sst xmlns="http://schemas.openxmlformats.org/spreadsheetml/2006/main" count="239" uniqueCount="111">
  <si>
    <t>Id</t>
  </si>
  <si>
    <t>PushId</t>
  </si>
  <si>
    <t>//Note</t>
  </si>
  <si>
    <t>//Note2</t>
  </si>
  <si>
    <t>TriggerType</t>
  </si>
  <si>
    <t>GiftBagType</t>
  </si>
  <si>
    <t>GiftBagId</t>
  </si>
  <si>
    <t>int</t>
  </si>
  <si>
    <t>string</t>
  </si>
  <si>
    <t>主键</t>
  </si>
  <si>
    <t>id</t>
  </si>
  <si>
    <t>备注</t>
  </si>
  <si>
    <t>触发类型</t>
  </si>
  <si>
    <t>礼包类型</t>
  </si>
  <si>
    <t>礼包ID</t>
  </si>
  <si>
    <t>推送次数</t>
  </si>
  <si>
    <t>//序号</t>
  </si>
  <si>
    <t>ID</t>
  </si>
  <si>
    <t>0 缺物品
1 缺某一类物品</t>
  </si>
  <si>
    <t>// 偷车钳</t>
  </si>
  <si>
    <t>偷车钳</t>
  </si>
  <si>
    <r>
      <rPr>
        <sz val="11"/>
        <color rgb="FF000000"/>
        <rFont val="宋体"/>
        <family val="3"/>
        <charset val="134"/>
      </rPr>
      <t>迎新招募礼包</t>
    </r>
  </si>
  <si>
    <t>{"TriggerType":0,"ItemId":10001}</t>
  </si>
  <si>
    <t>// 史诗偷车钳</t>
  </si>
  <si>
    <t>史诗偷车钳</t>
  </si>
  <si>
    <t>{"TriggerType":0,"ItemId":10002}</t>
  </si>
  <si>
    <r>
      <rPr>
        <sz val="11"/>
        <color rgb="FF000000"/>
        <rFont val="宋体"/>
        <family val="3"/>
        <charset val="134"/>
      </rPr>
      <t>偷车大盗礼包</t>
    </r>
  </si>
  <si>
    <t>史诗级自选礼包</t>
  </si>
  <si>
    <t>// 升级</t>
  </si>
  <si>
    <t>机油</t>
  </si>
  <si>
    <t>{"TriggerType":0,"ItemId":50005}</t>
  </si>
  <si>
    <t>// 改装件</t>
  </si>
  <si>
    <t>黑道精英礼包</t>
  </si>
  <si>
    <t>{"TriggerType":1,"ItemType":3}</t>
  </si>
  <si>
    <t>// 升阶（卡牌）</t>
  </si>
  <si>
    <t>精英级自选礼包</t>
  </si>
  <si>
    <t>{"TriggerType":1,"ItemType":4}</t>
  </si>
  <si>
    <t>// 货币</t>
  </si>
  <si>
    <t>龙焰晶</t>
  </si>
  <si>
    <t>直充</t>
  </si>
  <si>
    <t>{"TriggerType":0,"ItemId":50001}</t>
  </si>
  <si>
    <t>钻石</t>
  </si>
  <si>
    <t>{"TriggerType":0,"ItemId":50002}</t>
  </si>
  <si>
    <t>// 钞票</t>
  </si>
  <si>
    <t>钞票</t>
  </si>
  <si>
    <r>
      <rPr>
        <sz val="11"/>
        <color rgb="FF000000"/>
        <rFont val="宋体"/>
        <family val="3"/>
        <charset val="134"/>
      </rPr>
      <t>一夜暴富礼包</t>
    </r>
  </si>
  <si>
    <t>{"TriggerType":0,"ItemId":50003}</t>
  </si>
  <si>
    <t>[</t>
  </si>
  <si>
    <t>:</t>
  </si>
  <si>
    <t>,</t>
  </si>
  <si>
    <t>]</t>
  </si>
  <si>
    <t>"</t>
  </si>
  <si>
    <t>{</t>
  </si>
  <si>
    <t>}</t>
  </si>
  <si>
    <r>
      <rPr>
        <b/>
        <sz val="15"/>
        <color rgb="FF44546A"/>
        <rFont val="宋体"/>
        <family val="3"/>
        <charset val="134"/>
      </rPr>
      <t>弹出礼包</t>
    </r>
  </si>
  <si>
    <r>
      <rPr>
        <b/>
        <sz val="13"/>
        <color rgb="FF44546A"/>
        <rFont val="宋体"/>
        <family val="3"/>
        <charset val="134"/>
      </rPr>
      <t>破冰</t>
    </r>
  </si>
  <si>
    <r>
      <rPr>
        <sz val="11"/>
        <color rgb="FF000000"/>
        <rFont val="宋体"/>
        <family val="3"/>
        <charset val="134"/>
      </rPr>
      <t>商品名</t>
    </r>
  </si>
  <si>
    <r>
      <rPr>
        <sz val="11"/>
        <color rgb="FF000000"/>
        <rFont val="宋体"/>
        <family val="3"/>
        <charset val="134"/>
      </rPr>
      <t>首抽礼包</t>
    </r>
  </si>
  <si>
    <r>
      <rPr>
        <sz val="11"/>
        <color rgb="FF000000"/>
        <rFont val="宋体"/>
        <family val="3"/>
        <charset val="134"/>
      </rPr>
      <t>出现条件</t>
    </r>
  </si>
  <si>
    <r>
      <rPr>
        <sz val="11"/>
        <color rgb="FF000000"/>
        <rFont val="宋体"/>
        <family val="3"/>
        <charset val="134"/>
      </rPr>
      <t>第2次十连</t>
    </r>
  </si>
  <si>
    <r>
      <rPr>
        <sz val="11"/>
        <color rgb="FF000000"/>
        <rFont val="宋体"/>
        <family val="3"/>
        <charset val="134"/>
      </rPr>
      <t>持续时间</t>
    </r>
  </si>
  <si>
    <r>
      <rPr>
        <sz val="11"/>
        <color rgb="FF000000"/>
        <rFont val="宋体"/>
        <family val="3"/>
        <charset val="134"/>
      </rPr>
      <t>h</t>
    </r>
  </si>
  <si>
    <r>
      <rPr>
        <sz val="11"/>
        <color rgb="FF000000"/>
        <rFont val="宋体"/>
        <family val="3"/>
        <charset val="134"/>
      </rPr>
      <t>定价</t>
    </r>
  </si>
  <si>
    <r>
      <rPr>
        <sz val="11"/>
        <color rgb="FF000000"/>
        <rFont val="宋体"/>
        <family val="3"/>
        <charset val="134"/>
      </rPr>
      <t>返利比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</si>
  <si>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</si>
  <si>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</si>
  <si>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价值</t>
    </r>
  </si>
  <si>
    <t>ItemId</t>
  </si>
  <si>
    <t>Num</t>
  </si>
  <si>
    <r>
      <rPr>
        <sz val="11"/>
        <color rgb="FF000000"/>
        <rFont val="宋体"/>
        <family val="3"/>
        <charset val="134"/>
      </rPr>
      <t>史诗偷车钳</t>
    </r>
  </si>
  <si>
    <t>1 直充礼包
2 弹窗礼包（传送带）
3 商城礼包</t>
    <phoneticPr fontId="4" type="noConversion"/>
  </si>
  <si>
    <t>训练手册</t>
    <phoneticPr fontId="4" type="noConversion"/>
  </si>
  <si>
    <t>{"TriggerType":0,"ItemId":50004}</t>
    <phoneticPr fontId="4" type="noConversion"/>
  </si>
  <si>
    <t>PushCount</t>
    <phoneticPr fontId="4" type="noConversion"/>
  </si>
  <si>
    <t>UnlockKey</t>
    <phoneticPr fontId="4" type="noConversion"/>
  </si>
  <si>
    <t>解锁Id</t>
    <phoneticPr fontId="4" type="noConversion"/>
  </si>
  <si>
    <t>解锁Id
GameFunctionState</t>
    <phoneticPr fontId="4" type="noConversion"/>
  </si>
  <si>
    <t>DrawCard</t>
  </si>
  <si>
    <t>Shop</t>
  </si>
  <si>
    <t>ShopItem900500</t>
    <phoneticPr fontId="4" type="noConversion"/>
  </si>
  <si>
    <t>MainFight</t>
  </si>
  <si>
    <t>ShopItem900100</t>
    <phoneticPr fontId="4" type="noConversion"/>
  </si>
  <si>
    <t>// 传说偷车钳</t>
    <phoneticPr fontId="4" type="noConversion"/>
  </si>
  <si>
    <t>传说偷车钳</t>
    <phoneticPr fontId="4" type="noConversion"/>
  </si>
  <si>
    <t>// 专属装备</t>
    <phoneticPr fontId="4" type="noConversion"/>
  </si>
  <si>
    <t>MythCardPool</t>
  </si>
  <si>
    <t>EpicCardPool</t>
  </si>
  <si>
    <t>ExEquip</t>
  </si>
  <si>
    <t>{"TriggerType":0,"ItemId":70002}</t>
    <phoneticPr fontId="4" type="noConversion"/>
  </si>
  <si>
    <t>{"TriggerType":0,"ItemId":70001}</t>
    <phoneticPr fontId="4" type="noConversion"/>
  </si>
  <si>
    <r>
      <rPr>
        <sz val="11"/>
        <color rgb="FF000000"/>
        <rFont val="宋体"/>
        <family val="3"/>
        <charset val="134"/>
      </rPr>
      <t>静海凝晶</t>
    </r>
  </si>
  <si>
    <r>
      <rPr>
        <sz val="11"/>
        <color rgb="FF000000"/>
        <rFont val="宋体"/>
        <family val="3"/>
        <charset val="134"/>
      </rPr>
      <t>流金凝晶</t>
    </r>
  </si>
  <si>
    <t>一夜暴富礼包</t>
  </si>
  <si>
    <t>史诗级英雄自选礼包</t>
  </si>
  <si>
    <t>招募礼包1-周</t>
  </si>
  <si>
    <t>招募礼包2-周</t>
  </si>
  <si>
    <t>迎新招募礼包</t>
  </si>
  <si>
    <t>偷车大盗礼包</t>
  </si>
  <si>
    <t>精英级英雄自选礼包</t>
  </si>
  <si>
    <t>招募礼包1-日</t>
  </si>
  <si>
    <t>招募礼包2-日</t>
  </si>
  <si>
    <t>专属礼包-周</t>
  </si>
  <si>
    <t>专属礼包-日</t>
  </si>
  <si>
    <t>门票礼包1-日</t>
  </si>
  <si>
    <t>门票礼包1-周</t>
  </si>
  <si>
    <t>门票礼包2-周</t>
  </si>
  <si>
    <t>门票礼包2-日</t>
  </si>
  <si>
    <t>阵营改装件</t>
    <phoneticPr fontId="4" type="noConversion"/>
  </si>
  <si>
    <t>招募礼包2-日</t>
    <phoneticPr fontId="4" type="noConversion"/>
  </si>
  <si>
    <t>招募礼包1-日</t>
    <phoneticPr fontId="4" type="noConversion"/>
  </si>
  <si>
    <t>车卡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</si>
</sst>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#,##0.00"/>
    <numFmt numFmtId="177" formatCode="\¥0.00"/>
    <numFmt numFmtId="178" formatCode="#,##0_);[Red]\(#,##0\)"/>
  </numFmts>
  <fonts count="6" x14ac:knownFonts="1">
    <font>
      <sz val="11"/>
      <color theme="1"/>
      <name val="宋体"/>
      <charset val="134"/>
      <scheme val="minor"/>
    </font>
    <font>
      <b/>
      <sz val="15"/>
      <color rgb="FF44546A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8CCA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50007</v>
          </cell>
          <cell r="D69" t="str">
            <v>竞技币</v>
          </cell>
        </row>
        <row r="70">
          <cell r="B70">
            <v>50008</v>
          </cell>
          <cell r="D70" t="str">
            <v>迷梦碎片</v>
          </cell>
        </row>
        <row r="71">
          <cell r="B71">
            <v>60001</v>
          </cell>
          <cell r="D71" t="str">
            <v>钞票（1秒）</v>
          </cell>
        </row>
        <row r="72">
          <cell r="B72">
            <v>60002</v>
          </cell>
          <cell r="D72" t="str">
            <v>改装手册（1秒）</v>
          </cell>
        </row>
        <row r="73">
          <cell r="B73">
            <v>60003</v>
          </cell>
          <cell r="D73" t="str">
            <v>机油（1秒）</v>
          </cell>
        </row>
        <row r="74">
          <cell r="B74">
            <v>60011</v>
          </cell>
          <cell r="D74" t="str">
            <v>钞票箱（2小时）</v>
          </cell>
        </row>
        <row r="75">
          <cell r="B75">
            <v>60012</v>
          </cell>
          <cell r="D75" t="str">
            <v>改装手册箱（2小时）</v>
          </cell>
        </row>
        <row r="76">
          <cell r="B76">
            <v>60013</v>
          </cell>
          <cell r="D76" t="str">
            <v>机油箱（2小时）</v>
          </cell>
        </row>
        <row r="77">
          <cell r="B77">
            <v>60021</v>
          </cell>
          <cell r="D77" t="str">
            <v>钞票箱（8小时）</v>
          </cell>
        </row>
        <row r="78">
          <cell r="B78">
            <v>60022</v>
          </cell>
          <cell r="D78" t="str">
            <v>改装手册箱（8小时）</v>
          </cell>
        </row>
        <row r="79">
          <cell r="B79">
            <v>60023</v>
          </cell>
          <cell r="D79" t="str">
            <v>机油箱（8小时）</v>
          </cell>
        </row>
        <row r="80">
          <cell r="B80">
            <v>60031</v>
          </cell>
          <cell r="D80" t="str">
            <v>钞票箱（24小时）</v>
          </cell>
        </row>
        <row r="81">
          <cell r="B81">
            <v>60032</v>
          </cell>
          <cell r="D81" t="str">
            <v>改装手册箱（24小时）</v>
          </cell>
        </row>
        <row r="82">
          <cell r="B82">
            <v>60033</v>
          </cell>
          <cell r="D82" t="str">
            <v>机油箱（24小时）</v>
          </cell>
        </row>
        <row r="83">
          <cell r="B83">
            <v>60041</v>
          </cell>
          <cell r="D83" t="str">
            <v>钞票箱（3天）</v>
          </cell>
        </row>
        <row r="84">
          <cell r="B84">
            <v>60042</v>
          </cell>
          <cell r="D84" t="str">
            <v>改装手册箱（3天）</v>
          </cell>
        </row>
        <row r="85">
          <cell r="B85">
            <v>60043</v>
          </cell>
          <cell r="D85" t="str">
            <v>机油箱（3天）</v>
          </cell>
        </row>
        <row r="86">
          <cell r="B86">
            <v>60101</v>
          </cell>
          <cell r="D86" t="str">
            <v>史诗级英雄自选宝箱</v>
          </cell>
        </row>
        <row r="87">
          <cell r="B87">
            <v>60102</v>
          </cell>
          <cell r="D87" t="str">
            <v>精英级英雄自选宝箱</v>
          </cell>
        </row>
        <row r="88">
          <cell r="B88">
            <v>60103</v>
          </cell>
          <cell r="D88" t="str">
            <v>招募自选宝箱</v>
          </cell>
        </row>
        <row r="89">
          <cell r="B89">
            <v>60104</v>
          </cell>
          <cell r="D89" t="str">
            <v>资源自选宝箱</v>
          </cell>
        </row>
        <row r="90">
          <cell r="B90">
            <v>80001</v>
          </cell>
          <cell r="D90" t="str">
            <v>战令积分</v>
          </cell>
        </row>
        <row r="91">
          <cell r="B91">
            <v>80002</v>
          </cell>
          <cell r="D91" t="str">
            <v>复活药水</v>
          </cell>
        </row>
        <row r="92">
          <cell r="B92">
            <v>100001</v>
          </cell>
          <cell r="D92" t="str">
            <v>头像1</v>
          </cell>
        </row>
        <row r="93">
          <cell r="B93">
            <v>100002</v>
          </cell>
          <cell r="D93" t="str">
            <v>头像2</v>
          </cell>
        </row>
        <row r="94">
          <cell r="B94">
            <v>100003</v>
          </cell>
          <cell r="D94" t="str">
            <v>头像3</v>
          </cell>
        </row>
        <row r="95">
          <cell r="B95">
            <v>100004</v>
          </cell>
          <cell r="D95" t="str">
            <v>头像4</v>
          </cell>
        </row>
        <row r="96">
          <cell r="B96">
            <v>100005</v>
          </cell>
          <cell r="D96" t="str">
            <v>头像5</v>
          </cell>
        </row>
        <row r="97">
          <cell r="B97">
            <v>110001</v>
          </cell>
          <cell r="D97" t="str">
            <v>头像框1</v>
          </cell>
        </row>
        <row r="98">
          <cell r="B98">
            <v>110002</v>
          </cell>
          <cell r="D98" t="str">
            <v>头像框2</v>
          </cell>
        </row>
        <row r="99">
          <cell r="B99">
            <v>110003</v>
          </cell>
          <cell r="D99" t="str">
            <v>头像框3</v>
          </cell>
        </row>
        <row r="100">
          <cell r="B100">
            <v>110004</v>
          </cell>
          <cell r="D100" t="str">
            <v>头像框4</v>
          </cell>
        </row>
        <row r="101">
          <cell r="B101">
            <v>110005</v>
          </cell>
          <cell r="D101" t="str">
            <v>头像框5</v>
          </cell>
        </row>
        <row r="102">
          <cell r="B102">
            <v>120001</v>
          </cell>
          <cell r="D102" t="str">
            <v>名片背景1</v>
          </cell>
        </row>
        <row r="103">
          <cell r="B103">
            <v>120002</v>
          </cell>
          <cell r="D103" t="str">
            <v>名片背景2</v>
          </cell>
        </row>
        <row r="104">
          <cell r="B104">
            <v>120003</v>
          </cell>
          <cell r="D104" t="str">
            <v>名片背景3</v>
          </cell>
        </row>
        <row r="105">
          <cell r="B105">
            <v>120004</v>
          </cell>
          <cell r="D105" t="str">
            <v>名片背景4</v>
          </cell>
        </row>
        <row r="106">
          <cell r="B106">
            <v>120005</v>
          </cell>
          <cell r="D106" t="str">
            <v>名片背景5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/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/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/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/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/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/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/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/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/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/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/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/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/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/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/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2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I12" sqref="I12"/>
    </sheetView>
  </sheetViews>
  <sheetFormatPr defaultColWidth="9" defaultRowHeight="13.5" x14ac:dyDescent="0.15"/>
  <cols>
    <col min="1" max="1" width="12.625" customWidth="1"/>
    <col min="2" max="2" width="15" customWidth="1"/>
    <col min="3" max="4" width="23.375" customWidth="1"/>
    <col min="5" max="5" width="36" customWidth="1"/>
    <col min="6" max="6" width="21.625" customWidth="1"/>
    <col min="7" max="7" width="15.75" customWidth="1"/>
    <col min="8" max="8" width="19.25" customWidth="1"/>
    <col min="9" max="9" width="19.875" customWidth="1"/>
  </cols>
  <sheetData>
    <row r="1" spans="1:9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20" t="s">
        <v>73</v>
      </c>
      <c r="I1" s="20" t="s">
        <v>74</v>
      </c>
    </row>
    <row r="2" spans="1:9" x14ac:dyDescent="0.15">
      <c r="A2" s="5" t="s">
        <v>7</v>
      </c>
      <c r="B2" s="5" t="s">
        <v>7</v>
      </c>
      <c r="C2" s="5" t="s">
        <v>8</v>
      </c>
      <c r="D2" s="5" t="s">
        <v>8</v>
      </c>
      <c r="E2" s="5" t="s">
        <v>8</v>
      </c>
      <c r="F2" s="5" t="s">
        <v>7</v>
      </c>
      <c r="G2" s="5" t="s">
        <v>7</v>
      </c>
      <c r="H2" s="5" t="s">
        <v>7</v>
      </c>
      <c r="I2" s="5" t="s">
        <v>7</v>
      </c>
    </row>
    <row r="3" spans="1:9" x14ac:dyDescent="0.15">
      <c r="A3" s="5" t="s">
        <v>9</v>
      </c>
      <c r="B3" s="11" t="s">
        <v>10</v>
      </c>
      <c r="C3" s="11" t="s">
        <v>11</v>
      </c>
      <c r="D3" s="11" t="s">
        <v>11</v>
      </c>
      <c r="E3" s="11" t="s">
        <v>12</v>
      </c>
      <c r="F3" s="11" t="s">
        <v>13</v>
      </c>
      <c r="G3" s="11" t="s">
        <v>14</v>
      </c>
      <c r="H3" s="11" t="s">
        <v>15</v>
      </c>
      <c r="I3" s="17" t="s">
        <v>75</v>
      </c>
    </row>
    <row r="4" spans="1:9" ht="150.94999999999999" customHeight="1" x14ac:dyDescent="0.15">
      <c r="A4" s="11" t="s">
        <v>16</v>
      </c>
      <c r="B4" s="11" t="s">
        <v>17</v>
      </c>
      <c r="C4" s="11" t="s">
        <v>11</v>
      </c>
      <c r="D4" s="11" t="s">
        <v>11</v>
      </c>
      <c r="E4" s="11" t="s">
        <v>18</v>
      </c>
      <c r="F4" s="17" t="s">
        <v>70</v>
      </c>
      <c r="G4" s="11" t="s">
        <v>14</v>
      </c>
      <c r="H4" s="11" t="s">
        <v>15</v>
      </c>
      <c r="I4" s="17" t="s">
        <v>76</v>
      </c>
    </row>
    <row r="5" spans="1:9" x14ac:dyDescent="0.15">
      <c r="A5" s="12" t="s">
        <v>19</v>
      </c>
      <c r="B5" s="11"/>
      <c r="C5" s="11"/>
      <c r="D5" s="11"/>
      <c r="E5" s="11"/>
      <c r="F5" s="11"/>
      <c r="G5" s="11"/>
      <c r="H5" s="11"/>
      <c r="I5" s="11"/>
    </row>
    <row r="6" spans="1:9" x14ac:dyDescent="0.15">
      <c r="A6" s="6">
        <f>B6</f>
        <v>3010100301</v>
      </c>
      <c r="B6" s="6">
        <f>INT(F6*10&amp;G6*100+COUNTIFS($G$6:G6,G6))</f>
        <v>3010100301</v>
      </c>
      <c r="C6" s="13" t="s">
        <v>20</v>
      </c>
      <c r="D6" s="6" t="s">
        <v>32</v>
      </c>
      <c r="E6" s="6" t="s">
        <v>22</v>
      </c>
      <c r="F6" s="6">
        <v>3</v>
      </c>
      <c r="G6" s="6">
        <v>101003</v>
      </c>
      <c r="H6" s="21">
        <f>$H$63</f>
        <v>999999999</v>
      </c>
      <c r="I6" s="6" t="s">
        <v>77</v>
      </c>
    </row>
    <row r="7" spans="1:9" x14ac:dyDescent="0.15">
      <c r="A7" s="6">
        <f t="shared" ref="A7:A22" si="0">B7</f>
        <v>3010100501</v>
      </c>
      <c r="B7" s="6">
        <f>INT(F7*10&amp;G7*100+COUNTIFS($G$6:G7,G7))</f>
        <v>3010100501</v>
      </c>
      <c r="C7" s="13" t="s">
        <v>20</v>
      </c>
      <c r="D7" s="6" t="s">
        <v>92</v>
      </c>
      <c r="E7" s="6" t="s">
        <v>22</v>
      </c>
      <c r="F7" s="6">
        <v>3</v>
      </c>
      <c r="G7" s="6">
        <v>101005</v>
      </c>
      <c r="H7" s="21">
        <f>$H$63</f>
        <v>999999999</v>
      </c>
      <c r="I7" s="6" t="str">
        <f>I6</f>
        <v>DrawCard</v>
      </c>
    </row>
    <row r="8" spans="1:9" x14ac:dyDescent="0.15">
      <c r="A8" s="6">
        <f t="shared" si="0"/>
        <v>3020400201</v>
      </c>
      <c r="B8" s="6">
        <f>INT(F8*10&amp;G8*100+COUNTIFS($G$6:G8,G8))</f>
        <v>3020400201</v>
      </c>
      <c r="C8" s="13" t="s">
        <v>20</v>
      </c>
      <c r="D8" s="6" t="s">
        <v>105</v>
      </c>
      <c r="E8" s="6" t="s">
        <v>22</v>
      </c>
      <c r="F8" s="6">
        <v>3</v>
      </c>
      <c r="G8" s="6">
        <v>204002</v>
      </c>
      <c r="H8" s="21">
        <f>$H$63</f>
        <v>999999999</v>
      </c>
      <c r="I8" s="6" t="str">
        <f>I6</f>
        <v>DrawCard</v>
      </c>
    </row>
    <row r="9" spans="1:9" x14ac:dyDescent="0.15">
      <c r="A9" s="6">
        <f t="shared" ref="A9" si="1">B9</f>
        <v>3020500201</v>
      </c>
      <c r="B9" s="6">
        <f>INT(F9*10&amp;G9*100+COUNTIFS($G$6:G9,G9))</f>
        <v>3020500201</v>
      </c>
      <c r="C9" s="13" t="s">
        <v>20</v>
      </c>
      <c r="D9" s="6" t="s">
        <v>106</v>
      </c>
      <c r="E9" s="6" t="s">
        <v>22</v>
      </c>
      <c r="F9" s="6">
        <v>3</v>
      </c>
      <c r="G9" s="6">
        <v>205002</v>
      </c>
      <c r="H9" s="21">
        <f>$H$63</f>
        <v>999999999</v>
      </c>
      <c r="I9" s="6" t="str">
        <f>I7</f>
        <v>DrawCard</v>
      </c>
    </row>
    <row r="10" spans="1:9" x14ac:dyDescent="0.15">
      <c r="A10" s="12" t="s">
        <v>23</v>
      </c>
      <c r="B10" s="11"/>
      <c r="C10" s="11"/>
      <c r="D10" s="11"/>
      <c r="E10" s="11"/>
      <c r="F10" s="11"/>
      <c r="G10" s="11"/>
      <c r="H10" s="11"/>
      <c r="I10" s="11"/>
    </row>
    <row r="11" spans="1:9" x14ac:dyDescent="0.15">
      <c r="A11" s="6">
        <f t="shared" si="0"/>
        <v>3010100601</v>
      </c>
      <c r="B11" s="6">
        <f>INT(F11*10&amp;G11*100+COUNTIFS($G$6:G11,G11))</f>
        <v>3010100601</v>
      </c>
      <c r="C11" s="14" t="s">
        <v>24</v>
      </c>
      <c r="D11" s="6" t="s">
        <v>97</v>
      </c>
      <c r="E11" s="6" t="s">
        <v>25</v>
      </c>
      <c r="F11" s="6">
        <v>3</v>
      </c>
      <c r="G11" s="6">
        <v>101006</v>
      </c>
      <c r="H11" s="21">
        <f>$H$63</f>
        <v>999999999</v>
      </c>
      <c r="I11" s="6" t="s">
        <v>86</v>
      </c>
    </row>
    <row r="12" spans="1:9" x14ac:dyDescent="0.15">
      <c r="A12" s="6">
        <f t="shared" si="0"/>
        <v>3010100401</v>
      </c>
      <c r="B12" s="6">
        <f>INT(F12*10&amp;G12*100+COUNTIFS($G$6:G12,G12))</f>
        <v>3010100401</v>
      </c>
      <c r="C12" s="14" t="s">
        <v>24</v>
      </c>
      <c r="D12" s="6" t="s">
        <v>96</v>
      </c>
      <c r="E12" s="6" t="s">
        <v>25</v>
      </c>
      <c r="F12" s="6">
        <v>3</v>
      </c>
      <c r="G12" s="6">
        <v>101004</v>
      </c>
      <c r="H12" s="21">
        <f>$H$63</f>
        <v>999999999</v>
      </c>
      <c r="I12" s="6" t="str">
        <f>I11</f>
        <v>EpicCardPool</v>
      </c>
    </row>
    <row r="13" spans="1:9" x14ac:dyDescent="0.15">
      <c r="A13" s="6">
        <f t="shared" ref="A13" si="2">B13</f>
        <v>3010100101</v>
      </c>
      <c r="B13" s="6">
        <f>INT(F13*10&amp;G13*100+COUNTIFS($G$6:G13,G13))</f>
        <v>3010100101</v>
      </c>
      <c r="C13" s="14" t="s">
        <v>24</v>
      </c>
      <c r="D13" s="6" t="s">
        <v>93</v>
      </c>
      <c r="E13" s="6" t="s">
        <v>25</v>
      </c>
      <c r="F13" s="6">
        <v>3</v>
      </c>
      <c r="G13" s="6">
        <v>101001</v>
      </c>
      <c r="H13" s="21">
        <f>$H$63</f>
        <v>999999999</v>
      </c>
      <c r="I13" s="6" t="str">
        <f>I11</f>
        <v>EpicCardPool</v>
      </c>
    </row>
    <row r="14" spans="1:9" x14ac:dyDescent="0.15">
      <c r="A14" s="6">
        <f t="shared" si="0"/>
        <v>3010100701</v>
      </c>
      <c r="B14" s="6">
        <f>INT(F14*10&amp;G14*100+COUNTIFS($G$6:G14,G14))</f>
        <v>3010100701</v>
      </c>
      <c r="C14" s="14" t="s">
        <v>24</v>
      </c>
      <c r="D14" s="6" t="s">
        <v>98</v>
      </c>
      <c r="E14" s="6" t="s">
        <v>25</v>
      </c>
      <c r="F14" s="6">
        <v>3</v>
      </c>
      <c r="G14" s="6">
        <v>101007</v>
      </c>
      <c r="H14" s="21">
        <f>$H$63</f>
        <v>999999999</v>
      </c>
      <c r="I14" s="6" t="str">
        <f>I12</f>
        <v>EpicCardPool</v>
      </c>
    </row>
    <row r="15" spans="1:9" x14ac:dyDescent="0.15">
      <c r="A15" s="6">
        <f t="shared" si="0"/>
        <v>3020400401</v>
      </c>
      <c r="B15" s="6">
        <f>INT(F15*10&amp;G15*100+COUNTIFS($G$6:G15,G15))</f>
        <v>3020400401</v>
      </c>
      <c r="C15" s="14" t="s">
        <v>24</v>
      </c>
      <c r="D15" s="6" t="s">
        <v>94</v>
      </c>
      <c r="E15" s="6" t="s">
        <v>25</v>
      </c>
      <c r="F15" s="6">
        <v>3</v>
      </c>
      <c r="G15" s="6">
        <v>204004</v>
      </c>
      <c r="H15" s="21">
        <f>$H$63</f>
        <v>999999999</v>
      </c>
      <c r="I15" s="6" t="str">
        <f t="shared" ref="I15" si="3">I14</f>
        <v>EpicCardPool</v>
      </c>
    </row>
    <row r="16" spans="1:9" x14ac:dyDescent="0.15">
      <c r="A16" s="6">
        <f t="shared" ref="A16:A19" si="4">B16</f>
        <v>3020500401</v>
      </c>
      <c r="B16" s="6">
        <f>INT(F16*10&amp;G16*100+COUNTIFS($G$6:G16,G16))</f>
        <v>3020500401</v>
      </c>
      <c r="C16" s="14" t="s">
        <v>24</v>
      </c>
      <c r="D16" s="6" t="s">
        <v>99</v>
      </c>
      <c r="E16" s="6" t="s">
        <v>25</v>
      </c>
      <c r="F16" s="6">
        <v>3</v>
      </c>
      <c r="G16" s="6">
        <v>205004</v>
      </c>
      <c r="H16" s="21">
        <f>$H$63</f>
        <v>999999999</v>
      </c>
      <c r="I16" s="6" t="str">
        <f>I15</f>
        <v>EpicCardPool</v>
      </c>
    </row>
    <row r="17" spans="1:9" x14ac:dyDescent="0.15">
      <c r="A17" s="12" t="s">
        <v>82</v>
      </c>
      <c r="B17" s="11"/>
      <c r="C17" s="11"/>
      <c r="D17" s="11"/>
      <c r="E17" s="11"/>
      <c r="F17" s="11"/>
      <c r="G17" s="11"/>
      <c r="H17" s="11"/>
      <c r="I17" s="11"/>
    </row>
    <row r="18" spans="1:9" x14ac:dyDescent="0.15">
      <c r="A18" s="6">
        <f t="shared" si="4"/>
        <v>3020400501</v>
      </c>
      <c r="B18" s="6">
        <f>INT(F18*10&amp;G18*100+COUNTIFS($G$6:G18,G18))</f>
        <v>3020400501</v>
      </c>
      <c r="C18" s="14" t="s">
        <v>83</v>
      </c>
      <c r="D18" s="6" t="s">
        <v>95</v>
      </c>
      <c r="E18" s="6" t="s">
        <v>25</v>
      </c>
      <c r="F18" s="6">
        <v>3</v>
      </c>
      <c r="G18" s="6">
        <v>204005</v>
      </c>
      <c r="H18" s="21">
        <v>999999999</v>
      </c>
      <c r="I18" s="6" t="s">
        <v>85</v>
      </c>
    </row>
    <row r="19" spans="1:9" x14ac:dyDescent="0.15">
      <c r="A19" s="6">
        <f t="shared" si="4"/>
        <v>3020500501</v>
      </c>
      <c r="B19" s="6">
        <f>INT(F19*10&amp;G19*100+COUNTIFS($G$6:G19,G19))</f>
        <v>3020500501</v>
      </c>
      <c r="C19" s="14" t="s">
        <v>83</v>
      </c>
      <c r="D19" s="6" t="s">
        <v>100</v>
      </c>
      <c r="E19" s="6" t="s">
        <v>25</v>
      </c>
      <c r="F19" s="6">
        <v>3</v>
      </c>
      <c r="G19" s="6">
        <v>205005</v>
      </c>
      <c r="H19" s="21">
        <v>999999999</v>
      </c>
      <c r="I19" s="6" t="s">
        <v>85</v>
      </c>
    </row>
    <row r="20" spans="1:9" x14ac:dyDescent="0.15">
      <c r="A20" s="12" t="s">
        <v>84</v>
      </c>
      <c r="B20" s="11"/>
      <c r="C20" s="11"/>
      <c r="D20" s="11"/>
      <c r="E20" s="11"/>
      <c r="F20" s="11"/>
      <c r="G20" s="11"/>
      <c r="H20" s="11"/>
      <c r="I20" s="11"/>
    </row>
    <row r="21" spans="1:9" x14ac:dyDescent="0.15">
      <c r="A21" s="6">
        <f t="shared" si="0"/>
        <v>3020400601</v>
      </c>
      <c r="B21" s="6">
        <f>INT(F21*10&amp;G21*100+COUNTIFS($G$6:G21,G21))</f>
        <v>3020400601</v>
      </c>
      <c r="C21" s="22" t="s">
        <v>91</v>
      </c>
      <c r="D21" s="6" t="s">
        <v>101</v>
      </c>
      <c r="E21" s="6" t="s">
        <v>88</v>
      </c>
      <c r="F21" s="6">
        <v>3</v>
      </c>
      <c r="G21" s="6">
        <v>204006</v>
      </c>
      <c r="H21" s="21">
        <f>$H$63</f>
        <v>999999999</v>
      </c>
      <c r="I21" s="6" t="s">
        <v>87</v>
      </c>
    </row>
    <row r="22" spans="1:9" x14ac:dyDescent="0.15">
      <c r="A22" s="6">
        <f t="shared" si="0"/>
        <v>3020500601</v>
      </c>
      <c r="B22" s="6">
        <f>INT(F22*10&amp;G22*100+COUNTIFS($G$6:G22,G22))</f>
        <v>3020500601</v>
      </c>
      <c r="C22" s="15" t="s">
        <v>90</v>
      </c>
      <c r="D22" s="6" t="s">
        <v>101</v>
      </c>
      <c r="E22" s="6" t="s">
        <v>89</v>
      </c>
      <c r="F22" s="6">
        <v>3</v>
      </c>
      <c r="G22" s="6">
        <v>205006</v>
      </c>
      <c r="H22" s="21">
        <f>$H$63</f>
        <v>999999999</v>
      </c>
      <c r="I22" s="6" t="s">
        <v>87</v>
      </c>
    </row>
    <row r="23" spans="1:9" x14ac:dyDescent="0.15">
      <c r="A23" s="6">
        <f t="shared" ref="A23:A24" si="5">B23</f>
        <v>3020400602</v>
      </c>
      <c r="B23" s="6">
        <f>INT(F23*10&amp;G23*100+COUNTIFS($G$6:G23,G23))</f>
        <v>3020400602</v>
      </c>
      <c r="C23" s="22" t="s">
        <v>91</v>
      </c>
      <c r="D23" s="6" t="s">
        <v>102</v>
      </c>
      <c r="E23" s="6" t="s">
        <v>88</v>
      </c>
      <c r="F23" s="6">
        <v>3</v>
      </c>
      <c r="G23" s="6">
        <v>204006</v>
      </c>
      <c r="H23" s="21">
        <f>$H$63</f>
        <v>999999999</v>
      </c>
      <c r="I23" s="6" t="s">
        <v>87</v>
      </c>
    </row>
    <row r="24" spans="1:9" x14ac:dyDescent="0.15">
      <c r="A24" s="6">
        <f t="shared" si="5"/>
        <v>3020500602</v>
      </c>
      <c r="B24" s="6">
        <f>INT(F24*10&amp;G24*100+COUNTIFS($G$6:G24,G24))</f>
        <v>3020500602</v>
      </c>
      <c r="C24" s="15" t="s">
        <v>90</v>
      </c>
      <c r="D24" s="6" t="s">
        <v>102</v>
      </c>
      <c r="E24" s="6" t="s">
        <v>89</v>
      </c>
      <c r="F24" s="6">
        <v>3</v>
      </c>
      <c r="G24" s="6">
        <v>205006</v>
      </c>
      <c r="H24" s="21">
        <f>$H$63</f>
        <v>999999999</v>
      </c>
      <c r="I24" s="6" t="s">
        <v>87</v>
      </c>
    </row>
    <row r="25" spans="1:9" x14ac:dyDescent="0.15">
      <c r="A25" s="12" t="s">
        <v>28</v>
      </c>
      <c r="B25" s="11"/>
      <c r="C25" s="11"/>
      <c r="D25" s="11"/>
      <c r="E25" s="11"/>
      <c r="F25" s="11"/>
      <c r="G25" s="11"/>
      <c r="H25" s="11"/>
      <c r="I25" s="11"/>
    </row>
    <row r="26" spans="1:9" x14ac:dyDescent="0.15">
      <c r="A26" s="6">
        <f t="shared" ref="A26" si="6">B26</f>
        <v>3020400101</v>
      </c>
      <c r="B26" s="6">
        <f>INT(F26*10&amp;G26*100+COUNTIFS($G$6:G26,G26))</f>
        <v>3020400101</v>
      </c>
      <c r="C26" s="18" t="s">
        <v>71</v>
      </c>
      <c r="D26" s="19" t="s">
        <v>104</v>
      </c>
      <c r="E26" s="19" t="s">
        <v>72</v>
      </c>
      <c r="F26" s="6">
        <v>3</v>
      </c>
      <c r="G26" s="6">
        <v>204001</v>
      </c>
      <c r="H26" s="21">
        <f>$H$63</f>
        <v>999999999</v>
      </c>
      <c r="I26" s="6" t="s">
        <v>80</v>
      </c>
    </row>
    <row r="27" spans="1:9" x14ac:dyDescent="0.15">
      <c r="A27" s="6">
        <f t="shared" ref="A27" si="7">B27</f>
        <v>3020500101</v>
      </c>
      <c r="B27" s="6">
        <f>INT(F27*10&amp;G27*100+COUNTIFS($G$6:G27,G27))</f>
        <v>3020500101</v>
      </c>
      <c r="C27" s="18" t="s">
        <v>71</v>
      </c>
      <c r="D27" s="6" t="s">
        <v>103</v>
      </c>
      <c r="E27" s="19" t="s">
        <v>72</v>
      </c>
      <c r="F27" s="6">
        <v>3</v>
      </c>
      <c r="G27" s="6">
        <v>205001</v>
      </c>
      <c r="H27" s="21">
        <f>$H$63</f>
        <v>999999999</v>
      </c>
      <c r="I27" s="6" t="s">
        <v>80</v>
      </c>
    </row>
    <row r="28" spans="1:9" x14ac:dyDescent="0.15">
      <c r="A28" s="6">
        <f t="shared" ref="A28:A33" si="8">B28</f>
        <v>3020400102</v>
      </c>
      <c r="B28" s="6">
        <f>INT(F28*10&amp;G28*100+COUNTIFS($G$6:G28,G28))</f>
        <v>3020400102</v>
      </c>
      <c r="C28" s="16" t="s">
        <v>29</v>
      </c>
      <c r="D28" s="19" t="s">
        <v>104</v>
      </c>
      <c r="E28" s="6" t="s">
        <v>30</v>
      </c>
      <c r="F28" s="6">
        <v>3</v>
      </c>
      <c r="G28" s="6">
        <v>204001</v>
      </c>
      <c r="H28" s="21">
        <f>$H$63</f>
        <v>999999999</v>
      </c>
      <c r="I28" s="6" t="s">
        <v>80</v>
      </c>
    </row>
    <row r="29" spans="1:9" x14ac:dyDescent="0.15">
      <c r="A29" s="6">
        <f t="shared" ref="A29" si="9">B29</f>
        <v>3020500102</v>
      </c>
      <c r="B29" s="6">
        <f>INT(F29*10&amp;G29*100+COUNTIFS($G$6:G29,G29))</f>
        <v>3020500102</v>
      </c>
      <c r="C29" s="16" t="s">
        <v>29</v>
      </c>
      <c r="D29" s="6" t="s">
        <v>103</v>
      </c>
      <c r="E29" s="6" t="s">
        <v>30</v>
      </c>
      <c r="F29" s="6">
        <v>3</v>
      </c>
      <c r="G29" s="6">
        <v>205001</v>
      </c>
      <c r="H29" s="21">
        <f>$H$63</f>
        <v>999999999</v>
      </c>
      <c r="I29" s="6" t="s">
        <v>80</v>
      </c>
    </row>
    <row r="30" spans="1:9" x14ac:dyDescent="0.15">
      <c r="A30" s="12" t="s">
        <v>31</v>
      </c>
      <c r="B30" s="11"/>
      <c r="C30" s="11"/>
      <c r="D30" s="11"/>
      <c r="E30" s="11"/>
      <c r="F30" s="11"/>
      <c r="G30" s="11"/>
      <c r="H30" s="11"/>
      <c r="I30" s="11"/>
    </row>
    <row r="31" spans="1:9" x14ac:dyDescent="0.15">
      <c r="A31" s="6">
        <f t="shared" si="8"/>
        <v>3010100502</v>
      </c>
      <c r="B31" s="6">
        <f>INT(F31*10&amp;G31*100+COUNTIFS($G$6:G31,G31))</f>
        <v>3010100502</v>
      </c>
      <c r="C31" s="16" t="s">
        <v>107</v>
      </c>
      <c r="D31" s="6" t="s">
        <v>92</v>
      </c>
      <c r="E31" s="6" t="s">
        <v>33</v>
      </c>
      <c r="F31" s="6">
        <v>3</v>
      </c>
      <c r="G31" s="6">
        <v>101005</v>
      </c>
      <c r="H31" s="21">
        <f>$H$63</f>
        <v>999999999</v>
      </c>
      <c r="I31" s="19" t="s">
        <v>79</v>
      </c>
    </row>
    <row r="32" spans="1:9" x14ac:dyDescent="0.15">
      <c r="A32" s="6">
        <f t="shared" si="8"/>
        <v>3020400103</v>
      </c>
      <c r="B32" s="6">
        <f>INT(F32*10&amp;G32*100+COUNTIFS($G$6:G32,G32))</f>
        <v>3020400103</v>
      </c>
      <c r="C32" s="16" t="s">
        <v>107</v>
      </c>
      <c r="D32" s="19" t="s">
        <v>104</v>
      </c>
      <c r="E32" s="6" t="s">
        <v>33</v>
      </c>
      <c r="F32" s="6">
        <v>3</v>
      </c>
      <c r="G32" s="6">
        <v>204001</v>
      </c>
      <c r="H32" s="21">
        <f>$H$63</f>
        <v>999999999</v>
      </c>
      <c r="I32" s="6" t="str">
        <f>I31</f>
        <v>ShopItem900500</v>
      </c>
    </row>
    <row r="33" spans="1:9" x14ac:dyDescent="0.15">
      <c r="A33" s="6">
        <f t="shared" si="8"/>
        <v>3020500103</v>
      </c>
      <c r="B33" s="6">
        <f>INT(F33*10&amp;G33*100+COUNTIFS($G$6:G33,G33))</f>
        <v>3020500103</v>
      </c>
      <c r="C33" s="16" t="s">
        <v>107</v>
      </c>
      <c r="D33" s="6" t="s">
        <v>103</v>
      </c>
      <c r="E33" s="6" t="s">
        <v>33</v>
      </c>
      <c r="F33" s="6">
        <v>3</v>
      </c>
      <c r="G33" s="6">
        <v>205001</v>
      </c>
      <c r="H33" s="21">
        <f>$H$63</f>
        <v>999999999</v>
      </c>
      <c r="I33" s="6" t="str">
        <f t="shared" ref="I33" si="10">I32</f>
        <v>ShopItem900500</v>
      </c>
    </row>
    <row r="34" spans="1:9" x14ac:dyDescent="0.15">
      <c r="A34" s="12" t="s">
        <v>34</v>
      </c>
      <c r="B34" s="11"/>
      <c r="C34" s="11"/>
      <c r="D34" s="11"/>
      <c r="E34" s="11"/>
      <c r="F34" s="11"/>
      <c r="G34" s="11"/>
      <c r="H34" s="11"/>
      <c r="I34" s="11"/>
    </row>
    <row r="35" spans="1:9" x14ac:dyDescent="0.15">
      <c r="A35" s="6">
        <f t="shared" ref="A35:A43" si="11">B35</f>
        <v>3010100402</v>
      </c>
      <c r="B35" s="6">
        <f>INT(F35*10&amp;G35*100+COUNTIFS($G$6:G35,G35))</f>
        <v>3010100402</v>
      </c>
      <c r="C35" s="13" t="s">
        <v>110</v>
      </c>
      <c r="D35" s="6" t="s">
        <v>21</v>
      </c>
      <c r="E35" s="6" t="s">
        <v>36</v>
      </c>
      <c r="F35" s="6">
        <v>3</v>
      </c>
      <c r="G35" s="6">
        <v>101004</v>
      </c>
      <c r="H35" s="21">
        <f>$H$63</f>
        <v>999999999</v>
      </c>
      <c r="I35" s="6" t="str">
        <f>I11</f>
        <v>EpicCardPool</v>
      </c>
    </row>
    <row r="36" spans="1:9" x14ac:dyDescent="0.15">
      <c r="A36" s="6">
        <f t="shared" si="11"/>
        <v>3010100102</v>
      </c>
      <c r="B36" s="6">
        <f>INT(F36*10&amp;G36*100+COUNTIFS($G$6:G36,G36))</f>
        <v>3010100102</v>
      </c>
      <c r="C36" s="13" t="s">
        <v>110</v>
      </c>
      <c r="D36" s="6" t="s">
        <v>27</v>
      </c>
      <c r="E36" s="6" t="s">
        <v>36</v>
      </c>
      <c r="F36" s="6">
        <v>3</v>
      </c>
      <c r="G36" s="6">
        <v>101001</v>
      </c>
      <c r="H36" s="21">
        <f>$H$63</f>
        <v>999999999</v>
      </c>
      <c r="I36" s="6" t="str">
        <f>I35</f>
        <v>EpicCardPool</v>
      </c>
    </row>
    <row r="37" spans="1:9" x14ac:dyDescent="0.15">
      <c r="A37" s="6">
        <f t="shared" si="11"/>
        <v>3010100702</v>
      </c>
      <c r="B37" s="6">
        <f>INT(F37*10&amp;G37*100+COUNTIFS($G$6:G37,G37))</f>
        <v>3010100702</v>
      </c>
      <c r="C37" s="13" t="s">
        <v>110</v>
      </c>
      <c r="D37" s="6" t="s">
        <v>35</v>
      </c>
      <c r="E37" s="6" t="s">
        <v>36</v>
      </c>
      <c r="F37" s="6">
        <v>3</v>
      </c>
      <c r="G37" s="6">
        <v>101007</v>
      </c>
      <c r="H37" s="21">
        <f>$H$63</f>
        <v>999999999</v>
      </c>
      <c r="I37" s="6" t="str">
        <f t="shared" ref="I37:I43" si="12">I36</f>
        <v>EpicCardPool</v>
      </c>
    </row>
    <row r="38" spans="1:9" x14ac:dyDescent="0.15">
      <c r="A38" s="6">
        <f t="shared" si="11"/>
        <v>3020400502</v>
      </c>
      <c r="B38" s="6">
        <f>INT(F38*10&amp;G38*100+COUNTIFS($G$6:G38,G38))</f>
        <v>3020400502</v>
      </c>
      <c r="C38" s="13" t="s">
        <v>110</v>
      </c>
      <c r="D38" s="6" t="s">
        <v>95</v>
      </c>
      <c r="E38" s="6" t="s">
        <v>36</v>
      </c>
      <c r="F38" s="6">
        <v>3</v>
      </c>
      <c r="G38" s="6">
        <v>204005</v>
      </c>
      <c r="H38" s="21">
        <f>$H$63</f>
        <v>999999999</v>
      </c>
      <c r="I38" s="6" t="str">
        <f t="shared" si="12"/>
        <v>EpicCardPool</v>
      </c>
    </row>
    <row r="39" spans="1:9" x14ac:dyDescent="0.15">
      <c r="A39" s="6">
        <f t="shared" si="11"/>
        <v>3020400402</v>
      </c>
      <c r="B39" s="6">
        <f>INT(F39*10&amp;G39*100+COUNTIFS($G$6:G39,G39))</f>
        <v>3020400402</v>
      </c>
      <c r="C39" s="13" t="s">
        <v>110</v>
      </c>
      <c r="D39" s="6" t="s">
        <v>94</v>
      </c>
      <c r="E39" s="6" t="s">
        <v>36</v>
      </c>
      <c r="F39" s="6">
        <v>3</v>
      </c>
      <c r="G39" s="6">
        <v>204004</v>
      </c>
      <c r="H39" s="21">
        <f>$H$63</f>
        <v>999999999</v>
      </c>
      <c r="I39" s="6" t="str">
        <f t="shared" si="12"/>
        <v>EpicCardPool</v>
      </c>
    </row>
    <row r="40" spans="1:9" x14ac:dyDescent="0.15">
      <c r="A40" s="6">
        <f t="shared" si="11"/>
        <v>3020400202</v>
      </c>
      <c r="B40" s="6">
        <f>INT(F40*10&amp;G40*100+COUNTIFS($G$6:G40,G40))</f>
        <v>3020400202</v>
      </c>
      <c r="C40" s="13" t="s">
        <v>110</v>
      </c>
      <c r="D40" s="6" t="s">
        <v>105</v>
      </c>
      <c r="E40" s="6" t="s">
        <v>36</v>
      </c>
      <c r="F40" s="6">
        <v>3</v>
      </c>
      <c r="G40" s="6">
        <v>204002</v>
      </c>
      <c r="H40" s="21">
        <f>$H$63</f>
        <v>999999999</v>
      </c>
      <c r="I40" s="6" t="str">
        <f t="shared" si="12"/>
        <v>EpicCardPool</v>
      </c>
    </row>
    <row r="41" spans="1:9" x14ac:dyDescent="0.15">
      <c r="A41" s="6">
        <f t="shared" si="11"/>
        <v>3020500502</v>
      </c>
      <c r="B41" s="6">
        <f>INT(F41*10&amp;G41*100+COUNTIFS($G$6:G41,G41))</f>
        <v>3020500502</v>
      </c>
      <c r="C41" s="13" t="s">
        <v>110</v>
      </c>
      <c r="D41" s="6" t="s">
        <v>108</v>
      </c>
      <c r="E41" s="6" t="s">
        <v>36</v>
      </c>
      <c r="F41" s="6">
        <v>3</v>
      </c>
      <c r="G41" s="6">
        <v>205005</v>
      </c>
      <c r="H41" s="21">
        <f>$H$63</f>
        <v>999999999</v>
      </c>
      <c r="I41" s="6" t="str">
        <f t="shared" si="12"/>
        <v>EpicCardPool</v>
      </c>
    </row>
    <row r="42" spans="1:9" x14ac:dyDescent="0.15">
      <c r="A42" s="6">
        <f t="shared" si="11"/>
        <v>3020500402</v>
      </c>
      <c r="B42" s="6">
        <f>INT(F42*10&amp;G42*100+COUNTIFS($G$6:G42,G42))</f>
        <v>3020500402</v>
      </c>
      <c r="C42" s="13" t="s">
        <v>110</v>
      </c>
      <c r="D42" s="6" t="s">
        <v>109</v>
      </c>
      <c r="E42" s="6" t="s">
        <v>36</v>
      </c>
      <c r="F42" s="6">
        <v>3</v>
      </c>
      <c r="G42" s="6">
        <v>205004</v>
      </c>
      <c r="H42" s="21">
        <f>$H$63</f>
        <v>999999999</v>
      </c>
      <c r="I42" s="6" t="str">
        <f t="shared" si="12"/>
        <v>EpicCardPool</v>
      </c>
    </row>
    <row r="43" spans="1:9" x14ac:dyDescent="0.15">
      <c r="A43" s="6">
        <f t="shared" si="11"/>
        <v>3020500202</v>
      </c>
      <c r="B43" s="6">
        <f>INT(F43*10&amp;G43*100+COUNTIFS($G$6:G43,G43))</f>
        <v>3020500202</v>
      </c>
      <c r="C43" s="13" t="s">
        <v>110</v>
      </c>
      <c r="D43" s="6" t="s">
        <v>106</v>
      </c>
      <c r="E43" s="6" t="s">
        <v>36</v>
      </c>
      <c r="F43" s="6">
        <v>3</v>
      </c>
      <c r="G43" s="6">
        <v>205002</v>
      </c>
      <c r="H43" s="21">
        <f>$H$63</f>
        <v>999999999</v>
      </c>
      <c r="I43" s="6" t="str">
        <f t="shared" si="12"/>
        <v>EpicCardPool</v>
      </c>
    </row>
    <row r="44" spans="1:9" x14ac:dyDescent="0.15">
      <c r="A44" s="12" t="s">
        <v>37</v>
      </c>
      <c r="B44" s="11"/>
      <c r="C44" s="11"/>
      <c r="D44" s="11"/>
      <c r="E44" s="11"/>
      <c r="F44" s="11"/>
      <c r="G44" s="11"/>
      <c r="H44" s="11"/>
      <c r="I44" s="11"/>
    </row>
    <row r="45" spans="1:9" x14ac:dyDescent="0.15">
      <c r="A45" s="6">
        <f>B45</f>
        <v>10601</v>
      </c>
      <c r="B45" s="6">
        <f>INT(F45*10&amp;G45*100+COUNTIFS($G$6:G45,G45))</f>
        <v>10601</v>
      </c>
      <c r="C45" s="13" t="s">
        <v>38</v>
      </c>
      <c r="D45" s="6" t="s">
        <v>39</v>
      </c>
      <c r="E45" s="6" t="s">
        <v>40</v>
      </c>
      <c r="F45" s="6">
        <v>1</v>
      </c>
      <c r="G45" s="6">
        <v>6</v>
      </c>
      <c r="H45" s="21">
        <f>$H$63</f>
        <v>999999999</v>
      </c>
      <c r="I45" s="6" t="s">
        <v>78</v>
      </c>
    </row>
    <row r="46" spans="1:9" x14ac:dyDescent="0.15">
      <c r="A46" s="6">
        <f>B46</f>
        <v>10501</v>
      </c>
      <c r="B46" s="6">
        <f>INT(F46*10&amp;G46*100+COUNTIFS($G$6:G46,G46))</f>
        <v>10501</v>
      </c>
      <c r="C46" s="13" t="s">
        <v>38</v>
      </c>
      <c r="D46" s="6" t="s">
        <v>39</v>
      </c>
      <c r="E46" s="6" t="s">
        <v>40</v>
      </c>
      <c r="F46" s="6">
        <v>1</v>
      </c>
      <c r="G46" s="6">
        <v>5</v>
      </c>
      <c r="H46" s="21">
        <f>$H$63</f>
        <v>999999999</v>
      </c>
      <c r="I46" s="6" t="str">
        <f>I45</f>
        <v>Shop</v>
      </c>
    </row>
    <row r="47" spans="1:9" x14ac:dyDescent="0.15">
      <c r="A47" s="6">
        <f t="shared" ref="A47:A61" si="13">B47</f>
        <v>10401</v>
      </c>
      <c r="B47" s="6">
        <f>INT(F47*10&amp;G47*100+COUNTIFS($G$6:G47,G47))</f>
        <v>10401</v>
      </c>
      <c r="C47" s="13" t="s">
        <v>38</v>
      </c>
      <c r="D47" s="6" t="s">
        <v>39</v>
      </c>
      <c r="E47" s="6" t="s">
        <v>40</v>
      </c>
      <c r="F47" s="6">
        <v>1</v>
      </c>
      <c r="G47" s="6">
        <v>4</v>
      </c>
      <c r="H47" s="21">
        <f>$H$63</f>
        <v>999999999</v>
      </c>
      <c r="I47" s="6" t="str">
        <f t="shared" ref="I47:I55" si="14">I46</f>
        <v>Shop</v>
      </c>
    </row>
    <row r="48" spans="1:9" x14ac:dyDescent="0.15">
      <c r="A48" s="6">
        <f t="shared" si="13"/>
        <v>10301</v>
      </c>
      <c r="B48" s="6">
        <f>INT(F48*10&amp;G48*100+COUNTIFS($G$6:G48,G48))</f>
        <v>10301</v>
      </c>
      <c r="C48" s="13" t="s">
        <v>38</v>
      </c>
      <c r="D48" s="6" t="s">
        <v>39</v>
      </c>
      <c r="E48" s="6" t="s">
        <v>40</v>
      </c>
      <c r="F48" s="6">
        <v>1</v>
      </c>
      <c r="G48" s="6">
        <v>3</v>
      </c>
      <c r="H48" s="21">
        <f>$H$63</f>
        <v>999999999</v>
      </c>
      <c r="I48" s="6" t="str">
        <f t="shared" si="14"/>
        <v>Shop</v>
      </c>
    </row>
    <row r="49" spans="1:9" x14ac:dyDescent="0.15">
      <c r="A49" s="6">
        <f t="shared" si="13"/>
        <v>10201</v>
      </c>
      <c r="B49" s="6">
        <f>INT(F49*10&amp;G49*100+COUNTIFS($G$6:G49,G49))</f>
        <v>10201</v>
      </c>
      <c r="C49" s="13" t="s">
        <v>38</v>
      </c>
      <c r="D49" s="6" t="s">
        <v>39</v>
      </c>
      <c r="E49" s="6" t="s">
        <v>40</v>
      </c>
      <c r="F49" s="6">
        <v>1</v>
      </c>
      <c r="G49" s="6">
        <v>2</v>
      </c>
      <c r="H49" s="21">
        <f>$H$63</f>
        <v>999999999</v>
      </c>
      <c r="I49" s="6" t="str">
        <f t="shared" si="14"/>
        <v>Shop</v>
      </c>
    </row>
    <row r="50" spans="1:9" x14ac:dyDescent="0.15">
      <c r="A50" s="6">
        <f t="shared" si="13"/>
        <v>10101</v>
      </c>
      <c r="B50" s="6">
        <f>INT(F50*10&amp;G50*100+COUNTIFS($G$6:G50,G50))</f>
        <v>10101</v>
      </c>
      <c r="C50" s="13" t="s">
        <v>38</v>
      </c>
      <c r="D50" s="6" t="s">
        <v>39</v>
      </c>
      <c r="E50" s="6" t="s">
        <v>40</v>
      </c>
      <c r="F50" s="6">
        <v>1</v>
      </c>
      <c r="G50" s="6">
        <v>1</v>
      </c>
      <c r="H50" s="21">
        <f>$H$63</f>
        <v>999999999</v>
      </c>
      <c r="I50" s="6" t="str">
        <f t="shared" si="14"/>
        <v>Shop</v>
      </c>
    </row>
    <row r="51" spans="1:9" ht="14.1" customHeight="1" x14ac:dyDescent="0.15">
      <c r="A51" s="6">
        <f t="shared" ref="A51:A52" si="15">B51</f>
        <v>3010100302</v>
      </c>
      <c r="B51" s="6">
        <f>INT(F51*10&amp;G51*100+COUNTIFS($G$6:G51,G51))</f>
        <v>3010100302</v>
      </c>
      <c r="C51" s="13" t="s">
        <v>41</v>
      </c>
      <c r="D51" s="6" t="s">
        <v>32</v>
      </c>
      <c r="E51" s="6" t="s">
        <v>42</v>
      </c>
      <c r="F51" s="6">
        <v>3</v>
      </c>
      <c r="G51" s="6">
        <v>101003</v>
      </c>
      <c r="H51" s="21">
        <f>$H$63</f>
        <v>999999999</v>
      </c>
      <c r="I51" s="6" t="str">
        <f>I48</f>
        <v>Shop</v>
      </c>
    </row>
    <row r="52" spans="1:9" ht="14.1" customHeight="1" x14ac:dyDescent="0.15">
      <c r="A52" s="6">
        <f t="shared" si="15"/>
        <v>3010100503</v>
      </c>
      <c r="B52" s="6">
        <f>INT(F52*10&amp;G52*100+COUNTIFS($G$6:G52,G52))</f>
        <v>3010100503</v>
      </c>
      <c r="C52" s="13" t="s">
        <v>41</v>
      </c>
      <c r="D52" s="6" t="s">
        <v>92</v>
      </c>
      <c r="E52" s="6" t="s">
        <v>42</v>
      </c>
      <c r="F52" s="6">
        <v>3</v>
      </c>
      <c r="G52" s="6">
        <v>101005</v>
      </c>
      <c r="H52" s="21">
        <f>$H$63</f>
        <v>999999999</v>
      </c>
      <c r="I52" s="6" t="str">
        <f t="shared" si="14"/>
        <v>Shop</v>
      </c>
    </row>
    <row r="53" spans="1:9" ht="14.1" customHeight="1" x14ac:dyDescent="0.15">
      <c r="A53" s="6">
        <f t="shared" si="13"/>
        <v>3010100602</v>
      </c>
      <c r="B53" s="6">
        <f>INT(F53*10&amp;G53*100+COUNTIFS($G$6:G53,G53))</f>
        <v>3010100602</v>
      </c>
      <c r="C53" s="13" t="s">
        <v>41</v>
      </c>
      <c r="D53" s="6" t="s">
        <v>26</v>
      </c>
      <c r="E53" s="6" t="s">
        <v>42</v>
      </c>
      <c r="F53" s="6">
        <v>3</v>
      </c>
      <c r="G53" s="6">
        <v>101006</v>
      </c>
      <c r="H53" s="21">
        <f>$H$63</f>
        <v>999999999</v>
      </c>
      <c r="I53" s="6" t="str">
        <f>I50</f>
        <v>Shop</v>
      </c>
    </row>
    <row r="54" spans="1:9" ht="14.1" customHeight="1" x14ac:dyDescent="0.15">
      <c r="A54" s="6">
        <f t="shared" si="13"/>
        <v>3010100103</v>
      </c>
      <c r="B54" s="6">
        <f>INT(F54*10&amp;G54*100+COUNTIFS($G$6:G54,G54))</f>
        <v>3010100103</v>
      </c>
      <c r="C54" s="13" t="s">
        <v>41</v>
      </c>
      <c r="D54" s="6" t="s">
        <v>27</v>
      </c>
      <c r="E54" s="6" t="s">
        <v>42</v>
      </c>
      <c r="F54" s="6">
        <v>3</v>
      </c>
      <c r="G54" s="6">
        <v>101001</v>
      </c>
      <c r="H54" s="21">
        <f>$H$63</f>
        <v>999999999</v>
      </c>
      <c r="I54" s="6" t="str">
        <f t="shared" si="14"/>
        <v>Shop</v>
      </c>
    </row>
    <row r="55" spans="1:9" x14ac:dyDescent="0.15">
      <c r="A55" s="6">
        <f t="shared" si="13"/>
        <v>3010100703</v>
      </c>
      <c r="B55" s="6">
        <f>INT(F55*10&amp;G55*100+COUNTIFS($G$6:G55,G55))</f>
        <v>3010100703</v>
      </c>
      <c r="C55" s="13" t="s">
        <v>41</v>
      </c>
      <c r="D55" s="6" t="s">
        <v>35</v>
      </c>
      <c r="E55" s="6" t="s">
        <v>42</v>
      </c>
      <c r="F55" s="6">
        <v>3</v>
      </c>
      <c r="G55" s="6">
        <v>101007</v>
      </c>
      <c r="H55" s="21">
        <f>$H$63</f>
        <v>999999999</v>
      </c>
      <c r="I55" s="6" t="str">
        <f t="shared" si="14"/>
        <v>Shop</v>
      </c>
    </row>
    <row r="56" spans="1:9" x14ac:dyDescent="0.15">
      <c r="A56" s="6">
        <f t="shared" si="13"/>
        <v>3020400503</v>
      </c>
      <c r="B56" s="6">
        <f>INT(F56*10&amp;G56*100+COUNTIFS($G$6:G56,G56))</f>
        <v>3020400503</v>
      </c>
      <c r="C56" s="13" t="s">
        <v>41</v>
      </c>
      <c r="D56" s="6" t="s">
        <v>95</v>
      </c>
      <c r="E56" s="6" t="s">
        <v>42</v>
      </c>
      <c r="F56" s="6">
        <v>3</v>
      </c>
      <c r="G56" s="6">
        <v>204005</v>
      </c>
      <c r="H56" s="21">
        <f>$H$63</f>
        <v>999999999</v>
      </c>
      <c r="I56" s="6" t="str">
        <f>I53</f>
        <v>Shop</v>
      </c>
    </row>
    <row r="57" spans="1:9" x14ac:dyDescent="0.15">
      <c r="A57" s="6">
        <f t="shared" si="13"/>
        <v>3020400403</v>
      </c>
      <c r="B57" s="6">
        <f>INT(F57*10&amp;G57*100+COUNTIFS($G$6:G57,G57))</f>
        <v>3020400403</v>
      </c>
      <c r="C57" s="13" t="s">
        <v>41</v>
      </c>
      <c r="D57" s="6" t="s">
        <v>94</v>
      </c>
      <c r="E57" s="6" t="s">
        <v>42</v>
      </c>
      <c r="F57" s="6">
        <v>3</v>
      </c>
      <c r="G57" s="6">
        <v>204004</v>
      </c>
      <c r="H57" s="21">
        <f>$H$63</f>
        <v>999999999</v>
      </c>
      <c r="I57" s="6" t="str">
        <f>I52</f>
        <v>Shop</v>
      </c>
    </row>
    <row r="58" spans="1:9" x14ac:dyDescent="0.15">
      <c r="A58" s="6">
        <f t="shared" si="13"/>
        <v>3020400203</v>
      </c>
      <c r="B58" s="6">
        <f>INT(F58*10&amp;G58*100+COUNTIFS($G$6:G58,G58))</f>
        <v>3020400203</v>
      </c>
      <c r="C58" s="13" t="s">
        <v>41</v>
      </c>
      <c r="D58" s="6" t="s">
        <v>105</v>
      </c>
      <c r="E58" s="6" t="s">
        <v>42</v>
      </c>
      <c r="F58" s="6">
        <v>3</v>
      </c>
      <c r="G58" s="6">
        <v>204002</v>
      </c>
      <c r="H58" s="21">
        <f>$H$63</f>
        <v>999999999</v>
      </c>
      <c r="I58" s="6" t="str">
        <f>I53</f>
        <v>Shop</v>
      </c>
    </row>
    <row r="59" spans="1:9" x14ac:dyDescent="0.15">
      <c r="A59" s="6">
        <f t="shared" ref="A59" si="16">B59</f>
        <v>3020500503</v>
      </c>
      <c r="B59" s="6">
        <f>INT(F59*10&amp;G59*100+COUNTIFS($G$6:G59,G59))</f>
        <v>3020500503</v>
      </c>
      <c r="C59" s="13" t="s">
        <v>41</v>
      </c>
      <c r="D59" s="6" t="s">
        <v>108</v>
      </c>
      <c r="E59" s="6" t="s">
        <v>42</v>
      </c>
      <c r="F59" s="6">
        <v>3</v>
      </c>
      <c r="G59" s="6">
        <v>205005</v>
      </c>
      <c r="H59" s="21">
        <f>$H$63</f>
        <v>999999999</v>
      </c>
      <c r="I59" s="6" t="str">
        <f>I54</f>
        <v>Shop</v>
      </c>
    </row>
    <row r="60" spans="1:9" x14ac:dyDescent="0.15">
      <c r="A60" s="6">
        <f t="shared" ref="A60" si="17">B60</f>
        <v>3020500403</v>
      </c>
      <c r="B60" s="6">
        <f>INT(F60*10&amp;G60*100+COUNTIFS($G$6:G60,G60))</f>
        <v>3020500403</v>
      </c>
      <c r="C60" s="13" t="s">
        <v>41</v>
      </c>
      <c r="D60" s="6" t="s">
        <v>109</v>
      </c>
      <c r="E60" s="6" t="s">
        <v>42</v>
      </c>
      <c r="F60" s="6">
        <v>3</v>
      </c>
      <c r="G60" s="6">
        <v>205004</v>
      </c>
      <c r="H60" s="21">
        <f>$H$63</f>
        <v>999999999</v>
      </c>
      <c r="I60" s="6" t="str">
        <f>I55</f>
        <v>Shop</v>
      </c>
    </row>
    <row r="61" spans="1:9" x14ac:dyDescent="0.15">
      <c r="A61" s="6">
        <f t="shared" si="13"/>
        <v>3020500203</v>
      </c>
      <c r="B61" s="6">
        <f>INT(F61*10&amp;G61*100+COUNTIFS($G$6:G61,G61))</f>
        <v>3020500203</v>
      </c>
      <c r="C61" s="13" t="s">
        <v>41</v>
      </c>
      <c r="D61" s="6" t="s">
        <v>106</v>
      </c>
      <c r="E61" s="6" t="s">
        <v>42</v>
      </c>
      <c r="F61" s="6">
        <v>3</v>
      </c>
      <c r="G61" s="6">
        <v>205002</v>
      </c>
      <c r="H61" s="21">
        <f>$H$63</f>
        <v>999999999</v>
      </c>
      <c r="I61" s="6" t="str">
        <f>I55</f>
        <v>Shop</v>
      </c>
    </row>
    <row r="62" spans="1:9" x14ac:dyDescent="0.15">
      <c r="A62" s="12" t="s">
        <v>43</v>
      </c>
      <c r="B62" s="11"/>
      <c r="C62" s="11"/>
      <c r="D62" s="11"/>
      <c r="E62" s="11"/>
      <c r="F62" s="11"/>
      <c r="G62" s="11"/>
      <c r="H62" s="11"/>
      <c r="I62" s="11"/>
    </row>
    <row r="63" spans="1:9" x14ac:dyDescent="0.15">
      <c r="A63" s="6">
        <f>B63</f>
        <v>3010100504</v>
      </c>
      <c r="B63" s="6">
        <f>INT(F63*10&amp;G63*100+COUNTIFS($G$6:G63,G63))</f>
        <v>3010100504</v>
      </c>
      <c r="C63" s="16" t="s">
        <v>44</v>
      </c>
      <c r="D63" s="6" t="s">
        <v>45</v>
      </c>
      <c r="E63" s="6" t="s">
        <v>46</v>
      </c>
      <c r="F63" s="6">
        <v>3</v>
      </c>
      <c r="G63" s="6">
        <v>101005</v>
      </c>
      <c r="H63" s="21">
        <v>999999999</v>
      </c>
      <c r="I63" s="19" t="s">
        <v>81</v>
      </c>
    </row>
    <row r="64" spans="1:9" x14ac:dyDescent="0.15">
      <c r="A64" s="6">
        <f t="shared" ref="A64:A65" si="18">B64</f>
        <v>3020400104</v>
      </c>
      <c r="B64" s="6">
        <f>INT(F64*10&amp;G64*100+COUNTIFS($G$6:G64,G64))</f>
        <v>3020400104</v>
      </c>
      <c r="C64" s="16" t="s">
        <v>44</v>
      </c>
      <c r="D64" s="19" t="s">
        <v>104</v>
      </c>
      <c r="E64" s="6" t="s">
        <v>33</v>
      </c>
      <c r="F64" s="6">
        <v>3</v>
      </c>
      <c r="G64" s="6">
        <v>204001</v>
      </c>
      <c r="H64" s="21">
        <f>$H$63</f>
        <v>999999999</v>
      </c>
      <c r="I64" s="6" t="str">
        <f>I63</f>
        <v>ShopItem900100</v>
      </c>
    </row>
    <row r="65" spans="1:9" x14ac:dyDescent="0.15">
      <c r="A65" s="6">
        <f t="shared" si="18"/>
        <v>3020500104</v>
      </c>
      <c r="B65" s="6">
        <f>INT(F65*10&amp;G65*100+COUNTIFS($G$6:G65,G65))</f>
        <v>3020500104</v>
      </c>
      <c r="C65" s="16" t="s">
        <v>44</v>
      </c>
      <c r="D65" s="6" t="s">
        <v>103</v>
      </c>
      <c r="E65" s="6" t="s">
        <v>33</v>
      </c>
      <c r="F65" s="6">
        <v>3</v>
      </c>
      <c r="G65" s="6">
        <v>205001</v>
      </c>
      <c r="H65" s="21">
        <f>$H$63</f>
        <v>999999999</v>
      </c>
      <c r="I65" s="6" t="str">
        <f t="shared" ref="I65" si="19">I64</f>
        <v>ShopItem900100</v>
      </c>
    </row>
    <row r="66" spans="1:9" x14ac:dyDescent="0.15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15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15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15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15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15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15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15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15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15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15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15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15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15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15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15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15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15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15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15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15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15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15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15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15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15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15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15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15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15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15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15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15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15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15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15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15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15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15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15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15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15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15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15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15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15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15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15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15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15">
      <c r="A115" s="6"/>
      <c r="B115" s="6"/>
      <c r="C115" s="6"/>
      <c r="D115" s="6"/>
      <c r="E115" s="6"/>
      <c r="F115" s="6"/>
      <c r="G115" s="6"/>
      <c r="H115" s="6"/>
      <c r="I115" s="6"/>
    </row>
    <row r="116" spans="1:9" x14ac:dyDescent="0.15">
      <c r="A116" s="6"/>
      <c r="B116" s="6"/>
      <c r="C116" s="6"/>
      <c r="D116" s="6"/>
      <c r="E116" s="6"/>
      <c r="F116" s="6"/>
      <c r="G116" s="6"/>
      <c r="H116" s="6"/>
      <c r="I116" s="6"/>
    </row>
    <row r="117" spans="1:9" x14ac:dyDescent="0.15">
      <c r="A117" s="6"/>
      <c r="B117" s="6"/>
      <c r="C117" s="6"/>
      <c r="D117" s="6"/>
      <c r="E117" s="6"/>
      <c r="F117" s="6"/>
      <c r="G117" s="6"/>
      <c r="H117" s="6"/>
      <c r="I117" s="6"/>
    </row>
    <row r="118" spans="1:9" x14ac:dyDescent="0.15">
      <c r="A118" s="6"/>
      <c r="B118" s="6"/>
      <c r="C118" s="6"/>
      <c r="D118" s="6"/>
      <c r="E118" s="6"/>
      <c r="F118" s="6"/>
      <c r="G118" s="6"/>
      <c r="H118" s="6"/>
      <c r="I118" s="6"/>
    </row>
    <row r="119" spans="1:9" x14ac:dyDescent="0.15">
      <c r="A119" s="6"/>
      <c r="B119" s="6"/>
      <c r="C119" s="6"/>
      <c r="D119" s="6"/>
      <c r="E119" s="6"/>
      <c r="F119" s="6"/>
      <c r="G119" s="6"/>
      <c r="H119" s="6"/>
      <c r="I119" s="6"/>
    </row>
    <row r="120" spans="1:9" x14ac:dyDescent="0.15">
      <c r="A120" s="6"/>
      <c r="B120" s="6"/>
      <c r="C120" s="6"/>
      <c r="D120" s="6"/>
      <c r="E120" s="6"/>
      <c r="F120" s="6"/>
      <c r="G120" s="6"/>
      <c r="H120" s="6"/>
      <c r="I120" s="6"/>
    </row>
    <row r="121" spans="1:9" x14ac:dyDescent="0.15">
      <c r="A121" s="6"/>
      <c r="B121" s="6"/>
      <c r="C121" s="6"/>
      <c r="D121" s="6"/>
      <c r="E121" s="6"/>
      <c r="F121" s="6"/>
      <c r="G121" s="6"/>
      <c r="H121" s="6"/>
      <c r="I121" s="6"/>
    </row>
    <row r="122" spans="1:9" x14ac:dyDescent="0.15">
      <c r="A122" s="6"/>
      <c r="B122" s="6"/>
      <c r="C122" s="6"/>
      <c r="D122" s="6"/>
      <c r="E122" s="6"/>
      <c r="F122" s="6"/>
      <c r="G122" s="6"/>
      <c r="H122" s="6"/>
      <c r="I122" s="6"/>
    </row>
  </sheetData>
  <phoneticPr fontId="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pane xSplit="3" ySplit="4" topLeftCell="D5" activePane="bottomRight" state="frozen"/>
      <selection pane="topRight"/>
      <selection pane="bottomLeft"/>
      <selection pane="bottomRight" activeCell="F18" sqref="F18"/>
    </sheetView>
  </sheetViews>
  <sheetFormatPr defaultColWidth="9" defaultRowHeight="13.5" x14ac:dyDescent="0.15"/>
  <cols>
    <col min="1" max="3" width="9" style="1"/>
    <col min="4" max="4" width="11.875" style="1" customWidth="1"/>
    <col min="5" max="6" width="9" style="1"/>
    <col min="7" max="7" width="30.375" style="1" customWidth="1"/>
    <col min="8" max="9" width="9" style="1"/>
    <col min="10" max="10" width="16" style="1" customWidth="1"/>
    <col min="11" max="11" width="9.375" style="1" customWidth="1"/>
    <col min="12" max="12" width="28.25" style="1" customWidth="1"/>
    <col min="13" max="16384" width="9" style="1"/>
  </cols>
  <sheetData>
    <row r="1" spans="1:7" ht="13.5" customHeight="1" x14ac:dyDescent="0.15">
      <c r="A1" s="1" t="s">
        <v>47</v>
      </c>
      <c r="B1" s="1" t="s">
        <v>48</v>
      </c>
      <c r="C1" s="1" t="s">
        <v>49</v>
      </c>
    </row>
    <row r="2" spans="1:7" ht="13.5" customHeight="1" x14ac:dyDescent="0.15">
      <c r="A2" s="1" t="s">
        <v>50</v>
      </c>
      <c r="B2" s="1" t="s">
        <v>51</v>
      </c>
    </row>
    <row r="3" spans="1:7" x14ac:dyDescent="0.15">
      <c r="A3" s="1" t="s">
        <v>52</v>
      </c>
    </row>
    <row r="4" spans="1:7" x14ac:dyDescent="0.15">
      <c r="A4" s="1" t="s">
        <v>53</v>
      </c>
    </row>
    <row r="7" spans="1:7" ht="19.5" x14ac:dyDescent="0.15">
      <c r="D7" s="2" t="s">
        <v>54</v>
      </c>
      <c r="E7" s="3"/>
      <c r="F7" s="3"/>
    </row>
    <row r="8" spans="1:7" x14ac:dyDescent="0.15">
      <c r="D8" s="3"/>
      <c r="E8" s="3"/>
      <c r="F8" s="3"/>
    </row>
    <row r="9" spans="1:7" ht="15" x14ac:dyDescent="0.15">
      <c r="D9" s="4" t="s">
        <v>55</v>
      </c>
      <c r="E9" s="3"/>
      <c r="F9" s="3"/>
    </row>
    <row r="10" spans="1:7" x14ac:dyDescent="0.15">
      <c r="D10" s="3"/>
      <c r="E10" s="3"/>
      <c r="F10" s="3"/>
    </row>
    <row r="11" spans="1:7" x14ac:dyDescent="0.15">
      <c r="D11" s="5" t="s">
        <v>56</v>
      </c>
      <c r="E11" s="6" t="s">
        <v>57</v>
      </c>
      <c r="F11" s="3"/>
    </row>
    <row r="12" spans="1:7" x14ac:dyDescent="0.15">
      <c r="D12" s="5" t="s">
        <v>58</v>
      </c>
      <c r="E12" s="7" t="s">
        <v>59</v>
      </c>
      <c r="F12" s="3"/>
    </row>
    <row r="13" spans="1:7" x14ac:dyDescent="0.15">
      <c r="D13" s="5" t="s">
        <v>60</v>
      </c>
      <c r="E13" s="6">
        <v>24</v>
      </c>
      <c r="F13" s="3" t="s">
        <v>61</v>
      </c>
    </row>
    <row r="14" spans="1:7" x14ac:dyDescent="0.15">
      <c r="D14" s="5" t="s">
        <v>62</v>
      </c>
      <c r="E14" s="7">
        <v>1</v>
      </c>
      <c r="F14" s="3"/>
      <c r="G14" s="1">
        <v>0</v>
      </c>
    </row>
    <row r="15" spans="1:7" x14ac:dyDescent="0.15">
      <c r="D15" s="5" t="s">
        <v>63</v>
      </c>
      <c r="E15" s="8">
        <v>80.36</v>
      </c>
      <c r="F15" s="3"/>
    </row>
    <row r="16" spans="1:7" x14ac:dyDescent="0.15">
      <c r="D16" s="3"/>
      <c r="E16" s="3"/>
      <c r="F16" s="3"/>
    </row>
    <row r="17" spans="4:12" x14ac:dyDescent="0.15">
      <c r="D17" s="5" t="s">
        <v>64</v>
      </c>
      <c r="E17" s="5" t="s">
        <v>65</v>
      </c>
      <c r="F17" s="5" t="s">
        <v>66</v>
      </c>
      <c r="G17" s="1" t="str">
        <f>$A$1&amp;_xlfn.TEXTJOIN($C$1,1,L18)&amp;$A$2</f>
        <v>[{"ItemId":10002,"Num":10}]</v>
      </c>
      <c r="H17" s="1" t="s">
        <v>67</v>
      </c>
      <c r="I17" s="1" t="s">
        <v>68</v>
      </c>
    </row>
    <row r="18" spans="4:12" x14ac:dyDescent="0.15">
      <c r="D18" s="9" t="s">
        <v>69</v>
      </c>
      <c r="E18" s="6">
        <v>10</v>
      </c>
      <c r="F18" s="10">
        <v>80.36</v>
      </c>
      <c r="H18" s="1">
        <f>_xlfn.XLOOKUP($D18,[1]配置!$D$5:$D$1000,[1]配置!$B$5:$B$1000)</f>
        <v>10002</v>
      </c>
      <c r="I18" s="1">
        <f>E18</f>
        <v>10</v>
      </c>
      <c r="J18" s="1" t="str">
        <f>$B$2&amp;H$17&amp;$B$2&amp;$B$1&amp;H18</f>
        <v>"ItemId":10002</v>
      </c>
      <c r="K18" s="1" t="str">
        <f>$B$2&amp;I$17&amp;$B$2&amp;$B$1&amp;I18</f>
        <v>"Num":10</v>
      </c>
      <c r="L18" s="1" t="str">
        <f>$A$3&amp;_xlfn.TEXTJOIN($C$1,1,J18:K18)&amp;$A$4</f>
        <v>{"ItemId":10002,"Num":10}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2025-06-06T07:07:48Z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