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E6784D00-7C3C-4477-94BF-42C0E2923E88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3" r:id="rId2"/>
    <sheet name="中转old" sheetId="2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AY15" i="3"/>
  <c r="AX15" i="3"/>
  <c r="AZ15" i="3" s="1"/>
  <c r="AY14" i="3"/>
  <c r="AX14" i="3"/>
  <c r="AZ14" i="3" s="1"/>
  <c r="AY13" i="3"/>
  <c r="AX13" i="3"/>
  <c r="AZ13" i="3" s="1"/>
  <c r="AX12" i="3" s="1"/>
  <c r="AW15" i="3"/>
  <c r="AW14" i="3"/>
  <c r="AW13" i="3"/>
  <c r="AV9" i="3" s="1"/>
  <c r="K20" i="1"/>
  <c r="A20" i="1"/>
  <c r="E56" i="1"/>
  <c r="E57" i="1" s="1"/>
  <c r="E58" i="1" s="1"/>
  <c r="E59" i="1" s="1"/>
  <c r="E60" i="1" s="1"/>
  <c r="E49" i="1"/>
  <c r="E50" i="1" s="1"/>
  <c r="E51" i="1" s="1"/>
  <c r="E52" i="1" s="1"/>
  <c r="E53" i="1" s="1"/>
  <c r="H13" i="3"/>
  <c r="AF13" i="3"/>
  <c r="C60" i="1" l="1"/>
  <c r="A60" i="1"/>
  <c r="C59" i="1"/>
  <c r="A59" i="1"/>
  <c r="C58" i="1"/>
  <c r="A58" i="1"/>
  <c r="C57" i="1"/>
  <c r="A57" i="1"/>
  <c r="C56" i="1"/>
  <c r="A56" i="1"/>
  <c r="C55" i="1"/>
  <c r="A55" i="1"/>
  <c r="A49" i="1"/>
  <c r="C49" i="1"/>
  <c r="A50" i="1"/>
  <c r="C50" i="1"/>
  <c r="A51" i="1"/>
  <c r="C51" i="1"/>
  <c r="A52" i="1"/>
  <c r="C52" i="1"/>
  <c r="A53" i="1"/>
  <c r="C53" i="1"/>
  <c r="A48" i="1"/>
  <c r="C48" i="1"/>
  <c r="A39" i="1"/>
  <c r="A40" i="1"/>
  <c r="A41" i="1"/>
  <c r="A42" i="1"/>
  <c r="A43" i="1"/>
  <c r="A44" i="1"/>
  <c r="A45" i="1"/>
  <c r="A46" i="1"/>
  <c r="A38" i="1"/>
  <c r="A26" i="1"/>
  <c r="A27" i="1"/>
  <c r="A28" i="1"/>
  <c r="A29" i="1"/>
  <c r="A30" i="1"/>
  <c r="A31" i="1"/>
  <c r="A32" i="1"/>
  <c r="A33" i="1"/>
  <c r="A25" i="1"/>
  <c r="A23" i="1"/>
  <c r="A14" i="1" l="1"/>
  <c r="A15" i="1"/>
  <c r="A16" i="1"/>
  <c r="A17" i="1"/>
  <c r="A18" i="1"/>
  <c r="A19" i="1"/>
  <c r="A13" i="1"/>
  <c r="K19" i="1"/>
  <c r="K18" i="1"/>
  <c r="K17" i="1"/>
  <c r="K16" i="1"/>
  <c r="K15" i="1"/>
  <c r="K13" i="1"/>
  <c r="A7" i="1"/>
  <c r="A8" i="1"/>
  <c r="A9" i="1"/>
  <c r="A10" i="1"/>
  <c r="A11" i="1"/>
  <c r="A12" i="1"/>
  <c r="A6" i="1"/>
  <c r="AT41" i="3"/>
  <c r="AS41" i="3"/>
  <c r="AR41" i="3"/>
  <c r="AT40" i="3"/>
  <c r="AS40" i="3"/>
  <c r="AR40" i="3"/>
  <c r="AT39" i="3"/>
  <c r="AS39" i="3"/>
  <c r="AR39" i="3"/>
  <c r="AT28" i="3"/>
  <c r="AS28" i="3"/>
  <c r="AR28" i="3"/>
  <c r="AT27" i="3"/>
  <c r="AS27" i="3"/>
  <c r="AR27" i="3"/>
  <c r="AT26" i="3"/>
  <c r="AS26" i="3"/>
  <c r="AR26" i="3"/>
  <c r="AS15" i="3"/>
  <c r="AS14" i="3"/>
  <c r="AS13" i="3"/>
  <c r="AM41" i="3"/>
  <c r="AM40" i="3"/>
  <c r="AM39" i="3"/>
  <c r="AM28" i="3"/>
  <c r="AM27" i="3"/>
  <c r="AM26" i="3"/>
  <c r="AM15" i="3"/>
  <c r="AM14" i="3"/>
  <c r="AM13" i="3"/>
  <c r="AG41" i="3"/>
  <c r="AG40" i="3"/>
  <c r="AG39" i="3"/>
  <c r="AG28" i="3"/>
  <c r="AG27" i="3"/>
  <c r="AG26" i="3"/>
  <c r="AG15" i="3"/>
  <c r="AG14" i="3"/>
  <c r="AG13" i="3"/>
  <c r="AH13" i="3"/>
  <c r="AA41" i="3"/>
  <c r="AA40" i="3"/>
  <c r="AA39" i="3"/>
  <c r="AA28" i="3"/>
  <c r="AA27" i="3"/>
  <c r="AA26" i="3"/>
  <c r="AA15" i="3"/>
  <c r="AA14" i="3"/>
  <c r="AA13" i="3"/>
  <c r="U41" i="3"/>
  <c r="U40" i="3"/>
  <c r="U39" i="3"/>
  <c r="U28" i="3"/>
  <c r="U27" i="3"/>
  <c r="U26" i="3"/>
  <c r="U15" i="3"/>
  <c r="U14" i="3"/>
  <c r="U13" i="3"/>
  <c r="T13" i="3"/>
  <c r="V13" i="3" s="1"/>
  <c r="O41" i="3"/>
  <c r="O40" i="3"/>
  <c r="O39" i="3"/>
  <c r="O28" i="3"/>
  <c r="O27" i="3"/>
  <c r="O26" i="3"/>
  <c r="P15" i="3"/>
  <c r="O15" i="3"/>
  <c r="N15" i="3"/>
  <c r="O14" i="3"/>
  <c r="O13" i="3"/>
  <c r="I41" i="3"/>
  <c r="I40" i="3"/>
  <c r="I39" i="3"/>
  <c r="I28" i="3"/>
  <c r="I27" i="3"/>
  <c r="I26" i="3"/>
  <c r="I15" i="3"/>
  <c r="I14" i="3"/>
  <c r="I13" i="3"/>
  <c r="AR38" i="3" l="1"/>
  <c r="AR25" i="3"/>
  <c r="K9" i="1" l="1"/>
  <c r="K10" i="1"/>
  <c r="K11" i="1"/>
  <c r="K12" i="1"/>
  <c r="K8" i="1"/>
  <c r="K6" i="1"/>
  <c r="L6" i="1"/>
  <c r="K81" i="2"/>
  <c r="J81" i="2"/>
  <c r="I81" i="2"/>
  <c r="Y80" i="2"/>
  <c r="R80" i="2"/>
  <c r="J80" i="2"/>
  <c r="Y79" i="2"/>
  <c r="R79" i="2"/>
  <c r="J79" i="2"/>
  <c r="X73" i="2"/>
  <c r="L46" i="1" s="1"/>
  <c r="Q73" i="2"/>
  <c r="I73" i="2"/>
  <c r="L44" i="1" s="1"/>
  <c r="AU71" i="2"/>
  <c r="AT71" i="2"/>
  <c r="AS71" i="2"/>
  <c r="AN71" i="2"/>
  <c r="AM71" i="2"/>
  <c r="AL71" i="2"/>
  <c r="AG71" i="2"/>
  <c r="AF71" i="2"/>
  <c r="AE71" i="2"/>
  <c r="Z71" i="2"/>
  <c r="Y71" i="2"/>
  <c r="X71" i="2"/>
  <c r="S71" i="2"/>
  <c r="R71" i="2"/>
  <c r="Q71" i="2"/>
  <c r="K71" i="2"/>
  <c r="J71" i="2"/>
  <c r="I71" i="2"/>
  <c r="AT70" i="2"/>
  <c r="AM70" i="2"/>
  <c r="AF70" i="2"/>
  <c r="Y70" i="2"/>
  <c r="R70" i="2"/>
  <c r="J70" i="2"/>
  <c r="AT69" i="2"/>
  <c r="AM69" i="2"/>
  <c r="AF69" i="2"/>
  <c r="Y69" i="2"/>
  <c r="R69" i="2"/>
  <c r="J69" i="2"/>
  <c r="AS63" i="2"/>
  <c r="L43" i="1" s="1"/>
  <c r="AL63" i="2"/>
  <c r="AE63" i="2"/>
  <c r="X63" i="2"/>
  <c r="L40" i="1" s="1"/>
  <c r="Q63" i="2"/>
  <c r="I63" i="2"/>
  <c r="CJ57" i="2"/>
  <c r="CI57" i="2"/>
  <c r="CK57" i="2" s="1"/>
  <c r="CC57" i="2"/>
  <c r="CB57" i="2"/>
  <c r="CD57" i="2" s="1"/>
  <c r="BW57" i="2"/>
  <c r="BV57" i="2"/>
  <c r="BU57" i="2"/>
  <c r="BO57" i="2"/>
  <c r="BH57" i="2"/>
  <c r="BA57" i="2"/>
  <c r="AT57" i="2"/>
  <c r="AM57" i="2"/>
  <c r="AF57" i="2"/>
  <c r="Y57" i="2"/>
  <c r="S57" i="2"/>
  <c r="R57" i="2"/>
  <c r="Q57" i="2"/>
  <c r="J57" i="2"/>
  <c r="CK56" i="2"/>
  <c r="CJ56" i="2"/>
  <c r="CI56" i="2"/>
  <c r="CD56" i="2"/>
  <c r="CC56" i="2"/>
  <c r="CB56" i="2"/>
  <c r="BV56" i="2"/>
  <c r="BW56" i="2" s="1"/>
  <c r="BU56" i="2"/>
  <c r="BO56" i="2"/>
  <c r="BH56" i="2"/>
  <c r="BA56" i="2"/>
  <c r="AT56" i="2"/>
  <c r="AM56" i="2"/>
  <c r="AF56" i="2"/>
  <c r="Y56" i="2"/>
  <c r="R56" i="2"/>
  <c r="J56" i="2"/>
  <c r="CJ55" i="2"/>
  <c r="CK55" i="2" s="1"/>
  <c r="CI55" i="2"/>
  <c r="CC55" i="2"/>
  <c r="CB55" i="2"/>
  <c r="CD55" i="2" s="1"/>
  <c r="CB54" i="2" s="1"/>
  <c r="BW55" i="2"/>
  <c r="BU54" i="2" s="1"/>
  <c r="BV55" i="2"/>
  <c r="BU55" i="2"/>
  <c r="BO55" i="2"/>
  <c r="BH55" i="2"/>
  <c r="BA55" i="2"/>
  <c r="AT55" i="2"/>
  <c r="AM55" i="2"/>
  <c r="AF55" i="2"/>
  <c r="Y55" i="2"/>
  <c r="R55" i="2"/>
  <c r="J55" i="2"/>
  <c r="CI49" i="2"/>
  <c r="L36" i="1" s="1"/>
  <c r="CB49" i="2"/>
  <c r="BU49" i="2"/>
  <c r="BN49" i="2"/>
  <c r="BG49" i="2"/>
  <c r="AZ49" i="2"/>
  <c r="AS49" i="2"/>
  <c r="AL49" i="2"/>
  <c r="L29" i="1" s="1"/>
  <c r="AE49" i="2"/>
  <c r="L28" i="1" s="1"/>
  <c r="X49" i="2"/>
  <c r="Q49" i="2"/>
  <c r="I49" i="2"/>
  <c r="J32" i="2"/>
  <c r="J31" i="2"/>
  <c r="J30" i="2"/>
  <c r="I24" i="2"/>
  <c r="L23" i="1" s="1"/>
  <c r="BA19" i="2"/>
  <c r="AT19" i="2"/>
  <c r="AM19" i="2"/>
  <c r="AF19" i="2"/>
  <c r="Y19" i="2"/>
  <c r="S19" i="2"/>
  <c r="R19" i="2"/>
  <c r="Q19" i="2"/>
  <c r="J19" i="2"/>
  <c r="BA18" i="2"/>
  <c r="AT18" i="2"/>
  <c r="AM18" i="2"/>
  <c r="AF18" i="2"/>
  <c r="Y18" i="2"/>
  <c r="R18" i="2"/>
  <c r="J18" i="2"/>
  <c r="BA17" i="2"/>
  <c r="AT17" i="2"/>
  <c r="AM17" i="2"/>
  <c r="AF17" i="2"/>
  <c r="Y17" i="2"/>
  <c r="R17" i="2"/>
  <c r="J17" i="2"/>
  <c r="AZ11" i="2"/>
  <c r="AS11" i="2"/>
  <c r="AL11" i="2"/>
  <c r="AE11" i="2"/>
  <c r="X11" i="2"/>
  <c r="Q11" i="2"/>
  <c r="L7" i="1" s="1"/>
  <c r="I11" i="2"/>
  <c r="L45" i="1"/>
  <c r="L42" i="1"/>
  <c r="L41" i="1"/>
  <c r="L39" i="1"/>
  <c r="L38" i="1"/>
  <c r="H36" i="1"/>
  <c r="A36" i="1"/>
  <c r="L35" i="1"/>
  <c r="H35" i="1"/>
  <c r="A35" i="1"/>
  <c r="L34" i="1"/>
  <c r="H34" i="1"/>
  <c r="A34" i="1"/>
  <c r="L33" i="1"/>
  <c r="H33" i="1"/>
  <c r="L32" i="1"/>
  <c r="H32" i="1"/>
  <c r="L31" i="1"/>
  <c r="H31" i="1"/>
  <c r="L30" i="1"/>
  <c r="H30" i="1"/>
  <c r="H29" i="1"/>
  <c r="H28" i="1"/>
  <c r="L27" i="1"/>
  <c r="H27" i="1"/>
  <c r="L26" i="1"/>
  <c r="H26" i="1"/>
  <c r="L25" i="1"/>
  <c r="H25" i="1"/>
  <c r="H23" i="1"/>
  <c r="L12" i="1"/>
  <c r="H12" i="1"/>
  <c r="L11" i="1"/>
  <c r="H11" i="1"/>
  <c r="L10" i="1"/>
  <c r="H10" i="1"/>
  <c r="L9" i="1"/>
  <c r="H9" i="1"/>
  <c r="L8" i="1"/>
  <c r="H8" i="1"/>
  <c r="H7" i="1"/>
  <c r="H6" i="1"/>
  <c r="CI54" i="2" l="1"/>
  <c r="E31" i="2" l="1"/>
  <c r="I31" i="2" s="1"/>
  <c r="K31" i="2" s="1"/>
  <c r="AH17" i="2"/>
  <c r="AL17" i="2" s="1"/>
  <c r="AN17" i="2" s="1"/>
  <c r="M79" i="2"/>
  <c r="Q79" i="2" s="1"/>
  <c r="S79" i="2" s="1"/>
  <c r="E79" i="2"/>
  <c r="I79" i="2" s="1"/>
  <c r="K79" i="2" s="1"/>
  <c r="T17" i="2"/>
  <c r="X17" i="2" s="1"/>
  <c r="Z17" i="2" s="1"/>
  <c r="T39" i="3" l="1"/>
  <c r="V39" i="3" s="1"/>
  <c r="AL26" i="3"/>
  <c r="AN26" i="3" s="1"/>
  <c r="AL39" i="3"/>
  <c r="AN39" i="3" s="1"/>
  <c r="AH56" i="2"/>
  <c r="AL56" i="2" s="1"/>
  <c r="AN56" i="2" s="1"/>
  <c r="T56" i="2"/>
  <c r="X56" i="2" s="1"/>
  <c r="Z56" i="2" s="1"/>
  <c r="AH69" i="2"/>
  <c r="AL69" i="2" s="1"/>
  <c r="AN69" i="2" s="1"/>
  <c r="AA55" i="2"/>
  <c r="AE55" i="2" s="1"/>
  <c r="AG55" i="2" s="1"/>
  <c r="E44" i="2"/>
  <c r="T26" i="3"/>
  <c r="V26" i="3" s="1"/>
  <c r="H39" i="3"/>
  <c r="J39" i="3" s="1"/>
  <c r="H26" i="3"/>
  <c r="J26" i="3" s="1"/>
  <c r="AL41" i="3"/>
  <c r="AN41" i="3" s="1"/>
  <c r="AL15" i="3"/>
  <c r="AN15" i="3" s="1"/>
  <c r="AF28" i="3"/>
  <c r="AH28" i="3" s="1"/>
  <c r="AF41" i="3"/>
  <c r="AH41" i="3" s="1"/>
  <c r="N28" i="3"/>
  <c r="P28" i="3" s="1"/>
  <c r="H15" i="3"/>
  <c r="J15" i="3" s="1"/>
  <c r="Z41" i="3"/>
  <c r="AB41" i="3" s="1"/>
  <c r="Z15" i="3"/>
  <c r="AB15" i="3" s="1"/>
  <c r="T28" i="3"/>
  <c r="V28" i="3" s="1"/>
  <c r="N41" i="3"/>
  <c r="P41" i="3" s="1"/>
  <c r="AR15" i="3"/>
  <c r="AT15" i="3" s="1"/>
  <c r="AF15" i="3"/>
  <c r="AH15" i="3" s="1"/>
  <c r="AL28" i="3"/>
  <c r="AN28" i="3" s="1"/>
  <c r="T15" i="3"/>
  <c r="V15" i="3" s="1"/>
  <c r="Z28" i="3"/>
  <c r="AB28" i="3" s="1"/>
  <c r="N14" i="3"/>
  <c r="P14" i="3" s="1"/>
  <c r="T41" i="3"/>
  <c r="V41" i="3" s="1"/>
  <c r="T57" i="2"/>
  <c r="X57" i="2" s="1"/>
  <c r="Z57" i="2" s="1"/>
  <c r="AH70" i="2"/>
  <c r="AL70" i="2" s="1"/>
  <c r="AN70" i="2" s="1"/>
  <c r="AH57" i="2"/>
  <c r="AL57" i="2" s="1"/>
  <c r="AN57" i="2" s="1"/>
  <c r="AO70" i="2"/>
  <c r="AS70" i="2" s="1"/>
  <c r="AU70" i="2" s="1"/>
  <c r="M56" i="2"/>
  <c r="Q56" i="2" s="1"/>
  <c r="S56" i="2" s="1"/>
  <c r="AA70" i="2"/>
  <c r="AE70" i="2" s="1"/>
  <c r="AG70" i="2" s="1"/>
  <c r="AO19" i="2"/>
  <c r="AS19" i="2" s="1"/>
  <c r="AU19" i="2" s="1"/>
  <c r="M80" i="2"/>
  <c r="Q80" i="2" s="1"/>
  <c r="S80" i="2" s="1"/>
  <c r="Q78" i="2" s="1"/>
  <c r="M45" i="1" s="1"/>
  <c r="BC57" i="2"/>
  <c r="BG57" i="2" s="1"/>
  <c r="BI57" i="2" s="1"/>
  <c r="AH19" i="2"/>
  <c r="AL19" i="2" s="1"/>
  <c r="AN19" i="2" s="1"/>
  <c r="E80" i="2"/>
  <c r="I80" i="2" s="1"/>
  <c r="K80" i="2" s="1"/>
  <c r="I78" i="2" s="1"/>
  <c r="M44" i="1" s="1"/>
  <c r="T70" i="2"/>
  <c r="X70" i="2" s="1"/>
  <c r="Z70" i="2" s="1"/>
  <c r="AV57" i="2"/>
  <c r="AZ57" i="2" s="1"/>
  <c r="BB57" i="2" s="1"/>
  <c r="E32" i="2"/>
  <c r="I32" i="2" s="1"/>
  <c r="K32" i="2" s="1"/>
  <c r="E57" i="2"/>
  <c r="I57" i="2" s="1"/>
  <c r="K57" i="2" s="1"/>
  <c r="AA19" i="2"/>
  <c r="AE19" i="2" s="1"/>
  <c r="AG19" i="2" s="1"/>
  <c r="M70" i="2"/>
  <c r="Q70" i="2" s="1"/>
  <c r="S70" i="2" s="1"/>
  <c r="AO57" i="2"/>
  <c r="AS57" i="2" s="1"/>
  <c r="AU57" i="2" s="1"/>
  <c r="AA57" i="2"/>
  <c r="AE57" i="2" s="1"/>
  <c r="AG57" i="2" s="1"/>
  <c r="E70" i="2"/>
  <c r="I70" i="2" s="1"/>
  <c r="K70" i="2" s="1"/>
  <c r="AV19" i="2"/>
  <c r="AZ19" i="2" s="1"/>
  <c r="BB19" i="2" s="1"/>
  <c r="T80" i="2"/>
  <c r="X80" i="2" s="1"/>
  <c r="Z80" i="2" s="1"/>
  <c r="BJ57" i="2"/>
  <c r="BN57" i="2" s="1"/>
  <c r="BP57" i="2" s="1"/>
  <c r="E19" i="2"/>
  <c r="I19" i="2" s="1"/>
  <c r="K19" i="2" s="1"/>
  <c r="M18" i="2"/>
  <c r="Q18" i="2" s="1"/>
  <c r="S18" i="2" s="1"/>
  <c r="T19" i="2"/>
  <c r="X19" i="2" s="1"/>
  <c r="Z19" i="2" s="1"/>
  <c r="H40" i="3"/>
  <c r="J40" i="3" s="1"/>
  <c r="H27" i="3"/>
  <c r="J27" i="3" s="1"/>
  <c r="T14" i="3"/>
  <c r="V14" i="3" s="1"/>
  <c r="AF27" i="3"/>
  <c r="AH27" i="3" s="1"/>
  <c r="Z27" i="3"/>
  <c r="AB27" i="3" s="1"/>
  <c r="AF14" i="3"/>
  <c r="AH14" i="3" s="1"/>
  <c r="AL13" i="3"/>
  <c r="AN13" i="3" s="1"/>
  <c r="Z40" i="3"/>
  <c r="AB40" i="3" s="1"/>
  <c r="Z13" i="3"/>
  <c r="AB13" i="3" s="1"/>
  <c r="E35" i="2"/>
  <c r="AO17" i="2"/>
  <c r="AS17" i="2" s="1"/>
  <c r="AU17" i="2" s="1"/>
  <c r="T69" i="2"/>
  <c r="X69" i="2" s="1"/>
  <c r="Z69" i="2" s="1"/>
  <c r="AH18" i="2"/>
  <c r="AL18" i="2" s="1"/>
  <c r="AN18" i="2" s="1"/>
  <c r="AO55" i="2"/>
  <c r="AS55" i="2" s="1"/>
  <c r="AU55" i="2" s="1"/>
  <c r="AA17" i="2"/>
  <c r="AE17" i="2" s="1"/>
  <c r="AG17" i="2" s="1"/>
  <c r="AV55" i="2"/>
  <c r="AZ55" i="2" s="1"/>
  <c r="BB55" i="2" s="1"/>
  <c r="T18" i="2"/>
  <c r="X18" i="2" s="1"/>
  <c r="Z18" i="2" s="1"/>
  <c r="T40" i="3"/>
  <c r="V40" i="3" s="1"/>
  <c r="T27" i="3"/>
  <c r="V27" i="3" s="1"/>
  <c r="H14" i="3"/>
  <c r="J14" i="3" s="1"/>
  <c r="E18" i="2"/>
  <c r="I18" i="2" s="1"/>
  <c r="K18" i="2" s="1"/>
  <c r="N26" i="3"/>
  <c r="P26" i="3" s="1"/>
  <c r="N39" i="3"/>
  <c r="P39" i="3" s="1"/>
  <c r="Z26" i="3"/>
  <c r="AB26" i="3" s="1"/>
  <c r="N13" i="3"/>
  <c r="P13" i="3" s="1"/>
  <c r="AL14" i="3"/>
  <c r="AN14" i="3" s="1"/>
  <c r="Z14" i="3"/>
  <c r="AB14" i="3" s="1"/>
  <c r="Z39" i="3"/>
  <c r="AB39" i="3" s="1"/>
  <c r="J13" i="3"/>
  <c r="AF40" i="3"/>
  <c r="AH40" i="3" s="1"/>
  <c r="AR13" i="3"/>
  <c r="AT13" i="3" s="1"/>
  <c r="M17" i="2"/>
  <c r="Q17" i="2" s="1"/>
  <c r="S17" i="2" s="1"/>
  <c r="AV56" i="2"/>
  <c r="AZ56" i="2" s="1"/>
  <c r="BB56" i="2" s="1"/>
  <c r="BJ55" i="2"/>
  <c r="BN55" i="2" s="1"/>
  <c r="BP55" i="2" s="1"/>
  <c r="AO18" i="2"/>
  <c r="AS18" i="2" s="1"/>
  <c r="AU18" i="2" s="1"/>
  <c r="E17" i="2"/>
  <c r="I17" i="2" s="1"/>
  <c r="K17" i="2" s="1"/>
  <c r="AV17" i="2"/>
  <c r="AZ17" i="2" s="1"/>
  <c r="BB17" i="2" s="1"/>
  <c r="BC55" i="2"/>
  <c r="BG55" i="2" s="1"/>
  <c r="BI55" i="2" s="1"/>
  <c r="M69" i="2"/>
  <c r="Q69" i="2" s="1"/>
  <c r="S69" i="2" s="1"/>
  <c r="Q68" i="2" s="1"/>
  <c r="M39" i="1" s="1"/>
  <c r="AA18" i="2"/>
  <c r="AE18" i="2" s="1"/>
  <c r="AG18" i="2" s="1"/>
  <c r="AO56" i="2"/>
  <c r="AS56" i="2" s="1"/>
  <c r="AU56" i="2" s="1"/>
  <c r="E37" i="2"/>
  <c r="AR14" i="3"/>
  <c r="AT14" i="3" s="1"/>
  <c r="AV18" i="2"/>
  <c r="AZ18" i="2" s="1"/>
  <c r="BB18" i="2" s="1"/>
  <c r="N27" i="3"/>
  <c r="P27" i="3" s="1"/>
  <c r="N40" i="3"/>
  <c r="P40" i="3" s="1"/>
  <c r="AA56" i="2"/>
  <c r="AE56" i="2" s="1"/>
  <c r="AG56" i="2" s="1"/>
  <c r="E56" i="2"/>
  <c r="I56" i="2" s="1"/>
  <c r="K56" i="2" s="1"/>
  <c r="BC56" i="2"/>
  <c r="BG56" i="2" s="1"/>
  <c r="BI56" i="2" s="1"/>
  <c r="E69" i="2"/>
  <c r="I69" i="2" s="1"/>
  <c r="K69" i="2" s="1"/>
  <c r="BJ56" i="2"/>
  <c r="BN56" i="2" s="1"/>
  <c r="BP56" i="2" s="1"/>
  <c r="E30" i="2"/>
  <c r="I30" i="2" s="1"/>
  <c r="K30" i="2" s="1"/>
  <c r="H41" i="3"/>
  <c r="J41" i="3" s="1"/>
  <c r="H28" i="3"/>
  <c r="J28" i="3" s="1"/>
  <c r="AF26" i="3"/>
  <c r="AH26" i="3" s="1"/>
  <c r="AF39" i="3"/>
  <c r="AH39" i="3" s="1"/>
  <c r="AH55" i="2"/>
  <c r="AL55" i="2" s="1"/>
  <c r="AN55" i="2" s="1"/>
  <c r="AO69" i="2"/>
  <c r="AS69" i="2" s="1"/>
  <c r="AU69" i="2" s="1"/>
  <c r="E38" i="2"/>
  <c r="E36" i="2"/>
  <c r="E55" i="2"/>
  <c r="I55" i="2" s="1"/>
  <c r="K55" i="2" s="1"/>
  <c r="E43" i="2"/>
  <c r="T79" i="2"/>
  <c r="X79" i="2" s="1"/>
  <c r="Z79" i="2" s="1"/>
  <c r="X78" i="2" s="1"/>
  <c r="M46" i="1" s="1"/>
  <c r="AL40" i="3"/>
  <c r="AN40" i="3" s="1"/>
  <c r="AL27" i="3"/>
  <c r="AN27" i="3" s="1"/>
  <c r="AA69" i="2"/>
  <c r="AE69" i="2" s="1"/>
  <c r="AG69" i="2" s="1"/>
  <c r="T55" i="2"/>
  <c r="X55" i="2" s="1"/>
  <c r="Z55" i="2" s="1"/>
  <c r="X54" i="2" s="1"/>
  <c r="M27" i="1" s="1"/>
  <c r="M55" i="2"/>
  <c r="Q55" i="2" s="1"/>
  <c r="S55" i="2" s="1"/>
  <c r="Q54" i="2" s="1"/>
  <c r="M26" i="1" s="1"/>
  <c r="AF12" i="3" l="1"/>
  <c r="M17" i="1" s="1"/>
  <c r="AF25" i="3"/>
  <c r="AE16" i="2"/>
  <c r="M9" i="1" s="1"/>
  <c r="AS68" i="2"/>
  <c r="M43" i="1" s="1"/>
  <c r="N12" i="3"/>
  <c r="M14" i="1" s="1"/>
  <c r="H12" i="3"/>
  <c r="M13" i="1" s="1"/>
  <c r="T12" i="3"/>
  <c r="M15" i="1" s="1"/>
  <c r="AE68" i="2"/>
  <c r="M41" i="1" s="1"/>
  <c r="X68" i="2"/>
  <c r="M40" i="1" s="1"/>
  <c r="Z38" i="3"/>
  <c r="M58" i="1" s="1"/>
  <c r="AL54" i="2"/>
  <c r="M29" i="1" s="1"/>
  <c r="AF38" i="3"/>
  <c r="M59" i="1" s="1"/>
  <c r="BN54" i="2"/>
  <c r="M33" i="1" s="1"/>
  <c r="N38" i="3"/>
  <c r="M56" i="1" s="1"/>
  <c r="AZ54" i="2"/>
  <c r="M31" i="1" s="1"/>
  <c r="N25" i="3"/>
  <c r="M49" i="1" s="1"/>
  <c r="AL16" i="2"/>
  <c r="M10" i="1" s="1"/>
  <c r="AZ16" i="2"/>
  <c r="M12" i="1" s="1"/>
  <c r="AS54" i="2"/>
  <c r="M30" i="1" s="1"/>
  <c r="BG54" i="2"/>
  <c r="M32" i="1" s="1"/>
  <c r="AR12" i="3"/>
  <c r="M19" i="1" s="1"/>
  <c r="I16" i="2"/>
  <c r="M6" i="1" s="1"/>
  <c r="AS16" i="2"/>
  <c r="M11" i="1" s="1"/>
  <c r="X16" i="2"/>
  <c r="M8" i="1" s="1"/>
  <c r="Z12" i="3"/>
  <c r="M16" i="1" s="1"/>
  <c r="AL12" i="3"/>
  <c r="M18" i="1" s="1"/>
  <c r="H25" i="3"/>
  <c r="AL68" i="2"/>
  <c r="M42" i="1" s="1"/>
  <c r="H38" i="3"/>
  <c r="M55" i="1" s="1"/>
  <c r="T25" i="3"/>
  <c r="AL38" i="3"/>
  <c r="M60" i="1" s="1"/>
  <c r="I29" i="2"/>
  <c r="M23" i="1" s="1"/>
  <c r="Q16" i="2"/>
  <c r="M7" i="1" s="1"/>
  <c r="AL25" i="3"/>
  <c r="M53" i="1" s="1"/>
  <c r="I68" i="2"/>
  <c r="M38" i="1" s="1"/>
  <c r="Z25" i="3"/>
  <c r="M51" i="1" s="1"/>
  <c r="I54" i="2"/>
  <c r="M25" i="1" s="1"/>
  <c r="M52" i="1"/>
  <c r="AE54" i="2"/>
  <c r="M28" i="1" s="1"/>
  <c r="T38" i="3"/>
  <c r="M57" i="1" s="1"/>
  <c r="M50" i="1" l="1"/>
  <c r="M48" i="1"/>
</calcChain>
</file>

<file path=xl/sharedStrings.xml><?xml version="1.0" encoding="utf-8"?>
<sst xmlns="http://schemas.openxmlformats.org/spreadsheetml/2006/main" count="809" uniqueCount="208">
  <si>
    <t>Id</t>
  </si>
  <si>
    <t>GiftBagId</t>
  </si>
  <si>
    <t>TitleKey</t>
  </si>
  <si>
    <t>//Note</t>
  </si>
  <si>
    <t>Rebate</t>
  </si>
  <si>
    <t>Tab</t>
  </si>
  <si>
    <t>SubTab</t>
  </si>
  <si>
    <t>BuyLimitTimes</t>
  </si>
  <si>
    <t>HoldTime</t>
  </si>
  <si>
    <t>PayType</t>
  </si>
  <si>
    <t>PayId</t>
  </si>
  <si>
    <t>PayNum</t>
  </si>
  <si>
    <t>RewardList</t>
  </si>
  <si>
    <t>int</t>
  </si>
  <si>
    <t>string</t>
  </si>
  <si>
    <t>list[int]</t>
  </si>
  <si>
    <t>主键</t>
  </si>
  <si>
    <t>礼包ID</t>
  </si>
  <si>
    <t>本地化Key</t>
  </si>
  <si>
    <t>备注</t>
  </si>
  <si>
    <t>返利比</t>
  </si>
  <si>
    <t>页签</t>
  </si>
  <si>
    <t>子页签</t>
  </si>
  <si>
    <t>限购次数</t>
  </si>
  <si>
    <t>礼包持续时间</t>
  </si>
  <si>
    <t>支付类型</t>
  </si>
  <si>
    <t>支付档位</t>
  </si>
  <si>
    <t>道具购买</t>
  </si>
  <si>
    <t>礼包道具</t>
  </si>
  <si>
    <t>//序号</t>
  </si>
  <si>
    <t>返利比
-1代表不显示返利比标签</t>
  </si>
  <si>
    <t xml:space="preserve">1 超值精选
2 限时礼包
</t>
  </si>
  <si>
    <t>刷新周期内的限购次数
-1 代表不限购</t>
  </si>
  <si>
    <t>礼包持续时间，到期后下架
每个账号从首次登录后开始计算
单位：天
-1 表示不走到期下架的逻辑</t>
  </si>
  <si>
    <t>0 免费
1 直充
2 道具</t>
  </si>
  <si>
    <t>支付类型为1 直充时需要
关联PayConfig
PayId</t>
  </si>
  <si>
    <t>[道具:数量*]</t>
  </si>
  <si>
    <t>//精选礼包</t>
  </si>
  <si>
    <t>GiftTitle_101001</t>
  </si>
  <si>
    <t>史诗级自选礼包</t>
  </si>
  <si>
    <t>GiftTitle_101002</t>
  </si>
  <si>
    <t>迎新免费礼包</t>
  </si>
  <si>
    <t>GiftTitle_101003</t>
  </si>
  <si>
    <t>黑道精英礼包</t>
  </si>
  <si>
    <t>GiftTitle_101004</t>
  </si>
  <si>
    <r>
      <rPr>
        <sz val="11"/>
        <color rgb="FF000000"/>
        <rFont val="宋体"/>
        <family val="3"/>
        <charset val="134"/>
      </rPr>
      <t>迎新招募礼包</t>
    </r>
  </si>
  <si>
    <t>GiftTitle_101005</t>
  </si>
  <si>
    <r>
      <rPr>
        <sz val="11"/>
        <color rgb="FF000000"/>
        <rFont val="宋体"/>
        <family val="3"/>
        <charset val="134"/>
      </rPr>
      <t>一夜暴富礼包</t>
    </r>
  </si>
  <si>
    <t>GiftTitle_101006</t>
  </si>
  <si>
    <r>
      <rPr>
        <sz val="11"/>
        <color rgb="FF000000"/>
        <rFont val="宋体"/>
        <family val="3"/>
        <charset val="134"/>
      </rPr>
      <t>偷车大盗礼包</t>
    </r>
  </si>
  <si>
    <t>GiftTitle_101007</t>
  </si>
  <si>
    <t>精英级自选礼包</t>
  </si>
  <si>
    <t>//周期礼包</t>
  </si>
  <si>
    <t>//月礼包</t>
  </si>
  <si>
    <t>GiftTitle_201001</t>
  </si>
  <si>
    <t>招募养成自选礼包</t>
  </si>
  <si>
    <t>//双周礼包</t>
  </si>
  <si>
    <t>GiftTitle_202001</t>
  </si>
  <si>
    <t>精英级拆车零件礼包</t>
  </si>
  <si>
    <t>GiftTitle_202002</t>
  </si>
  <si>
    <t>专属装备礼包I</t>
  </si>
  <si>
    <t>[]</t>
  </si>
  <si>
    <t>GiftTitle_202003</t>
  </si>
  <si>
    <t>专属装备礼包II</t>
  </si>
  <si>
    <t>GiftTitle_202004</t>
  </si>
  <si>
    <t>史诗级拆车零件礼包</t>
  </si>
  <si>
    <t>GiftTitle_202005</t>
  </si>
  <si>
    <t>星源占卜礼包</t>
  </si>
  <si>
    <t>GiftTitle_202006</t>
  </si>
  <si>
    <t>车卡招募礼包I</t>
  </si>
  <si>
    <t>GiftTitle_202007</t>
  </si>
  <si>
    <t>车卡招募礼包II</t>
  </si>
  <si>
    <t>GiftTitle_202008</t>
  </si>
  <si>
    <t>招募+改装件礼包</t>
  </si>
  <si>
    <t>GiftTitle_202009</t>
  </si>
  <si>
    <t>招募机油礼包</t>
  </si>
  <si>
    <t>GiftTitle_202010</t>
  </si>
  <si>
    <t>UP招募礼包I</t>
  </si>
  <si>
    <t>GiftTitle_202011</t>
  </si>
  <si>
    <t>UP招募礼包II</t>
  </si>
  <si>
    <t>GiftTitle_202012</t>
  </si>
  <si>
    <t>UP招募礼包III</t>
  </si>
  <si>
    <t>//常驻礼包</t>
  </si>
  <si>
    <t>GiftTitle_203001</t>
  </si>
  <si>
    <t>常驻改装件礼包</t>
  </si>
  <si>
    <t>GiftTitle_203002</t>
  </si>
  <si>
    <t>史诗招募礼包</t>
  </si>
  <si>
    <t>GiftTitle_203003</t>
  </si>
  <si>
    <t>车卡招募礼包</t>
  </si>
  <si>
    <t>GiftTitle_203004</t>
  </si>
  <si>
    <t>遗迹秘石礼包</t>
  </si>
  <si>
    <t>GiftTitle_203005</t>
  </si>
  <si>
    <t>辉光秘石礼包</t>
  </si>
  <si>
    <t>GiftTitle_203006</t>
  </si>
  <si>
    <t>GiftTitle_203007</t>
  </si>
  <si>
    <t>2小时钞票礼包</t>
  </si>
  <si>
    <t>GiftTitle_203008</t>
  </si>
  <si>
    <t>8小时钞票礼包</t>
  </si>
  <si>
    <t>GiftTitle_203009</t>
  </si>
  <si>
    <t>24小时钞票礼包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</si>
  <si>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</si>
  <si>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</si>
  <si>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</si>
  <si>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</si>
  <si>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</si>
  <si>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</si>
  <si>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</si>
  <si>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</si>
  <si>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</si>
  <si>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5"/>
        <color rgb="FF44546A"/>
        <rFont val="宋体"/>
        <family val="3"/>
        <charset val="134"/>
      </rPr>
      <t>精选礼包</t>
    </r>
  </si>
  <si>
    <r>
      <rPr>
        <sz val="11"/>
        <color rgb="FF000000"/>
        <rFont val="宋体"/>
        <family val="3"/>
        <charset val="134"/>
      </rPr>
      <t>14天后关闭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</si>
  <si>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</si>
  <si>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迎新免费礼包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</si>
  <si>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</si>
  <si>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</si>
  <si>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龙焰晶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</si>
  <si>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</si>
  <si>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限购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</si>
  <si>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</si>
  <si>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</si>
  <si>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</si>
  <si>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</si>
  <si>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</si>
  <si>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钞票箱（3天）</t>
    </r>
  </si>
  <si>
    <r>
      <rPr>
        <sz val="11"/>
        <color rgb="FF000000"/>
        <rFont val="宋体"/>
        <family val="3"/>
        <charset val="134"/>
      </rPr>
      <t>史诗级英雄自选宝箱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</si>
  <si>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</si>
  <si>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精英级英雄自选宝箱</t>
    </r>
  </si>
  <si>
    <r>
      <rPr>
        <b/>
        <sz val="13"/>
        <color rgb="FF44546A"/>
        <rFont val="宋体"/>
        <family val="3"/>
        <charset val="134"/>
      </rPr>
      <t>月礼包</t>
    </r>
  </si>
  <si>
    <r>
      <rPr>
        <sz val="11"/>
        <color rgb="FF000000"/>
        <rFont val="宋体"/>
        <family val="3"/>
        <charset val="134"/>
      </rPr>
      <t>招募自选宝箱</t>
    </r>
  </si>
  <si>
    <r>
      <rPr>
        <sz val="11"/>
        <color rgb="FF000000"/>
        <rFont val="宋体"/>
        <family val="3"/>
        <charset val="134"/>
      </rPr>
      <t>资源自选宝箱</t>
    </r>
  </si>
  <si>
    <r>
      <rPr>
        <sz val="11"/>
        <color rgb="FF000000"/>
        <rFont val="宋体"/>
        <family val="3"/>
        <charset val="134"/>
      </rPr>
      <t>限时行动偷车钳</t>
    </r>
  </si>
  <si>
    <r>
      <rPr>
        <sz val="11"/>
        <color rgb="FF000000"/>
        <rFont val="宋体"/>
        <family val="3"/>
        <charset val="134"/>
      </rPr>
      <t>传说偷车钳</t>
    </r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</si>
  <si>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</si>
  <si>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</si>
  <si>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r>
      <rPr>
        <sz val="11"/>
        <color rgb="FF000000"/>
        <rFont val="宋体"/>
        <family val="3"/>
        <charset val="134"/>
      </rPr>
      <t>精英级零件</t>
    </r>
  </si>
  <si>
    <t>史诗级零件（不含神魔）</t>
  </si>
  <si>
    <r>
      <rPr>
        <b/>
        <sz val="13"/>
        <color rgb="FF44546A"/>
        <rFont val="宋体"/>
        <family val="3"/>
        <charset val="134"/>
      </rPr>
      <t>双周礼包</t>
    </r>
  </si>
  <si>
    <t>招募粉尘礼包</t>
  </si>
  <si>
    <r>
      <rPr>
        <sz val="11"/>
        <color rgb="FF000000"/>
        <rFont val="宋体"/>
        <family val="3"/>
        <charset val="134"/>
      </rPr>
      <t>UP招募礼包II</t>
    </r>
  </si>
  <si>
    <r>
      <rPr>
        <sz val="11"/>
        <color rgb="FF000000"/>
        <rFont val="宋体"/>
        <family val="3"/>
        <charset val="134"/>
      </rPr>
      <t>UP招募礼包III</t>
    </r>
  </si>
  <si>
    <r>
      <rPr>
        <sz val="11"/>
        <color rgb="FF000000"/>
        <rFont val="宋体"/>
        <family val="3"/>
        <charset val="134"/>
      </rPr>
      <t>万能改装件</t>
    </r>
  </si>
  <si>
    <r>
      <rPr>
        <sz val="11"/>
        <color rgb="FF000000"/>
        <rFont val="宋体"/>
        <family val="3"/>
        <charset val="134"/>
      </rPr>
      <t>机油</t>
    </r>
  </si>
  <si>
    <r>
      <rPr>
        <sz val="11"/>
        <color rgb="FF000000"/>
        <rFont val="宋体"/>
        <family val="3"/>
        <charset val="134"/>
      </rPr>
      <t>史诗级零件</t>
    </r>
  </si>
  <si>
    <r>
      <rPr>
        <b/>
        <sz val="13"/>
        <color rgb="FF44546A"/>
        <rFont val="宋体"/>
        <family val="3"/>
        <charset val="134"/>
      </rPr>
      <t>常驻礼包</t>
    </r>
  </si>
  <si>
    <r>
      <rPr>
        <sz val="11"/>
        <color rgb="FF000000"/>
        <rFont val="宋体"/>
        <family val="3"/>
        <charset val="134"/>
      </rPr>
      <t>秘银贵宾7解锁</t>
    </r>
  </si>
  <si>
    <r>
      <rPr>
        <sz val="11"/>
        <color rgb="FF000000"/>
        <rFont val="宋体"/>
        <family val="3"/>
        <charset val="134"/>
      </rPr>
      <t>2小时钞票礼包</t>
    </r>
  </si>
  <si>
    <r>
      <rPr>
        <sz val="11"/>
        <color rgb="FF000000"/>
        <rFont val="宋体"/>
        <family val="3"/>
        <charset val="134"/>
      </rPr>
      <t>8小时钞票礼包</t>
    </r>
  </si>
  <si>
    <r>
      <rPr>
        <sz val="11"/>
        <color rgb="FF000000"/>
        <rFont val="宋体"/>
        <family val="3"/>
        <charset val="134"/>
      </rPr>
      <t>24小时钞票礼包</t>
    </r>
  </si>
  <si>
    <r>
      <rPr>
        <sz val="11"/>
        <color theme="1"/>
        <rFont val="宋体"/>
        <family val="3"/>
        <charset val="134"/>
      </rPr>
      <t>钞票箱（2小时）</t>
    </r>
  </si>
  <si>
    <r>
      <rPr>
        <sz val="11"/>
        <color theme="1"/>
        <rFont val="宋体"/>
        <family val="3"/>
        <charset val="134"/>
      </rPr>
      <t>钞票箱（8小时）</t>
    </r>
  </si>
  <si>
    <r>
      <rPr>
        <sz val="11"/>
        <color theme="1"/>
        <rFont val="宋体"/>
        <family val="3"/>
        <charset val="134"/>
      </rPr>
      <t>钞票箱（24小时）</t>
    </r>
  </si>
  <si>
    <t>大树</t>
  </si>
  <si>
    <t>101 超值精选，达到购买次数限后不再刷新
201 月礼包，每月一号刷新
202 双周礼包，每两周周一刷新
203 常驻礼包，常驻无需刷新
204 每周礼包，每周周一刷新
205 每日礼包，每日刷新</t>
    <phoneticPr fontId="5" type="noConversion"/>
  </si>
  <si>
    <t>精选礼包</t>
  </si>
  <si>
    <t>14天后关闭</t>
  </si>
  <si>
    <t>商品名</t>
  </si>
  <si>
    <t>史诗级英雄自选礼包</t>
  </si>
  <si>
    <t>迎新招募礼包</t>
  </si>
  <si>
    <t>一夜暴富礼包</t>
  </si>
  <si>
    <t>偷车大盗礼包</t>
  </si>
  <si>
    <t>精英级英雄自选礼包</t>
  </si>
  <si>
    <t>价格</t>
  </si>
  <si>
    <t>美元</t>
  </si>
  <si>
    <t>限购</t>
  </si>
  <si>
    <t>道具</t>
  </si>
  <si>
    <t>数量</t>
  </si>
  <si>
    <t>价值</t>
  </si>
  <si>
    <t>史诗偷车钳</t>
  </si>
  <si>
    <t>偷车钳</t>
  </si>
  <si>
    <t>史诗级英雄自选宝箱</t>
  </si>
  <si>
    <t>钻石</t>
  </si>
  <si>
    <t>精英级英雄自选宝箱</t>
  </si>
  <si>
    <t>门票礼包1-周</t>
    <phoneticPr fontId="5" type="noConversion"/>
  </si>
  <si>
    <t>史诗装备宝箱</t>
  </si>
  <si>
    <t>传说偷车钳</t>
  </si>
  <si>
    <t>流金凝晶</t>
  </si>
  <si>
    <t>静海凝晶</t>
  </si>
  <si>
    <t>精英装备宝箱</t>
  </si>
  <si>
    <t>副本门票</t>
  </si>
  <si>
    <t>周礼包</t>
  </si>
  <si>
    <t>每周刷新</t>
  </si>
  <si>
    <t>门票礼包1-周</t>
  </si>
  <si>
    <t>门票礼包2-周</t>
  </si>
  <si>
    <t>门票礼包3-周</t>
  </si>
  <si>
    <t>招募礼包1-周</t>
  </si>
  <si>
    <t>招募礼包2-周</t>
  </si>
  <si>
    <t>专属礼包-周</t>
  </si>
  <si>
    <t>金钞大劫案-门票</t>
  </si>
  <si>
    <t>曼德尔金砖-门票</t>
  </si>
  <si>
    <t>升级大行动-门票</t>
  </si>
  <si>
    <t>侠盗猎车手-门票</t>
  </si>
  <si>
    <t>柯尔特快车-门票</t>
  </si>
  <si>
    <t>修车厂试炼-门票</t>
  </si>
  <si>
    <t>日礼包</t>
  </si>
  <si>
    <t>每日刷新</t>
  </si>
  <si>
    <t>门票礼包1-日</t>
  </si>
  <si>
    <t>门票礼包2-日</t>
  </si>
  <si>
    <t>门票礼包3-日</t>
  </si>
  <si>
    <t>招募礼包1-日</t>
  </si>
  <si>
    <t>招募礼包2-日</t>
  </si>
  <si>
    <t>专属礼包-日</t>
  </si>
  <si>
    <t>波尼</t>
  </si>
  <si>
    <t>[]</t>
    <phoneticPr fontId="5" type="noConversion"/>
  </si>
  <si>
    <t>//周礼包</t>
    <phoneticPr fontId="5" type="noConversion"/>
  </si>
  <si>
    <t>//日礼包</t>
    <phoneticPr fontId="5" type="noConversion"/>
  </si>
  <si>
    <t>GiftTitle_101008</t>
    <phoneticPr fontId="5" type="noConversion"/>
  </si>
  <si>
    <t>机油礼包</t>
    <phoneticPr fontId="5" type="noConversion"/>
  </si>
  <si>
    <t>机油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</si>
</sst>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/>
          <cell r="D5"/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/>
          <cell r="D18"/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Mini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龙焰晶</v>
          </cell>
          <cell r="I25">
            <v>2.5000000000000001E-2</v>
          </cell>
        </row>
        <row r="26">
          <cell r="D26" t="str">
            <v>钻石</v>
          </cell>
          <cell r="I26">
            <v>1.2500000000000001E-2</v>
          </cell>
        </row>
        <row r="27">
          <cell r="D27" t="str">
            <v>迷梦碎片</v>
          </cell>
          <cell r="I27">
            <v>6.2500000000000003E-3</v>
          </cell>
        </row>
        <row r="28">
          <cell r="D28" t="str">
            <v>竞技币</v>
          </cell>
          <cell r="I28">
            <v>5.859375E-3</v>
          </cell>
        </row>
        <row r="29">
          <cell r="D29" t="str">
            <v>公会奖章</v>
          </cell>
          <cell r="I29">
            <v>6.25E-2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2.5000000000000001E-2</v>
          </cell>
        </row>
        <row r="34">
          <cell r="D34" t="str">
            <v>钞票箱（30分钟）</v>
          </cell>
          <cell r="I34">
            <v>2.34375E-2</v>
          </cell>
        </row>
        <row r="35">
          <cell r="D35" t="str">
            <v>改装手册箱（30分钟）</v>
          </cell>
          <cell r="I35">
            <v>2.34375E-2</v>
          </cell>
        </row>
        <row r="36">
          <cell r="D36" t="str">
            <v>机油箱（30分钟）</v>
          </cell>
          <cell r="I36">
            <v>2.34375E-2</v>
          </cell>
        </row>
        <row r="37">
          <cell r="D37" t="str">
            <v>钞票箱（2小时）</v>
          </cell>
          <cell r="I37">
            <v>9.375E-2</v>
          </cell>
        </row>
        <row r="38">
          <cell r="D38" t="str">
            <v>改装手册箱（2小时）</v>
          </cell>
          <cell r="I38">
            <v>9.375E-2</v>
          </cell>
        </row>
        <row r="39">
          <cell r="D39" t="str">
            <v>机油箱（2小时）</v>
          </cell>
          <cell r="I39">
            <v>9.375E-2</v>
          </cell>
        </row>
        <row r="40">
          <cell r="D40" t="str">
            <v>钞票箱（8小时）</v>
          </cell>
          <cell r="I40">
            <v>0.375</v>
          </cell>
        </row>
        <row r="41">
          <cell r="D41" t="str">
            <v>改装手册箱（8小时）</v>
          </cell>
          <cell r="I41">
            <v>0.375</v>
          </cell>
        </row>
        <row r="42">
          <cell r="D42" t="str">
            <v>机油箱（8小时）</v>
          </cell>
          <cell r="I42">
            <v>0.375</v>
          </cell>
        </row>
        <row r="43">
          <cell r="D43" t="str">
            <v>钞票箱（24小时）</v>
          </cell>
          <cell r="I43">
            <v>0.9375</v>
          </cell>
        </row>
        <row r="44">
          <cell r="D44" t="str">
            <v>改装手册箱（24小时）</v>
          </cell>
          <cell r="I44">
            <v>0.9375</v>
          </cell>
        </row>
        <row r="45">
          <cell r="D45" t="str">
            <v>机油箱（24小时）</v>
          </cell>
          <cell r="I45">
            <v>0.9375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6.2500000000000001E-4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6.2500000000000001E-4</v>
          </cell>
        </row>
        <row r="54">
          <cell r="D54" t="str">
            <v>偷车钳</v>
          </cell>
          <cell r="I54">
            <v>2.6785714285714284</v>
          </cell>
        </row>
        <row r="55">
          <cell r="D55" t="str">
            <v>史诗偷车钳</v>
          </cell>
          <cell r="I55">
            <v>4.0178571428571432</v>
          </cell>
        </row>
        <row r="56">
          <cell r="D56" t="str">
            <v>限时行动偷车钳</v>
          </cell>
          <cell r="I56">
            <v>2.6785714285714284</v>
          </cell>
        </row>
        <row r="57">
          <cell r="D57" t="str">
            <v>传说偷车钳</v>
          </cell>
          <cell r="I57">
            <v>5.8928571428571432</v>
          </cell>
        </row>
        <row r="58">
          <cell r="D58" t="str">
            <v>副本门票</v>
          </cell>
          <cell r="I58">
            <v>15.202702702702704</v>
          </cell>
        </row>
        <row r="59">
          <cell r="D59" t="str">
            <v>金钞大劫案-门票</v>
          </cell>
          <cell r="I59">
            <v>2.6785714285714284</v>
          </cell>
        </row>
        <row r="60">
          <cell r="D60" t="str">
            <v>升级大行动-门票</v>
          </cell>
          <cell r="I60">
            <v>2.6785714285714284</v>
          </cell>
        </row>
        <row r="61">
          <cell r="D61" t="str">
            <v>柯尔特快车-门票</v>
          </cell>
          <cell r="I61">
            <v>2.6785714285714284</v>
          </cell>
        </row>
        <row r="62">
          <cell r="D62" t="str">
            <v>曼德尔金砖-门票</v>
          </cell>
          <cell r="I62">
            <v>2.6785714285714284</v>
          </cell>
        </row>
        <row r="63">
          <cell r="D63" t="str">
            <v>侠盗猎车手-门票</v>
          </cell>
          <cell r="I63">
            <v>2.6785714285714284</v>
          </cell>
        </row>
        <row r="64">
          <cell r="D64" t="str">
            <v>修车厂试炼-门票</v>
          </cell>
          <cell r="I64">
            <v>2.6785714285714284</v>
          </cell>
        </row>
        <row r="67">
          <cell r="D67" t="str">
            <v>稀有车卡</v>
          </cell>
          <cell r="I67">
            <v>0.53749999999999998</v>
          </cell>
        </row>
        <row r="68">
          <cell r="D68" t="str">
            <v>精英车卡</v>
          </cell>
          <cell r="I68">
            <v>5.3571428571428568</v>
          </cell>
        </row>
        <row r="69">
          <cell r="D69" t="str">
            <v>史诗车卡</v>
          </cell>
          <cell r="I69">
            <v>37.5</v>
          </cell>
        </row>
        <row r="70">
          <cell r="D70" t="str">
            <v>神魔车卡</v>
          </cell>
          <cell r="I70">
            <v>125</v>
          </cell>
        </row>
        <row r="71">
          <cell r="D71" t="str">
            <v>精英拆车件</v>
          </cell>
          <cell r="I71">
            <v>5.3571428571428568</v>
          </cell>
        </row>
        <row r="72">
          <cell r="D72" t="str">
            <v>史诗拆车件</v>
          </cell>
          <cell r="I72">
            <v>37.5</v>
          </cell>
        </row>
        <row r="73">
          <cell r="D73" t="str">
            <v>神魔拆车件</v>
          </cell>
          <cell r="I73">
            <v>125</v>
          </cell>
        </row>
        <row r="74">
          <cell r="D74" t="str">
            <v>精英级零件</v>
          </cell>
          <cell r="I74">
            <v>0.125</v>
          </cell>
        </row>
        <row r="75">
          <cell r="D75" t="str">
            <v>史诗级零件</v>
          </cell>
          <cell r="I75">
            <v>0.78125</v>
          </cell>
        </row>
        <row r="76">
          <cell r="D76" t="str">
            <v>神魔级零件</v>
          </cell>
          <cell r="I76">
            <v>2.2321428571428572</v>
          </cell>
        </row>
        <row r="77">
          <cell r="D77" t="str">
            <v>阵营改装件</v>
          </cell>
          <cell r="I77">
            <v>0.53749999999999998</v>
          </cell>
        </row>
        <row r="78">
          <cell r="D78" t="str">
            <v>万能改装件</v>
          </cell>
          <cell r="I78">
            <v>0.53749999999999998</v>
          </cell>
        </row>
        <row r="81">
          <cell r="D81" t="str">
            <v>稀有装备</v>
          </cell>
          <cell r="I81">
            <v>0.5</v>
          </cell>
        </row>
        <row r="82">
          <cell r="D82" t="str">
            <v>稀有+装备</v>
          </cell>
          <cell r="I82">
            <v>0.5</v>
          </cell>
        </row>
        <row r="83">
          <cell r="D83" t="str">
            <v>精英装备</v>
          </cell>
          <cell r="I83">
            <v>2.0833333333333335</v>
          </cell>
        </row>
        <row r="84">
          <cell r="D84" t="str">
            <v>精英+装备</v>
          </cell>
          <cell r="I84">
            <v>3.5714285714285716</v>
          </cell>
        </row>
        <row r="85">
          <cell r="D85" t="str">
            <v>史诗装备</v>
          </cell>
          <cell r="I85">
            <v>13.513513513513514</v>
          </cell>
        </row>
        <row r="86">
          <cell r="D86" t="str">
            <v>史诗+装备</v>
          </cell>
          <cell r="I86">
            <v>20.27027027027027</v>
          </cell>
        </row>
        <row r="87">
          <cell r="D87" t="str">
            <v>传说装备</v>
          </cell>
          <cell r="I87">
            <v>40</v>
          </cell>
        </row>
        <row r="88">
          <cell r="D88" t="str">
            <v>传说+装备</v>
          </cell>
          <cell r="I88">
            <v>60</v>
          </cell>
        </row>
        <row r="89">
          <cell r="D89" t="str">
            <v>神话装备</v>
          </cell>
          <cell r="I89">
            <v>120</v>
          </cell>
        </row>
        <row r="90">
          <cell r="D90" t="str">
            <v>神话+装备</v>
          </cell>
          <cell r="I90">
            <v>180</v>
          </cell>
        </row>
        <row r="91">
          <cell r="D91" t="str">
            <v>巅峰装备</v>
          </cell>
          <cell r="I91">
            <v>360</v>
          </cell>
        </row>
        <row r="92">
          <cell r="D92" t="str">
            <v>巅峰+装备</v>
          </cell>
          <cell r="I92">
            <v>540</v>
          </cell>
        </row>
        <row r="95">
          <cell r="D95" t="str">
            <v>稀有装备宝箱</v>
          </cell>
          <cell r="I95">
            <v>0.5</v>
          </cell>
        </row>
        <row r="96">
          <cell r="D96" t="str">
            <v>稀有+装备宝箱</v>
          </cell>
          <cell r="I96">
            <v>0.5</v>
          </cell>
        </row>
        <row r="97">
          <cell r="D97" t="str">
            <v>精英装备宝箱</v>
          </cell>
          <cell r="I97">
            <v>2.0833333333333335</v>
          </cell>
        </row>
        <row r="98">
          <cell r="D98" t="str">
            <v>精英+装备宝箱</v>
          </cell>
          <cell r="I98">
            <v>3.5714285714285716</v>
          </cell>
        </row>
        <row r="99">
          <cell r="D99" t="str">
            <v>史诗装备宝箱</v>
          </cell>
          <cell r="I99">
            <v>13.513513513513514</v>
          </cell>
        </row>
        <row r="100">
          <cell r="D100" t="str">
            <v>史诗+装备宝箱</v>
          </cell>
          <cell r="I100">
            <v>20.27027027027027</v>
          </cell>
        </row>
        <row r="101">
          <cell r="D101" t="str">
            <v>传说装备宝箱</v>
          </cell>
          <cell r="I101">
            <v>40</v>
          </cell>
        </row>
        <row r="102">
          <cell r="D102" t="str">
            <v>传说+装备宝箱</v>
          </cell>
          <cell r="I102">
            <v>60</v>
          </cell>
        </row>
        <row r="103">
          <cell r="D103" t="str">
            <v>神话装备宝箱</v>
          </cell>
          <cell r="I103">
            <v>120</v>
          </cell>
        </row>
        <row r="104">
          <cell r="D104" t="str">
            <v>神话+装备宝箱</v>
          </cell>
          <cell r="I104">
            <v>180</v>
          </cell>
        </row>
        <row r="105">
          <cell r="D105" t="str">
            <v>巅峰装备宝箱</v>
          </cell>
          <cell r="I105">
            <v>360</v>
          </cell>
        </row>
        <row r="106">
          <cell r="D106" t="str">
            <v>巅峰+装备宝箱</v>
          </cell>
          <cell r="I106">
            <v>540</v>
          </cell>
        </row>
        <row r="109">
          <cell r="D109" t="str">
            <v>静海凝晶</v>
          </cell>
          <cell r="I109">
            <v>0.75</v>
          </cell>
        </row>
        <row r="110">
          <cell r="D110" t="str">
            <v>流金凝晶</v>
          </cell>
          <cell r="I110">
            <v>3.125</v>
          </cell>
        </row>
        <row r="111">
          <cell r="D111" t="str">
            <v>落日凝晶</v>
          </cell>
          <cell r="I111">
            <v>8.9285714285714288</v>
          </cell>
        </row>
        <row r="112">
          <cell r="D112" t="str">
            <v>流金凝晶（碎片）</v>
          </cell>
          <cell r="I112">
            <v>0.375</v>
          </cell>
        </row>
        <row r="115">
          <cell r="D115" t="str">
            <v>头像T4</v>
          </cell>
          <cell r="I115">
            <v>0</v>
          </cell>
        </row>
        <row r="116">
          <cell r="D116" t="str">
            <v>头像T3</v>
          </cell>
          <cell r="I116">
            <v>0</v>
          </cell>
        </row>
        <row r="117">
          <cell r="D117" t="str">
            <v>头像T2</v>
          </cell>
          <cell r="I117">
            <v>0</v>
          </cell>
        </row>
        <row r="118">
          <cell r="D118" t="str">
            <v>头像T1</v>
          </cell>
          <cell r="I118">
            <v>0</v>
          </cell>
        </row>
        <row r="119">
          <cell r="D119" t="str">
            <v>头像T0</v>
          </cell>
          <cell r="I119">
            <v>0</v>
          </cell>
        </row>
        <row r="122">
          <cell r="D122" t="str">
            <v>头像框T4</v>
          </cell>
          <cell r="I122">
            <v>0</v>
          </cell>
        </row>
        <row r="123">
          <cell r="D123" t="str">
            <v>头像框T3</v>
          </cell>
          <cell r="I123">
            <v>0</v>
          </cell>
        </row>
        <row r="124">
          <cell r="D124" t="str">
            <v>头像框T2</v>
          </cell>
          <cell r="I124">
            <v>0</v>
          </cell>
        </row>
        <row r="125">
          <cell r="D125" t="str">
            <v>头像框T1</v>
          </cell>
          <cell r="I125">
            <v>0</v>
          </cell>
        </row>
        <row r="126">
          <cell r="D126" t="str">
            <v>头像框T0</v>
          </cell>
          <cell r="I126">
            <v>0</v>
          </cell>
        </row>
        <row r="129">
          <cell r="D129" t="str">
            <v>名片背景T4</v>
          </cell>
          <cell r="I129">
            <v>0</v>
          </cell>
        </row>
        <row r="130">
          <cell r="D130" t="str">
            <v>名片背景T3</v>
          </cell>
          <cell r="I130">
            <v>0</v>
          </cell>
        </row>
        <row r="131">
          <cell r="D131" t="str">
            <v>名片背景T2</v>
          </cell>
          <cell r="I131">
            <v>0</v>
          </cell>
        </row>
        <row r="132">
          <cell r="D132" t="str">
            <v>名片背景T1</v>
          </cell>
          <cell r="I132">
            <v>0</v>
          </cell>
        </row>
        <row r="133">
          <cell r="D133" t="str">
            <v>名片背景T0</v>
          </cell>
          <cell r="I133">
            <v>0</v>
          </cell>
        </row>
        <row r="136">
          <cell r="D136" t="str">
            <v>皮肤T2</v>
          </cell>
          <cell r="I136">
            <v>8.0357142857142865</v>
          </cell>
        </row>
        <row r="137">
          <cell r="D137" t="str">
            <v>皮肤T1</v>
          </cell>
          <cell r="I137">
            <v>0</v>
          </cell>
        </row>
        <row r="138">
          <cell r="D138" t="str">
            <v>皮肤T0</v>
          </cell>
          <cell r="I138">
            <v>0</v>
          </cell>
        </row>
        <row r="141">
          <cell r="D141" t="str">
            <v>秘银积分</v>
          </cell>
          <cell r="I141">
            <v>0</v>
          </cell>
        </row>
        <row r="142">
          <cell r="D142" t="str">
            <v>复活药水</v>
          </cell>
          <cell r="I142">
            <v>2.0833333333333335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workbookViewId="0">
      <pane xSplit="4" ySplit="5" topLeftCell="J13" activePane="bottomRight" state="frozen"/>
      <selection pane="topRight"/>
      <selection pane="bottomLeft"/>
      <selection pane="bottomRight" activeCell="M4" sqref="M4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20.75" style="5" customWidth="1"/>
    <col min="4" max="4" width="19.125" style="5" customWidth="1"/>
    <col min="5" max="5" width="11.75" style="5" customWidth="1"/>
    <col min="6" max="6" width="15.875" style="5" customWidth="1"/>
    <col min="7" max="7" width="22.75" style="5" customWidth="1"/>
    <col min="8" max="8" width="15.875" style="5" customWidth="1"/>
    <col min="9" max="9" width="16.625" style="5" customWidth="1"/>
    <col min="10" max="10" width="14.25" style="5" customWidth="1"/>
    <col min="11" max="11" width="13.625" style="5" customWidth="1"/>
    <col min="12" max="12" width="32.75" style="5" bestFit="1" customWidth="1"/>
    <col min="13" max="13" width="89.375" style="5" customWidth="1"/>
    <col min="14" max="16384" width="9" style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15">
      <c r="A2" s="4" t="s">
        <v>13</v>
      </c>
      <c r="B2" s="4" t="s">
        <v>13</v>
      </c>
      <c r="C2" s="4" t="s">
        <v>14</v>
      </c>
      <c r="D2" s="4" t="s">
        <v>14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4" t="s">
        <v>13</v>
      </c>
      <c r="K2" s="4" t="s">
        <v>13</v>
      </c>
      <c r="L2" s="4" t="s">
        <v>15</v>
      </c>
      <c r="M2" s="4" t="s">
        <v>15</v>
      </c>
    </row>
    <row r="3" spans="1:13" x14ac:dyDescent="0.15">
      <c r="A3" s="4" t="s">
        <v>16</v>
      </c>
      <c r="B3" s="21" t="s">
        <v>17</v>
      </c>
      <c r="C3" s="21" t="s">
        <v>18</v>
      </c>
      <c r="D3" s="21" t="s">
        <v>19</v>
      </c>
      <c r="E3" s="21" t="s">
        <v>20</v>
      </c>
      <c r="F3" s="4" t="s">
        <v>21</v>
      </c>
      <c r="G3" s="4" t="s">
        <v>22</v>
      </c>
      <c r="H3" s="4" t="s">
        <v>23</v>
      </c>
      <c r="I3" s="2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spans="1:13" s="19" customFormat="1" ht="246" customHeight="1" x14ac:dyDescent="0.15">
      <c r="A4" s="21" t="s">
        <v>29</v>
      </c>
      <c r="B4" s="21" t="s">
        <v>17</v>
      </c>
      <c r="C4" s="21" t="s">
        <v>18</v>
      </c>
      <c r="D4" s="21" t="s">
        <v>19</v>
      </c>
      <c r="E4" s="21" t="s">
        <v>30</v>
      </c>
      <c r="F4" s="21" t="s">
        <v>31</v>
      </c>
      <c r="G4" s="21" t="s">
        <v>152</v>
      </c>
      <c r="H4" s="21" t="s">
        <v>32</v>
      </c>
      <c r="I4" s="21" t="s">
        <v>33</v>
      </c>
      <c r="J4" s="21" t="s">
        <v>34</v>
      </c>
      <c r="K4" s="21" t="s">
        <v>35</v>
      </c>
      <c r="L4" s="21" t="s">
        <v>36</v>
      </c>
      <c r="M4" s="21" t="s">
        <v>36</v>
      </c>
    </row>
    <row r="5" spans="1:13" s="20" customFormat="1" x14ac:dyDescent="0.15">
      <c r="A5" s="22" t="s">
        <v>37</v>
      </c>
      <c r="B5" s="21"/>
      <c r="C5" s="21"/>
      <c r="D5" s="21"/>
      <c r="E5" s="21"/>
      <c r="F5" s="4"/>
      <c r="G5" s="4"/>
      <c r="H5" s="4"/>
      <c r="I5" s="4"/>
      <c r="J5" s="4"/>
      <c r="K5" s="4"/>
      <c r="L5" s="4"/>
      <c r="M5" s="4"/>
    </row>
    <row r="6" spans="1:13" hidden="1" x14ac:dyDescent="0.15">
      <c r="A6" s="5" t="str">
        <f>"//"&amp;B6</f>
        <v>//101001</v>
      </c>
      <c r="B6" s="5">
        <v>101001</v>
      </c>
      <c r="C6" s="5" t="s">
        <v>38</v>
      </c>
      <c r="D6" s="5" t="s">
        <v>39</v>
      </c>
      <c r="E6" s="5">
        <v>800</v>
      </c>
      <c r="F6" s="5">
        <v>1</v>
      </c>
      <c r="G6" s="5">
        <v>101</v>
      </c>
      <c r="H6" s="5">
        <f>中转old!G14</f>
        <v>1</v>
      </c>
      <c r="I6" s="5">
        <v>14</v>
      </c>
      <c r="J6" s="5">
        <v>1</v>
      </c>
      <c r="K6" s="5">
        <f>B6</f>
        <v>101001</v>
      </c>
      <c r="L6" s="5" t="str">
        <f>中转old!I11</f>
        <v>[{"ItemId":50001,"Num":2700}]</v>
      </c>
      <c r="M6" s="5" t="str">
        <f>中转old!I16</f>
        <v>[{"ItemId":10002,"Num":70},{"ItemId":60101,"Num":1},{"ItemId":50002,"Num":2700}]</v>
      </c>
    </row>
    <row r="7" spans="1:13" hidden="1" x14ac:dyDescent="0.15">
      <c r="A7" s="5" t="str">
        <f t="shared" ref="A7:A12" si="0">"//"&amp;B7</f>
        <v>//101002</v>
      </c>
      <c r="B7" s="5">
        <v>101002</v>
      </c>
      <c r="C7" s="5" t="s">
        <v>40</v>
      </c>
      <c r="D7" s="5" t="s">
        <v>41</v>
      </c>
      <c r="E7" s="5">
        <v>-1</v>
      </c>
      <c r="F7" s="19">
        <v>1</v>
      </c>
      <c r="G7" s="19">
        <v>101</v>
      </c>
      <c r="H7" s="19">
        <f>中转old!O14</f>
        <v>1</v>
      </c>
      <c r="I7" s="19">
        <v>14</v>
      </c>
      <c r="J7" s="19">
        <v>0</v>
      </c>
      <c r="K7" s="19">
        <v>-1</v>
      </c>
      <c r="L7" s="19" t="str">
        <f>中转old!Q11</f>
        <v>[{"ItemId":50001,"Num":0}]</v>
      </c>
      <c r="M7" s="5" t="str">
        <f>中转old!Q16</f>
        <v>[{"ItemId":10002,"Num":1},{"ItemId":50002,"Num":100}]</v>
      </c>
    </row>
    <row r="8" spans="1:13" hidden="1" x14ac:dyDescent="0.15">
      <c r="A8" s="5" t="str">
        <f t="shared" si="0"/>
        <v>//101003</v>
      </c>
      <c r="B8" s="5">
        <v>101003</v>
      </c>
      <c r="C8" s="5" t="s">
        <v>42</v>
      </c>
      <c r="D8" s="5" t="s">
        <v>43</v>
      </c>
      <c r="E8" s="5">
        <v>2000</v>
      </c>
      <c r="F8" s="5">
        <v>1</v>
      </c>
      <c r="G8" s="5">
        <v>101</v>
      </c>
      <c r="H8" s="5">
        <f>中转old!V14</f>
        <v>1</v>
      </c>
      <c r="I8" s="5">
        <v>14</v>
      </c>
      <c r="J8" s="5">
        <v>1</v>
      </c>
      <c r="K8" s="5">
        <f>B8</f>
        <v>101003</v>
      </c>
      <c r="L8" s="5" t="str">
        <f>中转old!X11</f>
        <v>[{"ItemId":50001,"Num":20}]</v>
      </c>
      <c r="M8" s="5" t="str">
        <f>中转old!X16</f>
        <v>[{"ItemId":141019,"Num":1},{"ItemId":10001,"Num":2},{"ItemId":50002,"Num":20}]</v>
      </c>
    </row>
    <row r="9" spans="1:13" hidden="1" x14ac:dyDescent="0.15">
      <c r="A9" s="5" t="str">
        <f t="shared" si="0"/>
        <v>//101004</v>
      </c>
      <c r="B9" s="5">
        <v>101004</v>
      </c>
      <c r="C9" s="5" t="s">
        <v>44</v>
      </c>
      <c r="D9" s="5" t="s">
        <v>45</v>
      </c>
      <c r="E9" s="5">
        <v>800</v>
      </c>
      <c r="F9" s="19">
        <v>1</v>
      </c>
      <c r="G9" s="19">
        <v>101</v>
      </c>
      <c r="H9" s="19">
        <f>中转old!AC14</f>
        <v>1</v>
      </c>
      <c r="I9" s="19">
        <v>14</v>
      </c>
      <c r="J9" s="19">
        <v>1</v>
      </c>
      <c r="K9" s="5">
        <f t="shared" ref="K9:K12" si="1">B9</f>
        <v>101004</v>
      </c>
      <c r="L9" s="19" t="str">
        <f>中转old!AE11</f>
        <v>[{"ItemId":50001,"Num":1250}]</v>
      </c>
      <c r="M9" s="5" t="str">
        <f>中转old!AE16</f>
        <v>[{"ItemId":10001,"Num":20},{"ItemId":10002,"Num":30},{"ItemId":50002,"Num":1250}]</v>
      </c>
    </row>
    <row r="10" spans="1:13" hidden="1" x14ac:dyDescent="0.15">
      <c r="A10" s="5" t="str">
        <f t="shared" si="0"/>
        <v>//101005</v>
      </c>
      <c r="B10" s="5">
        <v>101005</v>
      </c>
      <c r="C10" s="5" t="s">
        <v>46</v>
      </c>
      <c r="D10" s="5" t="s">
        <v>47</v>
      </c>
      <c r="E10" s="5">
        <v>1300</v>
      </c>
      <c r="F10" s="5">
        <v>1</v>
      </c>
      <c r="G10" s="5">
        <v>101</v>
      </c>
      <c r="H10" s="5">
        <f>中转old!AJ14</f>
        <v>1</v>
      </c>
      <c r="I10" s="5">
        <v>14</v>
      </c>
      <c r="J10" s="5">
        <v>1</v>
      </c>
      <c r="K10" s="5">
        <f t="shared" si="1"/>
        <v>101005</v>
      </c>
      <c r="L10" s="5" t="str">
        <f>中转old!AL11</f>
        <v>[{"ItemId":50001,"Num":140}]</v>
      </c>
      <c r="M10" s="5" t="str">
        <f>中转old!AL16</f>
        <v>[{"ItemId":60041,"Num":1},{"ItemId":10001,"Num":10},{"ItemId":50002,"Num":140}]</v>
      </c>
    </row>
    <row r="11" spans="1:13" hidden="1" x14ac:dyDescent="0.15">
      <c r="A11" s="5" t="str">
        <f t="shared" si="0"/>
        <v>//101006</v>
      </c>
      <c r="B11" s="5">
        <v>101006</v>
      </c>
      <c r="C11" s="5" t="s">
        <v>48</v>
      </c>
      <c r="D11" s="5" t="s">
        <v>49</v>
      </c>
      <c r="E11" s="5">
        <v>800</v>
      </c>
      <c r="F11" s="19">
        <v>1</v>
      </c>
      <c r="G11" s="19">
        <v>101</v>
      </c>
      <c r="H11" s="19">
        <f>中转old!AQ14</f>
        <v>1</v>
      </c>
      <c r="I11" s="19">
        <v>14</v>
      </c>
      <c r="J11" s="19">
        <v>1</v>
      </c>
      <c r="K11" s="5">
        <f t="shared" si="1"/>
        <v>101006</v>
      </c>
      <c r="L11" s="19" t="str">
        <f>中转old!AS11</f>
        <v>[{"ItemId":50001,"Num":380}]</v>
      </c>
      <c r="M11" s="5" t="str">
        <f>中转old!AS16</f>
        <v>[{"ItemId":10001,"Num":3},{"ItemId":10002,"Num":10},{"ItemId":50002,"Num":380}]</v>
      </c>
    </row>
    <row r="12" spans="1:13" hidden="1" x14ac:dyDescent="0.15">
      <c r="A12" s="5" t="str">
        <f t="shared" si="0"/>
        <v>//101007</v>
      </c>
      <c r="B12" s="5">
        <v>101007</v>
      </c>
      <c r="C12" s="5" t="s">
        <v>50</v>
      </c>
      <c r="D12" s="5" t="s">
        <v>51</v>
      </c>
      <c r="E12" s="5">
        <v>800</v>
      </c>
      <c r="F12" s="5">
        <v>1</v>
      </c>
      <c r="G12" s="5">
        <v>101</v>
      </c>
      <c r="H12" s="5">
        <f>中转old!AX14</f>
        <v>1</v>
      </c>
      <c r="I12" s="5">
        <v>14</v>
      </c>
      <c r="J12" s="5">
        <v>1</v>
      </c>
      <c r="K12" s="5">
        <f t="shared" si="1"/>
        <v>101007</v>
      </c>
      <c r="L12" s="5" t="str">
        <f>中转old!AZ11</f>
        <v>[{"ItemId":50001,"Num":500}]</v>
      </c>
      <c r="M12" s="5" t="str">
        <f>中转old!AZ16</f>
        <v>[{"ItemId":10002,"Num":15},{"ItemId":60102,"Num":3},{"ItemId":50002,"Num":500}]</v>
      </c>
    </row>
    <row r="13" spans="1:13" x14ac:dyDescent="0.15">
      <c r="A13" s="5">
        <f t="shared" ref="A13:A19" si="2">B13</f>
        <v>101001</v>
      </c>
      <c r="B13" s="5">
        <v>101001</v>
      </c>
      <c r="C13" s="5" t="s">
        <v>38</v>
      </c>
      <c r="D13" s="5" t="s">
        <v>39</v>
      </c>
      <c r="E13" s="5">
        <v>2400</v>
      </c>
      <c r="F13" s="5">
        <v>1</v>
      </c>
      <c r="G13" s="5">
        <v>101</v>
      </c>
      <c r="H13" s="5">
        <v>1</v>
      </c>
      <c r="I13" s="5">
        <v>14</v>
      </c>
      <c r="J13" s="5">
        <v>1</v>
      </c>
      <c r="K13" s="5">
        <f>B13</f>
        <v>101001</v>
      </c>
      <c r="L13" s="5" t="s">
        <v>202</v>
      </c>
      <c r="M13" s="5" t="str">
        <f>中转!H12</f>
        <v>[{"ItemId":10002,"Num":140},{"ItemId":60101,"Num":1},{"ItemId":50002,"Num":3000}]</v>
      </c>
    </row>
    <row r="14" spans="1:13" x14ac:dyDescent="0.15">
      <c r="A14" s="5">
        <f t="shared" si="2"/>
        <v>101002</v>
      </c>
      <c r="B14" s="5">
        <v>101002</v>
      </c>
      <c r="C14" s="5" t="s">
        <v>40</v>
      </c>
      <c r="D14" s="5" t="s">
        <v>41</v>
      </c>
      <c r="E14" s="5">
        <v>-1</v>
      </c>
      <c r="F14" s="19">
        <v>1</v>
      </c>
      <c r="G14" s="19">
        <v>101</v>
      </c>
      <c r="H14" s="19">
        <v>1</v>
      </c>
      <c r="I14" s="19">
        <v>14</v>
      </c>
      <c r="J14" s="19">
        <v>0</v>
      </c>
      <c r="K14" s="19">
        <v>-1</v>
      </c>
      <c r="L14" s="5" t="s">
        <v>202</v>
      </c>
      <c r="M14" s="5" t="str">
        <f>中转!N12</f>
        <v>[{"ItemId":10002,"Num":1},{"ItemId":50002,"Num":50}]</v>
      </c>
    </row>
    <row r="15" spans="1:13" x14ac:dyDescent="0.15">
      <c r="A15" s="5">
        <f t="shared" si="2"/>
        <v>101003</v>
      </c>
      <c r="B15" s="5">
        <v>101003</v>
      </c>
      <c r="C15" s="5" t="s">
        <v>42</v>
      </c>
      <c r="D15" s="5" t="s">
        <v>43</v>
      </c>
      <c r="E15" s="5">
        <v>2000</v>
      </c>
      <c r="F15" s="5">
        <v>1</v>
      </c>
      <c r="G15" s="5">
        <v>101</v>
      </c>
      <c r="H15" s="5">
        <v>1</v>
      </c>
      <c r="I15" s="5">
        <v>14</v>
      </c>
      <c r="J15" s="5">
        <v>1</v>
      </c>
      <c r="K15" s="5">
        <f>B15</f>
        <v>101003</v>
      </c>
      <c r="L15" s="5" t="s">
        <v>202</v>
      </c>
      <c r="M15" s="5" t="str">
        <f>中转!T12</f>
        <v>[{"ItemId":140111,"Num":1},{"ItemId":10001,"Num":5},{"ItemId":50005,"Num":500}]</v>
      </c>
    </row>
    <row r="16" spans="1:13" x14ac:dyDescent="0.15">
      <c r="A16" s="5">
        <f t="shared" si="2"/>
        <v>101004</v>
      </c>
      <c r="B16" s="5">
        <v>101004</v>
      </c>
      <c r="C16" s="5" t="s">
        <v>44</v>
      </c>
      <c r="D16" s="5" t="s">
        <v>45</v>
      </c>
      <c r="E16" s="5">
        <v>1900</v>
      </c>
      <c r="F16" s="19">
        <v>1</v>
      </c>
      <c r="G16" s="19">
        <v>101</v>
      </c>
      <c r="H16" s="19">
        <v>1</v>
      </c>
      <c r="I16" s="19">
        <v>14</v>
      </c>
      <c r="J16" s="19">
        <v>1</v>
      </c>
      <c r="K16" s="5">
        <f t="shared" ref="K16:K19" si="3">B16</f>
        <v>101004</v>
      </c>
      <c r="L16" s="5" t="s">
        <v>202</v>
      </c>
      <c r="M16" s="5" t="str">
        <f>中转!Z12</f>
        <v>[{"ItemId":10001,"Num":60},{"ItemId":10002,"Num":50},{"ItemId":50002,"Num":2000}]</v>
      </c>
    </row>
    <row r="17" spans="1:13" x14ac:dyDescent="0.15">
      <c r="A17" s="5">
        <f t="shared" si="2"/>
        <v>101005</v>
      </c>
      <c r="B17" s="5">
        <v>101005</v>
      </c>
      <c r="C17" s="5" t="s">
        <v>46</v>
      </c>
      <c r="D17" s="5" t="s">
        <v>47</v>
      </c>
      <c r="E17" s="5">
        <v>2100</v>
      </c>
      <c r="F17" s="5">
        <v>1</v>
      </c>
      <c r="G17" s="5">
        <v>101</v>
      </c>
      <c r="H17" s="5">
        <v>1</v>
      </c>
      <c r="I17" s="5">
        <v>14</v>
      </c>
      <c r="J17" s="5">
        <v>1</v>
      </c>
      <c r="K17" s="5">
        <f t="shared" si="3"/>
        <v>101005</v>
      </c>
      <c r="L17" s="5" t="s">
        <v>202</v>
      </c>
      <c r="M17" s="5" t="str">
        <f>中转!AF12</f>
        <v>[{"ItemId":90100,"Num":3},{"ItemId":10001,"Num":20},{"ItemId":50002,"Num":500}]</v>
      </c>
    </row>
    <row r="18" spans="1:13" x14ac:dyDescent="0.15">
      <c r="A18" s="5">
        <f t="shared" si="2"/>
        <v>101006</v>
      </c>
      <c r="B18" s="5">
        <v>101006</v>
      </c>
      <c r="C18" s="5" t="s">
        <v>48</v>
      </c>
      <c r="D18" s="5" t="s">
        <v>49</v>
      </c>
      <c r="E18" s="5">
        <v>1900</v>
      </c>
      <c r="F18" s="19">
        <v>1</v>
      </c>
      <c r="G18" s="19">
        <v>101</v>
      </c>
      <c r="H18" s="19">
        <v>1</v>
      </c>
      <c r="I18" s="19">
        <v>14</v>
      </c>
      <c r="J18" s="19">
        <v>1</v>
      </c>
      <c r="K18" s="5">
        <f t="shared" si="3"/>
        <v>101006</v>
      </c>
      <c r="L18" s="5" t="s">
        <v>202</v>
      </c>
      <c r="M18" s="5" t="str">
        <f>中转!AL12</f>
        <v>[{"ItemId":10001,"Num":20},{"ItemId":10002,"Num":30},{"ItemId":50002,"Num":1000}]</v>
      </c>
    </row>
    <row r="19" spans="1:13" x14ac:dyDescent="0.15">
      <c r="A19" s="5">
        <f t="shared" si="2"/>
        <v>101007</v>
      </c>
      <c r="B19" s="5">
        <v>101007</v>
      </c>
      <c r="C19" s="5" t="s">
        <v>50</v>
      </c>
      <c r="D19" s="5" t="s">
        <v>51</v>
      </c>
      <c r="E19" s="5">
        <v>2000</v>
      </c>
      <c r="F19" s="5">
        <v>1</v>
      </c>
      <c r="G19" s="5">
        <v>101</v>
      </c>
      <c r="H19" s="5">
        <v>1</v>
      </c>
      <c r="I19" s="5">
        <v>14</v>
      </c>
      <c r="J19" s="5">
        <v>1</v>
      </c>
      <c r="K19" s="5">
        <f t="shared" si="3"/>
        <v>101007</v>
      </c>
      <c r="L19" s="5" t="s">
        <v>202</v>
      </c>
      <c r="M19" s="5" t="str">
        <f>中转!AR12</f>
        <v>[{"ItemId":10002,"Num":65},{"ItemId":60102,"Num":1},{"ItemId":50002,"Num":1500}]</v>
      </c>
    </row>
    <row r="20" spans="1:13" x14ac:dyDescent="0.15">
      <c r="A20" s="5">
        <f t="shared" ref="A20" si="4">B20</f>
        <v>101008</v>
      </c>
      <c r="B20" s="5">
        <v>101008</v>
      </c>
      <c r="C20" s="5" t="s">
        <v>205</v>
      </c>
      <c r="D20" s="5" t="s">
        <v>206</v>
      </c>
      <c r="E20" s="5">
        <v>1500</v>
      </c>
      <c r="F20" s="5">
        <v>1</v>
      </c>
      <c r="G20" s="5">
        <v>101</v>
      </c>
      <c r="H20" s="5">
        <v>1</v>
      </c>
      <c r="I20" s="5">
        <v>14</v>
      </c>
      <c r="J20" s="5">
        <v>1</v>
      </c>
      <c r="K20" s="5">
        <f t="shared" ref="K20" si="5">B20</f>
        <v>101008</v>
      </c>
      <c r="L20" s="5" t="s">
        <v>202</v>
      </c>
      <c r="M20" s="5" t="str">
        <f>中转!AX12</f>
        <v>[{"ItemId":10002,"Num":10},{"ItemId":50005,"Num":2000},{"ItemId":50002,"Num":300}]</v>
      </c>
    </row>
    <row r="21" spans="1:13" s="20" customFormat="1" x14ac:dyDescent="0.15">
      <c r="A21" s="22" t="s">
        <v>52</v>
      </c>
      <c r="B21" s="21"/>
      <c r="C21" s="21"/>
      <c r="D21" s="21"/>
      <c r="E21" s="21"/>
      <c r="F21" s="4"/>
      <c r="G21" s="4"/>
      <c r="H21" s="4"/>
      <c r="I21" s="4"/>
      <c r="J21" s="4"/>
      <c r="K21" s="4"/>
      <c r="L21" s="4"/>
      <c r="M21" s="4"/>
    </row>
    <row r="22" spans="1:13" s="20" customFormat="1" hidden="1" x14ac:dyDescent="0.15">
      <c r="A22" s="22" t="s">
        <v>53</v>
      </c>
      <c r="B22" s="21"/>
      <c r="C22" s="21"/>
      <c r="D22" s="21"/>
      <c r="E22" s="21"/>
      <c r="F22" s="4"/>
      <c r="G22" s="4"/>
      <c r="H22" s="4"/>
      <c r="I22" s="4"/>
      <c r="J22" s="4"/>
      <c r="K22" s="4"/>
      <c r="L22" s="4"/>
      <c r="M22" s="4"/>
    </row>
    <row r="23" spans="1:13" hidden="1" x14ac:dyDescent="0.15">
      <c r="A23" s="5" t="str">
        <f>"//"&amp;B23</f>
        <v>//201001</v>
      </c>
      <c r="B23" s="5">
        <v>201001</v>
      </c>
      <c r="C23" s="5" t="s">
        <v>54</v>
      </c>
      <c r="D23" s="5" t="s">
        <v>55</v>
      </c>
      <c r="E23" s="5">
        <v>650</v>
      </c>
      <c r="F23" s="19">
        <v>2</v>
      </c>
      <c r="G23" s="19">
        <v>201</v>
      </c>
      <c r="H23" s="19">
        <f>中转old!G27</f>
        <v>2</v>
      </c>
      <c r="I23" s="19">
        <v>-1</v>
      </c>
      <c r="J23" s="19">
        <v>2</v>
      </c>
      <c r="K23" s="5">
        <v>-1</v>
      </c>
      <c r="L23" s="19" t="str">
        <f>中转old!I24</f>
        <v>[{"ItemId":50001,"Num":1500}]</v>
      </c>
      <c r="M23" s="5" t="str">
        <f>中转old!I29</f>
        <v>[{"ItemId":60103,"Num":1},{"ItemId":60104,"Num":1},{"ItemId":50002,"Num":1500}]</v>
      </c>
    </row>
    <row r="24" spans="1:13" s="20" customFormat="1" hidden="1" x14ac:dyDescent="0.15">
      <c r="A24" s="22" t="s">
        <v>56</v>
      </c>
      <c r="B24" s="21"/>
      <c r="C24" s="21"/>
      <c r="D24" s="21"/>
      <c r="E24" s="21"/>
      <c r="F24" s="4"/>
      <c r="G24" s="4"/>
      <c r="H24" s="4"/>
      <c r="I24" s="4"/>
      <c r="J24" s="4"/>
      <c r="K24" s="4"/>
      <c r="L24" s="4"/>
      <c r="M24" s="4"/>
    </row>
    <row r="25" spans="1:13" hidden="1" x14ac:dyDescent="0.15">
      <c r="A25" s="5" t="str">
        <f>"//"&amp;B25</f>
        <v>//202001</v>
      </c>
      <c r="B25" s="5">
        <v>202001</v>
      </c>
      <c r="C25" s="5" t="s">
        <v>57</v>
      </c>
      <c r="D25" s="5" t="s">
        <v>58</v>
      </c>
      <c r="E25" s="5">
        <v>650</v>
      </c>
      <c r="F25" s="5">
        <v>2</v>
      </c>
      <c r="G25" s="5">
        <v>202</v>
      </c>
      <c r="H25" s="5">
        <f>中转old!G52</f>
        <v>12</v>
      </c>
      <c r="I25" s="19">
        <v>-1</v>
      </c>
      <c r="J25" s="5">
        <v>2</v>
      </c>
      <c r="K25" s="5">
        <v>-1</v>
      </c>
      <c r="L25" s="5" t="str">
        <f>中转old!I49</f>
        <v>[{"ItemId":50001,"Num":85}]</v>
      </c>
      <c r="M25" s="5" t="str">
        <f>中转old!I54</f>
        <v>[{"ItemId":20001,"Num":60},{"ItemId":30005,"Num":15},{"ItemId":50002,"Num":85}]</v>
      </c>
    </row>
    <row r="26" spans="1:13" hidden="1" x14ac:dyDescent="0.15">
      <c r="A26" s="5" t="str">
        <f t="shared" ref="A26:A33" si="6">"//"&amp;B26</f>
        <v>//202002</v>
      </c>
      <c r="B26" s="5">
        <v>202002</v>
      </c>
      <c r="C26" s="5" t="s">
        <v>59</v>
      </c>
      <c r="D26" s="5" t="s">
        <v>60</v>
      </c>
      <c r="E26" s="5">
        <v>650</v>
      </c>
      <c r="F26" s="19">
        <v>2</v>
      </c>
      <c r="G26" s="19">
        <v>202</v>
      </c>
      <c r="H26" s="19">
        <f>中转old!O52</f>
        <v>2</v>
      </c>
      <c r="I26" s="19">
        <v>-1</v>
      </c>
      <c r="J26" s="19">
        <v>2</v>
      </c>
      <c r="K26" s="5">
        <v>-1</v>
      </c>
      <c r="L26" s="19" t="str">
        <f>中转old!Q49</f>
        <v>[{"ItemId":50001,"Num":320}]</v>
      </c>
      <c r="M26" s="5" t="str">
        <f>中转old!Q54</f>
        <v>[{"ItemId":70001,"Num":130},{"ItemId":50002,"Num":320}]</v>
      </c>
    </row>
    <row r="27" spans="1:13" hidden="1" x14ac:dyDescent="0.15">
      <c r="A27" s="5" t="str">
        <f t="shared" si="6"/>
        <v>//202003</v>
      </c>
      <c r="B27" s="5">
        <v>202003</v>
      </c>
      <c r="C27" s="5" t="s">
        <v>62</v>
      </c>
      <c r="D27" s="5" t="s">
        <v>63</v>
      </c>
      <c r="E27" s="5">
        <v>650</v>
      </c>
      <c r="F27" s="5">
        <v>2</v>
      </c>
      <c r="G27" s="5">
        <v>202</v>
      </c>
      <c r="H27" s="5">
        <f>中转old!V52</f>
        <v>2</v>
      </c>
      <c r="I27" s="19">
        <v>-1</v>
      </c>
      <c r="J27" s="5">
        <v>2</v>
      </c>
      <c r="K27" s="5">
        <v>-1</v>
      </c>
      <c r="L27" s="5" t="str">
        <f>中转old!X49</f>
        <v>[{"ItemId":50001,"Num":1500}]</v>
      </c>
      <c r="M27" s="5" t="str">
        <f>中转old!X54</f>
        <v>[{"ItemId":70001,"Num":100},{"ItemId":70002,"Num":100},{"ItemId":50002,"Num":1500}]</v>
      </c>
    </row>
    <row r="28" spans="1:13" hidden="1" x14ac:dyDescent="0.15">
      <c r="A28" s="5" t="str">
        <f t="shared" si="6"/>
        <v>//202004</v>
      </c>
      <c r="B28" s="5">
        <v>202004</v>
      </c>
      <c r="C28" s="5" t="s">
        <v>64</v>
      </c>
      <c r="D28" s="5" t="s">
        <v>65</v>
      </c>
      <c r="E28" s="5">
        <v>650</v>
      </c>
      <c r="F28" s="19">
        <v>2</v>
      </c>
      <c r="G28" s="19">
        <v>202</v>
      </c>
      <c r="H28" s="19">
        <f>中转old!AC52</f>
        <v>2</v>
      </c>
      <c r="I28" s="19">
        <v>-1</v>
      </c>
      <c r="J28" s="19">
        <v>2</v>
      </c>
      <c r="K28" s="5">
        <v>-1</v>
      </c>
      <c r="L28" s="19" t="str">
        <f>中转old!AE49</f>
        <v>[{"ItemId":50001,"Num":520}]</v>
      </c>
      <c r="M28" s="5" t="str">
        <f>中转old!AE54</f>
        <v>[{"ItemId":20002,"Num":60},{"ItemId":30005,"Num":50},{"ItemId":50002,"Num":520}]</v>
      </c>
    </row>
    <row r="29" spans="1:13" hidden="1" x14ac:dyDescent="0.15">
      <c r="A29" s="5" t="str">
        <f t="shared" si="6"/>
        <v>//202005</v>
      </c>
      <c r="B29" s="5">
        <v>202005</v>
      </c>
      <c r="C29" s="5" t="s">
        <v>66</v>
      </c>
      <c r="D29" s="5" t="s">
        <v>67</v>
      </c>
      <c r="E29" s="5">
        <v>650</v>
      </c>
      <c r="F29" s="5">
        <v>2</v>
      </c>
      <c r="G29" s="5">
        <v>202</v>
      </c>
      <c r="H29" s="5">
        <f>中转old!AJ52</f>
        <v>2</v>
      </c>
      <c r="I29" s="19">
        <v>-1</v>
      </c>
      <c r="J29" s="5">
        <v>2</v>
      </c>
      <c r="K29" s="5">
        <v>-1</v>
      </c>
      <c r="L29" s="5" t="str">
        <f>中转old!AL49</f>
        <v>[{"ItemId":50001,"Num":1120}]</v>
      </c>
      <c r="M29" s="5" t="str">
        <f>中转old!AL54</f>
        <v>[{"ItemId":10004,"Num":20},{"ItemId":70002,"Num":10},{"ItemId":50002,"Num":1120}]</v>
      </c>
    </row>
    <row r="30" spans="1:13" hidden="1" x14ac:dyDescent="0.15">
      <c r="A30" s="5" t="str">
        <f t="shared" si="6"/>
        <v>//202006</v>
      </c>
      <c r="B30" s="5">
        <v>202006</v>
      </c>
      <c r="C30" s="5" t="s">
        <v>68</v>
      </c>
      <c r="D30" s="5" t="s">
        <v>69</v>
      </c>
      <c r="E30" s="5">
        <v>650</v>
      </c>
      <c r="F30" s="19">
        <v>2</v>
      </c>
      <c r="G30" s="19">
        <v>202</v>
      </c>
      <c r="H30" s="19">
        <f>中转old!AQ52</f>
        <v>2</v>
      </c>
      <c r="I30" s="19">
        <v>-1</v>
      </c>
      <c r="J30" s="19">
        <v>2</v>
      </c>
      <c r="K30" s="5">
        <v>-1</v>
      </c>
      <c r="L30" s="19" t="str">
        <f>中转old!AS49</f>
        <v>[{"ItemId":50001,"Num":1650}]</v>
      </c>
      <c r="M30" s="5" t="str">
        <f>中转old!AS54</f>
        <v>[{"ItemId":10001,"Num":25},{"ItemId":10002,"Num":30},{"ItemId":50002,"Num":1650}]</v>
      </c>
    </row>
    <row r="31" spans="1:13" hidden="1" x14ac:dyDescent="0.15">
      <c r="A31" s="5" t="str">
        <f t="shared" si="6"/>
        <v>//202007</v>
      </c>
      <c r="B31" s="5">
        <v>202007</v>
      </c>
      <c r="C31" s="5" t="s">
        <v>70</v>
      </c>
      <c r="D31" s="5" t="s">
        <v>71</v>
      </c>
      <c r="E31" s="5">
        <v>650</v>
      </c>
      <c r="F31" s="5">
        <v>2</v>
      </c>
      <c r="G31" s="5">
        <v>202</v>
      </c>
      <c r="H31" s="5">
        <f>中转old!AX52</f>
        <v>5</v>
      </c>
      <c r="I31" s="19">
        <v>-1</v>
      </c>
      <c r="J31" s="5">
        <v>2</v>
      </c>
      <c r="K31" s="5">
        <v>-1</v>
      </c>
      <c r="L31" s="5" t="str">
        <f>中转old!AZ49</f>
        <v>[{"ItemId":50001,"Num":980}]</v>
      </c>
      <c r="M31" s="5" t="str">
        <f>中转old!AZ54</f>
        <v>[{"ItemId":10001,"Num":10},{"ItemId":10002,"Num":20},{"ItemId":50002,"Num":980}]</v>
      </c>
    </row>
    <row r="32" spans="1:13" hidden="1" x14ac:dyDescent="0.15">
      <c r="A32" s="5" t="str">
        <f t="shared" si="6"/>
        <v>//202008</v>
      </c>
      <c r="B32" s="5">
        <v>202008</v>
      </c>
      <c r="C32" s="5" t="s">
        <v>72</v>
      </c>
      <c r="D32" s="5" t="s">
        <v>73</v>
      </c>
      <c r="E32" s="5">
        <v>650</v>
      </c>
      <c r="F32" s="19">
        <v>2</v>
      </c>
      <c r="G32" s="19">
        <v>202</v>
      </c>
      <c r="H32" s="19">
        <f>中转old!BE52</f>
        <v>1</v>
      </c>
      <c r="I32" s="19">
        <v>-1</v>
      </c>
      <c r="J32" s="19">
        <v>2</v>
      </c>
      <c r="K32" s="5">
        <v>-1</v>
      </c>
      <c r="L32" s="19" t="str">
        <f>中转old!BG49</f>
        <v>[{"ItemId":50001,"Num":3000}]</v>
      </c>
      <c r="M32" s="5" t="str">
        <f>中转old!BG54</f>
        <v>[{"ItemId":10002,"Num":70},{"ItemId":30005,"Num":150},{"ItemId":50002,"Num":3000}]</v>
      </c>
    </row>
    <row r="33" spans="1:13" hidden="1" x14ac:dyDescent="0.15">
      <c r="A33" s="5" t="str">
        <f t="shared" si="6"/>
        <v>//202009</v>
      </c>
      <c r="B33" s="5">
        <v>202009</v>
      </c>
      <c r="C33" s="5" t="s">
        <v>74</v>
      </c>
      <c r="D33" s="5" t="s">
        <v>75</v>
      </c>
      <c r="E33" s="5">
        <v>650</v>
      </c>
      <c r="F33" s="5">
        <v>2</v>
      </c>
      <c r="G33" s="5">
        <v>202</v>
      </c>
      <c r="H33" s="5">
        <f>中转old!BL52</f>
        <v>2</v>
      </c>
      <c r="I33" s="19">
        <v>-1</v>
      </c>
      <c r="J33" s="5">
        <v>2</v>
      </c>
      <c r="K33" s="5">
        <v>-1</v>
      </c>
      <c r="L33" s="5" t="str">
        <f>中转old!BN49</f>
        <v>[{"ItemId":50001,"Num":1250}]</v>
      </c>
      <c r="M33" s="5" t="str">
        <f>中转old!BN54</f>
        <v>[{"ItemId":10002,"Num":30},{"ItemId":50005,"Num":1500},{"ItemId":50002,"Num":1250}]</v>
      </c>
    </row>
    <row r="34" spans="1:13" hidden="1" x14ac:dyDescent="0.15">
      <c r="A34" s="5" t="str">
        <f t="shared" ref="A34:A36" si="7">"//"&amp;B34</f>
        <v>//202010</v>
      </c>
      <c r="B34" s="5">
        <v>202010</v>
      </c>
      <c r="C34" s="5" t="s">
        <v>76</v>
      </c>
      <c r="D34" s="5" t="s">
        <v>77</v>
      </c>
      <c r="E34" s="5">
        <v>650</v>
      </c>
      <c r="F34" s="19">
        <v>2</v>
      </c>
      <c r="G34" s="19">
        <v>202</v>
      </c>
      <c r="H34" s="19">
        <f>中转old!BS52</f>
        <v>1</v>
      </c>
      <c r="I34" s="19">
        <v>-1</v>
      </c>
      <c r="J34" s="19">
        <v>2</v>
      </c>
      <c r="K34" s="5">
        <v>-1</v>
      </c>
      <c r="L34" s="19" t="str">
        <f>中转old!BU49</f>
        <v>[{"ItemId":50001,"Num":1250}]</v>
      </c>
      <c r="M34" s="5" t="s">
        <v>61</v>
      </c>
    </row>
    <row r="35" spans="1:13" hidden="1" x14ac:dyDescent="0.15">
      <c r="A35" s="5" t="str">
        <f t="shared" si="7"/>
        <v>//202011</v>
      </c>
      <c r="B35" s="5">
        <v>202011</v>
      </c>
      <c r="C35" s="5" t="s">
        <v>78</v>
      </c>
      <c r="D35" s="5" t="s">
        <v>79</v>
      </c>
      <c r="E35" s="5">
        <v>650</v>
      </c>
      <c r="F35" s="5">
        <v>2</v>
      </c>
      <c r="G35" s="5">
        <v>202</v>
      </c>
      <c r="H35" s="5">
        <f>中转old!BZ52</f>
        <v>1</v>
      </c>
      <c r="I35" s="19">
        <v>-1</v>
      </c>
      <c r="J35" s="5">
        <v>2</v>
      </c>
      <c r="K35" s="5">
        <v>-1</v>
      </c>
      <c r="L35" s="5" t="str">
        <f>中转old!CB49</f>
        <v>[{"ItemId":50001,"Num":2500}]</v>
      </c>
      <c r="M35" s="5" t="s">
        <v>61</v>
      </c>
    </row>
    <row r="36" spans="1:13" hidden="1" x14ac:dyDescent="0.15">
      <c r="A36" s="5" t="str">
        <f t="shared" si="7"/>
        <v>//202012</v>
      </c>
      <c r="B36" s="5">
        <v>202012</v>
      </c>
      <c r="C36" s="5" t="s">
        <v>80</v>
      </c>
      <c r="D36" s="5" t="s">
        <v>81</v>
      </c>
      <c r="E36" s="5">
        <v>650</v>
      </c>
      <c r="F36" s="19">
        <v>2</v>
      </c>
      <c r="G36" s="19">
        <v>202</v>
      </c>
      <c r="H36" s="19">
        <f>中转old!CG52</f>
        <v>1</v>
      </c>
      <c r="I36" s="19">
        <v>-1</v>
      </c>
      <c r="J36" s="19">
        <v>2</v>
      </c>
      <c r="K36" s="5">
        <v>-1</v>
      </c>
      <c r="L36" s="19" t="str">
        <f>中转old!CI49</f>
        <v>[{"ItemId":50001,"Num":1250}]</v>
      </c>
      <c r="M36" s="5" t="s">
        <v>61</v>
      </c>
    </row>
    <row r="37" spans="1:13" s="20" customFormat="1" hidden="1" x14ac:dyDescent="0.15">
      <c r="A37" s="22" t="s">
        <v>82</v>
      </c>
      <c r="B37" s="21"/>
      <c r="C37" s="21"/>
      <c r="D37" s="21"/>
      <c r="E37" s="21"/>
      <c r="F37" s="4"/>
      <c r="G37" s="4"/>
      <c r="H37" s="4"/>
      <c r="I37" s="4"/>
      <c r="J37" s="4"/>
      <c r="K37" s="4"/>
      <c r="L37" s="4"/>
      <c r="M37" s="4"/>
    </row>
    <row r="38" spans="1:13" hidden="1" x14ac:dyDescent="0.15">
      <c r="A38" s="5" t="str">
        <f t="shared" ref="A38:A46" si="8">"//"&amp;B38</f>
        <v>//203001</v>
      </c>
      <c r="B38" s="5">
        <v>203001</v>
      </c>
      <c r="C38" s="5" t="s">
        <v>83</v>
      </c>
      <c r="D38" s="5" t="s">
        <v>84</v>
      </c>
      <c r="E38" s="5">
        <v>250</v>
      </c>
      <c r="F38" s="5">
        <v>2</v>
      </c>
      <c r="G38" s="5">
        <v>203</v>
      </c>
      <c r="H38" s="5">
        <v>-1</v>
      </c>
      <c r="I38" s="19">
        <v>-1</v>
      </c>
      <c r="J38" s="5">
        <v>2</v>
      </c>
      <c r="K38" s="5">
        <v>-1</v>
      </c>
      <c r="L38" s="5" t="str">
        <f>中转old!I63</f>
        <v>[{"ItemId":50001,"Num":680}]</v>
      </c>
      <c r="M38" s="5" t="str">
        <f>中转old!I68</f>
        <v>[{"ItemId":30005,"Num":100},{"ItemId":50002,"Num":680}]</v>
      </c>
    </row>
    <row r="39" spans="1:13" hidden="1" x14ac:dyDescent="0.15">
      <c r="A39" s="5" t="str">
        <f t="shared" si="8"/>
        <v>//203002</v>
      </c>
      <c r="B39" s="5">
        <v>203002</v>
      </c>
      <c r="C39" s="5" t="s">
        <v>85</v>
      </c>
      <c r="D39" s="5" t="s">
        <v>86</v>
      </c>
      <c r="E39" s="5">
        <v>250</v>
      </c>
      <c r="F39" s="19">
        <v>2</v>
      </c>
      <c r="G39" s="19">
        <v>203</v>
      </c>
      <c r="H39" s="19">
        <v>-1</v>
      </c>
      <c r="I39" s="19">
        <v>-1</v>
      </c>
      <c r="J39" s="19">
        <v>2</v>
      </c>
      <c r="K39" s="5">
        <v>-1</v>
      </c>
      <c r="L39" s="19" t="str">
        <f>中转old!Q63</f>
        <v>[{"ItemId":50001,"Num":1400}]</v>
      </c>
      <c r="M39" s="5" t="str">
        <f>中转old!Q68</f>
        <v>[{"ItemId":10002,"Num":10},{"ItemId":50002,"Num":1120}]</v>
      </c>
    </row>
    <row r="40" spans="1:13" hidden="1" x14ac:dyDescent="0.15">
      <c r="A40" s="5" t="str">
        <f t="shared" si="8"/>
        <v>//203003</v>
      </c>
      <c r="B40" s="5">
        <v>203003</v>
      </c>
      <c r="C40" s="5" t="s">
        <v>87</v>
      </c>
      <c r="D40" s="5" t="s">
        <v>88</v>
      </c>
      <c r="E40" s="5">
        <v>250</v>
      </c>
      <c r="F40" s="5">
        <v>2</v>
      </c>
      <c r="G40" s="5">
        <v>203</v>
      </c>
      <c r="H40" s="5">
        <v>-1</v>
      </c>
      <c r="I40" s="19">
        <v>-1</v>
      </c>
      <c r="J40" s="5">
        <v>2</v>
      </c>
      <c r="K40" s="5">
        <v>-1</v>
      </c>
      <c r="L40" s="5" t="str">
        <f>中转old!X63</f>
        <v>[{"ItemId":50001,"Num":1350}]</v>
      </c>
      <c r="M40" s="5" t="str">
        <f>中转old!X68</f>
        <v>[{"ItemId":10001,"Num":20},{"ItemId":50002,"Num":1350}]</v>
      </c>
    </row>
    <row r="41" spans="1:13" hidden="1" x14ac:dyDescent="0.15">
      <c r="A41" s="5" t="str">
        <f t="shared" si="8"/>
        <v>//203004</v>
      </c>
      <c r="B41" s="5">
        <v>203004</v>
      </c>
      <c r="C41" s="5" t="s">
        <v>89</v>
      </c>
      <c r="D41" s="5" t="s">
        <v>90</v>
      </c>
      <c r="E41" s="5">
        <v>250</v>
      </c>
      <c r="F41" s="19">
        <v>2</v>
      </c>
      <c r="G41" s="19">
        <v>203</v>
      </c>
      <c r="H41" s="19">
        <v>-1</v>
      </c>
      <c r="I41" s="19">
        <v>-1</v>
      </c>
      <c r="J41" s="19">
        <v>2</v>
      </c>
      <c r="K41" s="5">
        <v>-1</v>
      </c>
      <c r="L41" s="19" t="str">
        <f>中转old!AE63</f>
        <v>[{"ItemId":50001,"Num":1500}]</v>
      </c>
      <c r="M41" s="5" t="str">
        <f>中转old!AE68</f>
        <v>[{"ItemId":70001,"Num":200},{"ItemId":50002,"Num":1500}]</v>
      </c>
    </row>
    <row r="42" spans="1:13" hidden="1" x14ac:dyDescent="0.15">
      <c r="A42" s="5" t="str">
        <f t="shared" si="8"/>
        <v>//203005</v>
      </c>
      <c r="B42" s="5">
        <v>203005</v>
      </c>
      <c r="C42" s="5" t="s">
        <v>91</v>
      </c>
      <c r="D42" s="5" t="s">
        <v>92</v>
      </c>
      <c r="E42" s="5">
        <v>250</v>
      </c>
      <c r="F42" s="5">
        <v>2</v>
      </c>
      <c r="G42" s="5">
        <v>203</v>
      </c>
      <c r="H42" s="5">
        <v>-1</v>
      </c>
      <c r="I42" s="19">
        <v>-1</v>
      </c>
      <c r="J42" s="5">
        <v>2</v>
      </c>
      <c r="K42" s="5">
        <v>-1</v>
      </c>
      <c r="L42" s="5" t="str">
        <f>中转old!AL63</f>
        <v>[{"ItemId":50001,"Num":1900}]</v>
      </c>
      <c r="M42" s="5" t="str">
        <f>中转old!AL68</f>
        <v>[{"ItemId":70002,"Num":50},{"ItemId":50002,"Num":1900}]</v>
      </c>
    </row>
    <row r="43" spans="1:13" hidden="1" x14ac:dyDescent="0.15">
      <c r="A43" s="5" t="str">
        <f t="shared" si="8"/>
        <v>//203006</v>
      </c>
      <c r="B43" s="5">
        <v>203006</v>
      </c>
      <c r="C43" s="5" t="s">
        <v>93</v>
      </c>
      <c r="D43" s="5" t="s">
        <v>67</v>
      </c>
      <c r="E43" s="5">
        <v>250</v>
      </c>
      <c r="F43" s="19">
        <v>2</v>
      </c>
      <c r="G43" s="19">
        <v>203</v>
      </c>
      <c r="H43" s="19">
        <v>-1</v>
      </c>
      <c r="I43" s="19">
        <v>-1</v>
      </c>
      <c r="J43" s="19">
        <v>2</v>
      </c>
      <c r="K43" s="5">
        <v>-1</v>
      </c>
      <c r="L43" s="19" t="str">
        <f>中转old!AS63</f>
        <v>[{"ItemId":50001,"Num":3000}]</v>
      </c>
      <c r="M43" s="5" t="str">
        <f>中转old!AS68</f>
        <v>[{"ItemId":10004,"Num":20},{"ItemId":50002,"Num":3000}]</v>
      </c>
    </row>
    <row r="44" spans="1:13" hidden="1" x14ac:dyDescent="0.15">
      <c r="A44" s="5" t="str">
        <f t="shared" si="8"/>
        <v>//203007</v>
      </c>
      <c r="B44" s="5">
        <v>203007</v>
      </c>
      <c r="C44" s="5" t="s">
        <v>94</v>
      </c>
      <c r="D44" s="5" t="s">
        <v>95</v>
      </c>
      <c r="E44" s="5">
        <v>250</v>
      </c>
      <c r="F44" s="5">
        <v>2</v>
      </c>
      <c r="G44" s="5">
        <v>203</v>
      </c>
      <c r="H44" s="5">
        <v>-1</v>
      </c>
      <c r="I44" s="19">
        <v>-1</v>
      </c>
      <c r="J44" s="5">
        <v>2</v>
      </c>
      <c r="K44" s="5">
        <v>-1</v>
      </c>
      <c r="L44" s="5" t="str">
        <f>中转old!I73</f>
        <v>[{"ItemId":50001,"Num":30}]</v>
      </c>
      <c r="M44" s="5" t="str">
        <f>中转old!I78</f>
        <v>[{"ItemId":60011,"Num":1},{"ItemId":50002,"Num":150}]</v>
      </c>
    </row>
    <row r="45" spans="1:13" hidden="1" x14ac:dyDescent="0.15">
      <c r="A45" s="5" t="str">
        <f t="shared" si="8"/>
        <v>//203008</v>
      </c>
      <c r="B45" s="5">
        <v>203008</v>
      </c>
      <c r="C45" s="5" t="s">
        <v>96</v>
      </c>
      <c r="D45" s="5" t="s">
        <v>97</v>
      </c>
      <c r="E45" s="5">
        <v>250</v>
      </c>
      <c r="F45" s="19">
        <v>2</v>
      </c>
      <c r="G45" s="19">
        <v>203</v>
      </c>
      <c r="H45" s="19">
        <v>-1</v>
      </c>
      <c r="I45" s="19">
        <v>-1</v>
      </c>
      <c r="J45" s="19">
        <v>2</v>
      </c>
      <c r="K45" s="5">
        <v>-1</v>
      </c>
      <c r="L45" s="19" t="str">
        <f>中转old!Q73</f>
        <v>[{"ItemId":50001,"Num":65}]</v>
      </c>
      <c r="M45" s="5" t="str">
        <f>中转old!Q78</f>
        <v>[{"ItemId":60021,"Num":1},{"ItemId":50002,"Num":250}]</v>
      </c>
    </row>
    <row r="46" spans="1:13" hidden="1" x14ac:dyDescent="0.15">
      <c r="A46" s="5" t="str">
        <f t="shared" si="8"/>
        <v>//203009</v>
      </c>
      <c r="B46" s="5">
        <v>203009</v>
      </c>
      <c r="C46" s="5" t="s">
        <v>98</v>
      </c>
      <c r="D46" s="5" t="s">
        <v>99</v>
      </c>
      <c r="E46" s="5">
        <v>250</v>
      </c>
      <c r="F46" s="5">
        <v>2</v>
      </c>
      <c r="G46" s="5">
        <v>203</v>
      </c>
      <c r="H46" s="5">
        <v>-1</v>
      </c>
      <c r="I46" s="19">
        <v>-1</v>
      </c>
      <c r="J46" s="5">
        <v>2</v>
      </c>
      <c r="K46" s="5">
        <v>-1</v>
      </c>
      <c r="L46" s="5" t="str">
        <f>中转old!X73</f>
        <v>[{"ItemId":50001,"Num":100}]</v>
      </c>
      <c r="M46" s="5" t="str">
        <f>中转old!X78</f>
        <v>[{"ItemId":60031,"Num":1},{"ItemId":50002,"Num":400}]</v>
      </c>
    </row>
    <row r="47" spans="1:13" s="20" customFormat="1" x14ac:dyDescent="0.15">
      <c r="A47" s="22" t="s">
        <v>203</v>
      </c>
      <c r="B47" s="21"/>
      <c r="C47" s="21"/>
      <c r="D47" s="21"/>
      <c r="E47" s="21"/>
      <c r="F47" s="4"/>
      <c r="G47" s="4"/>
      <c r="H47" s="4"/>
      <c r="I47" s="4"/>
      <c r="J47" s="4"/>
      <c r="K47" s="4"/>
      <c r="L47" s="4"/>
      <c r="M47" s="4"/>
    </row>
    <row r="48" spans="1:13" x14ac:dyDescent="0.15">
      <c r="A48" s="5">
        <f t="shared" ref="A48" si="9">B48</f>
        <v>204001</v>
      </c>
      <c r="B48" s="5">
        <v>204001</v>
      </c>
      <c r="C48" s="5" t="str">
        <f>"GiftTitle_"&amp;B48</f>
        <v>GiftTitle_204001</v>
      </c>
      <c r="D48" s="5" t="s">
        <v>172</v>
      </c>
      <c r="E48" s="5">
        <v>600</v>
      </c>
      <c r="F48" s="5">
        <v>2</v>
      </c>
      <c r="G48" s="5">
        <v>204</v>
      </c>
      <c r="H48" s="5">
        <v>2</v>
      </c>
      <c r="I48" s="19">
        <v>-1</v>
      </c>
      <c r="J48" s="5">
        <v>1</v>
      </c>
      <c r="K48" s="5">
        <v>204001</v>
      </c>
      <c r="L48" s="5" t="s">
        <v>202</v>
      </c>
      <c r="M48" s="5" t="str">
        <f>中转!T25</f>
        <v>[{"ItemId":60605,"Num":1},{"ItemId":90103,"Num":3},{"ItemId":50002,"Num":500}]</v>
      </c>
    </row>
    <row r="49" spans="1:13" x14ac:dyDescent="0.15">
      <c r="A49" s="5">
        <f t="shared" ref="A49:A53" si="10">B49</f>
        <v>204002</v>
      </c>
      <c r="B49" s="5">
        <v>204002</v>
      </c>
      <c r="C49" s="5" t="str">
        <f t="shared" ref="C49:C53" si="11">"GiftTitle_"&amp;B49</f>
        <v>GiftTitle_204002</v>
      </c>
      <c r="D49" s="5" t="s">
        <v>182</v>
      </c>
      <c r="E49" s="5">
        <f>E48</f>
        <v>600</v>
      </c>
      <c r="F49" s="5">
        <v>2</v>
      </c>
      <c r="G49" s="5">
        <v>204</v>
      </c>
      <c r="H49" s="5">
        <v>2</v>
      </c>
      <c r="I49" s="19">
        <v>-1</v>
      </c>
      <c r="J49" s="5">
        <v>1</v>
      </c>
      <c r="K49" s="5">
        <v>204002</v>
      </c>
      <c r="L49" s="5" t="s">
        <v>202</v>
      </c>
      <c r="M49" s="5" t="str">
        <f>中转!N25</f>
        <v>[{"ItemId":90104,"Num":3},{"ItemId":90105,"Num":3},{"ItemId":50002,"Num":500}]</v>
      </c>
    </row>
    <row r="50" spans="1:13" x14ac:dyDescent="0.15">
      <c r="A50" s="5">
        <f t="shared" si="10"/>
        <v>204003</v>
      </c>
      <c r="B50" s="5">
        <v>204003</v>
      </c>
      <c r="C50" s="5" t="str">
        <f t="shared" si="11"/>
        <v>GiftTitle_204003</v>
      </c>
      <c r="D50" s="5" t="s">
        <v>183</v>
      </c>
      <c r="E50" s="5">
        <f t="shared" ref="E50:E53" si="12">E49</f>
        <v>600</v>
      </c>
      <c r="F50" s="5">
        <v>2</v>
      </c>
      <c r="G50" s="5">
        <v>204</v>
      </c>
      <c r="H50" s="5">
        <v>2</v>
      </c>
      <c r="I50" s="19">
        <v>-1</v>
      </c>
      <c r="J50" s="5">
        <v>1</v>
      </c>
      <c r="K50" s="5">
        <v>204003</v>
      </c>
      <c r="L50" s="5" t="s">
        <v>202</v>
      </c>
      <c r="M50" s="5" t="str">
        <f>中转!T25</f>
        <v>[{"ItemId":60605,"Num":1},{"ItemId":90103,"Num":3},{"ItemId":50002,"Num":500}]</v>
      </c>
    </row>
    <row r="51" spans="1:13" x14ac:dyDescent="0.15">
      <c r="A51" s="5">
        <f t="shared" si="10"/>
        <v>204004</v>
      </c>
      <c r="B51" s="5">
        <v>204004</v>
      </c>
      <c r="C51" s="5" t="str">
        <f t="shared" si="11"/>
        <v>GiftTitle_204004</v>
      </c>
      <c r="D51" s="5" t="s">
        <v>184</v>
      </c>
      <c r="E51" s="5">
        <f t="shared" si="12"/>
        <v>600</v>
      </c>
      <c r="F51" s="5">
        <v>2</v>
      </c>
      <c r="G51" s="5">
        <v>204</v>
      </c>
      <c r="H51" s="5">
        <v>2</v>
      </c>
      <c r="I51" s="19">
        <v>-1</v>
      </c>
      <c r="J51" s="5">
        <v>1</v>
      </c>
      <c r="K51" s="5">
        <v>204004</v>
      </c>
      <c r="L51" s="5" t="s">
        <v>202</v>
      </c>
      <c r="M51" s="5" t="str">
        <f>中转!Z25</f>
        <v>[{"ItemId":10002,"Num":10},{"ItemId":10001,"Num":2},{"ItemId":50002,"Num":1000}]</v>
      </c>
    </row>
    <row r="52" spans="1:13" x14ac:dyDescent="0.15">
      <c r="A52" s="5">
        <f t="shared" si="10"/>
        <v>204005</v>
      </c>
      <c r="B52" s="5">
        <v>204005</v>
      </c>
      <c r="C52" s="5" t="str">
        <f t="shared" si="11"/>
        <v>GiftTitle_204005</v>
      </c>
      <c r="D52" s="5" t="s">
        <v>185</v>
      </c>
      <c r="E52" s="5">
        <f t="shared" si="12"/>
        <v>600</v>
      </c>
      <c r="F52" s="5">
        <v>2</v>
      </c>
      <c r="G52" s="5">
        <v>204</v>
      </c>
      <c r="H52" s="5">
        <v>2</v>
      </c>
      <c r="I52" s="19">
        <v>-1</v>
      </c>
      <c r="J52" s="5">
        <v>1</v>
      </c>
      <c r="K52" s="5">
        <v>204005</v>
      </c>
      <c r="L52" s="5" t="s">
        <v>202</v>
      </c>
      <c r="M52" s="5" t="str">
        <f>中转!AF25</f>
        <v>[{"ItemId":10004,"Num":12},{"ItemId":10001,"Num":4},{"ItemId":50002,"Num":1500}]</v>
      </c>
    </row>
    <row r="53" spans="1:13" x14ac:dyDescent="0.15">
      <c r="A53" s="5">
        <f t="shared" si="10"/>
        <v>204006</v>
      </c>
      <c r="B53" s="5">
        <v>204006</v>
      </c>
      <c r="C53" s="5" t="str">
        <f t="shared" si="11"/>
        <v>GiftTitle_204006</v>
      </c>
      <c r="D53" s="5" t="s">
        <v>186</v>
      </c>
      <c r="E53" s="5">
        <f t="shared" si="12"/>
        <v>600</v>
      </c>
      <c r="F53" s="5">
        <v>2</v>
      </c>
      <c r="G53" s="5">
        <v>204</v>
      </c>
      <c r="H53" s="5">
        <v>2</v>
      </c>
      <c r="I53" s="19">
        <v>-1</v>
      </c>
      <c r="J53" s="5">
        <v>1</v>
      </c>
      <c r="K53" s="5">
        <v>204006</v>
      </c>
      <c r="L53" s="5" t="s">
        <v>202</v>
      </c>
      <c r="M53" s="5" t="str">
        <f>中转!AL25</f>
        <v>[{"ItemId":70002,"Num":25},{"ItemId":70001,"Num":50},{"ItemId":50002,"Num":2000}]</v>
      </c>
    </row>
    <row r="54" spans="1:13" s="20" customFormat="1" x14ac:dyDescent="0.15">
      <c r="A54" s="22" t="s">
        <v>204</v>
      </c>
      <c r="B54" s="21"/>
      <c r="C54" s="21"/>
      <c r="D54" s="21"/>
      <c r="E54" s="21"/>
      <c r="F54" s="4"/>
      <c r="G54" s="4"/>
      <c r="H54" s="4"/>
      <c r="I54" s="4"/>
      <c r="J54" s="4"/>
      <c r="K54" s="4"/>
      <c r="L54" s="4"/>
      <c r="M54" s="4"/>
    </row>
    <row r="55" spans="1:13" x14ac:dyDescent="0.15">
      <c r="A55" s="5">
        <f t="shared" ref="A55:A60" si="13">B55</f>
        <v>205001</v>
      </c>
      <c r="B55" s="5">
        <v>205001</v>
      </c>
      <c r="C55" s="5" t="str">
        <f>"GiftTitle_"&amp;B55</f>
        <v>GiftTitle_205001</v>
      </c>
      <c r="D55" s="5" t="s">
        <v>195</v>
      </c>
      <c r="E55" s="5">
        <v>400</v>
      </c>
      <c r="F55" s="5">
        <v>2</v>
      </c>
      <c r="G55" s="5">
        <v>205</v>
      </c>
      <c r="H55" s="5">
        <v>2</v>
      </c>
      <c r="I55" s="19">
        <v>-1</v>
      </c>
      <c r="J55" s="5">
        <v>1</v>
      </c>
      <c r="K55" s="5">
        <v>205001</v>
      </c>
      <c r="L55" s="5" t="s">
        <v>202</v>
      </c>
      <c r="M55" s="5" t="str">
        <f>中转!H38</f>
        <v>[{"ItemId":90101,"Num":1},{"ItemId":90102,"Num":1},{"ItemId":90106,"Num":1}]</v>
      </c>
    </row>
    <row r="56" spans="1:13" x14ac:dyDescent="0.15">
      <c r="A56" s="5">
        <f t="shared" si="13"/>
        <v>205002</v>
      </c>
      <c r="B56" s="5">
        <v>205002</v>
      </c>
      <c r="C56" s="5" t="str">
        <f t="shared" ref="C56:C60" si="14">"GiftTitle_"&amp;B56</f>
        <v>GiftTitle_205002</v>
      </c>
      <c r="D56" s="5" t="s">
        <v>196</v>
      </c>
      <c r="E56" s="5">
        <f>E55</f>
        <v>400</v>
      </c>
      <c r="F56" s="5">
        <v>2</v>
      </c>
      <c r="G56" s="5">
        <v>205</v>
      </c>
      <c r="H56" s="5">
        <v>2</v>
      </c>
      <c r="I56" s="19">
        <v>-1</v>
      </c>
      <c r="J56" s="5">
        <v>1</v>
      </c>
      <c r="K56" s="5">
        <v>205002</v>
      </c>
      <c r="L56" s="5" t="s">
        <v>202</v>
      </c>
      <c r="M56" s="5" t="str">
        <f>中转!N38</f>
        <v>[{"ItemId":90104,"Num":1},{"ItemId":90105,"Num":1},{"ItemId":50002,"Num":200}]</v>
      </c>
    </row>
    <row r="57" spans="1:13" x14ac:dyDescent="0.15">
      <c r="A57" s="5">
        <f t="shared" si="13"/>
        <v>205003</v>
      </c>
      <c r="B57" s="5">
        <v>205003</v>
      </c>
      <c r="C57" s="5" t="str">
        <f t="shared" si="14"/>
        <v>GiftTitle_205003</v>
      </c>
      <c r="D57" s="5" t="s">
        <v>197</v>
      </c>
      <c r="E57" s="5">
        <f t="shared" ref="E57:E60" si="15">E56</f>
        <v>400</v>
      </c>
      <c r="F57" s="5">
        <v>2</v>
      </c>
      <c r="G57" s="5">
        <v>205</v>
      </c>
      <c r="H57" s="5">
        <v>2</v>
      </c>
      <c r="I57" s="19">
        <v>-1</v>
      </c>
      <c r="J57" s="5">
        <v>1</v>
      </c>
      <c r="K57" s="5">
        <v>205003</v>
      </c>
      <c r="L57" s="5" t="s">
        <v>202</v>
      </c>
      <c r="M57" s="5" t="str">
        <f>中转!T38</f>
        <v>[{"ItemId":60603,"Num":1},{"ItemId":90103,"Num":1},{"ItemId":50002,"Num":200}]</v>
      </c>
    </row>
    <row r="58" spans="1:13" x14ac:dyDescent="0.15">
      <c r="A58" s="5">
        <f t="shared" si="13"/>
        <v>205004</v>
      </c>
      <c r="B58" s="5">
        <v>205004</v>
      </c>
      <c r="C58" s="5" t="str">
        <f t="shared" si="14"/>
        <v>GiftTitle_205004</v>
      </c>
      <c r="D58" s="5" t="s">
        <v>198</v>
      </c>
      <c r="E58" s="5">
        <f t="shared" si="15"/>
        <v>400</v>
      </c>
      <c r="F58" s="5">
        <v>2</v>
      </c>
      <c r="G58" s="5">
        <v>205</v>
      </c>
      <c r="H58" s="5">
        <v>2</v>
      </c>
      <c r="I58" s="19">
        <v>-1</v>
      </c>
      <c r="J58" s="5">
        <v>1</v>
      </c>
      <c r="K58" s="5">
        <v>205004</v>
      </c>
      <c r="L58" s="5" t="s">
        <v>202</v>
      </c>
      <c r="M58" s="5" t="str">
        <f>中转!Z38</f>
        <v>[{"ItemId":10002,"Num":1},{"ItemId":10001,"Num":1},{"ItemId":50002,"Num":300}]</v>
      </c>
    </row>
    <row r="59" spans="1:13" x14ac:dyDescent="0.15">
      <c r="A59" s="5">
        <f t="shared" si="13"/>
        <v>205005</v>
      </c>
      <c r="B59" s="5">
        <v>205005</v>
      </c>
      <c r="C59" s="5" t="str">
        <f t="shared" si="14"/>
        <v>GiftTitle_205005</v>
      </c>
      <c r="D59" s="5" t="s">
        <v>199</v>
      </c>
      <c r="E59" s="5">
        <f t="shared" si="15"/>
        <v>400</v>
      </c>
      <c r="F59" s="5">
        <v>2</v>
      </c>
      <c r="G59" s="5">
        <v>205</v>
      </c>
      <c r="H59" s="5">
        <v>2</v>
      </c>
      <c r="I59" s="19">
        <v>-1</v>
      </c>
      <c r="J59" s="5">
        <v>1</v>
      </c>
      <c r="K59" s="5">
        <v>205005</v>
      </c>
      <c r="L59" s="5" t="s">
        <v>202</v>
      </c>
      <c r="M59" s="5" t="str">
        <f>中转!AF38</f>
        <v>[{"ItemId":10004,"Num":1},{"ItemId":10002,"Num":1},{"ItemId":50002,"Num":400}]</v>
      </c>
    </row>
    <row r="60" spans="1:13" x14ac:dyDescent="0.15">
      <c r="A60" s="5">
        <f t="shared" si="13"/>
        <v>205006</v>
      </c>
      <c r="B60" s="5">
        <v>205006</v>
      </c>
      <c r="C60" s="5" t="str">
        <f t="shared" si="14"/>
        <v>GiftTitle_205006</v>
      </c>
      <c r="D60" s="5" t="s">
        <v>200</v>
      </c>
      <c r="E60" s="5">
        <f t="shared" si="15"/>
        <v>400</v>
      </c>
      <c r="F60" s="5">
        <v>2</v>
      </c>
      <c r="G60" s="5">
        <v>205</v>
      </c>
      <c r="H60" s="5">
        <v>2</v>
      </c>
      <c r="I60" s="19">
        <v>-1</v>
      </c>
      <c r="J60" s="5">
        <v>1</v>
      </c>
      <c r="K60" s="5">
        <v>205006</v>
      </c>
      <c r="L60" s="5" t="s">
        <v>202</v>
      </c>
      <c r="M60" s="5" t="str">
        <f>中转!AL38</f>
        <v>[{"ItemId":70002,"Num":3},{"ItemId":70001,"Num":5},{"ItemId":50002,"Num":500}]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7A35-E977-47F7-B25D-1BBA937FB24A}">
  <dimension ref="A1:AZ41"/>
  <sheetViews>
    <sheetView tabSelected="1" zoomScale="85" zoomScaleNormal="85" workbookViewId="0">
      <pane xSplit="3" ySplit="4" topLeftCell="AN5" activePane="bottomRight" state="frozen"/>
      <selection pane="topRight" activeCell="D1" sqref="D1"/>
      <selection pane="bottomLeft" activeCell="A5" sqref="A5"/>
      <selection pane="bottomRight" activeCell="AQ14" sqref="AQ14"/>
    </sheetView>
  </sheetViews>
  <sheetFormatPr defaultRowHeight="13.5" x14ac:dyDescent="0.15"/>
  <cols>
    <col min="5" max="6" width="19.25" bestFit="1" customWidth="1"/>
    <col min="7" max="7" width="8.5" bestFit="1" customWidth="1"/>
    <col min="8" max="8" width="73.75" bestFit="1" customWidth="1"/>
    <col min="9" max="9" width="11.625" bestFit="1" customWidth="1"/>
    <col min="10" max="10" width="25" bestFit="1" customWidth="1"/>
    <col min="11" max="11" width="16.25" bestFit="1" customWidth="1"/>
    <col min="12" max="12" width="13.125" bestFit="1" customWidth="1"/>
    <col min="13" max="13" width="7.5" bestFit="1" customWidth="1"/>
    <col min="14" max="14" width="89.375" bestFit="1" customWidth="1"/>
    <col min="15" max="15" width="10.5" bestFit="1" customWidth="1"/>
    <col min="16" max="16" width="29.375" bestFit="1" customWidth="1"/>
    <col min="17" max="17" width="16.25" bestFit="1" customWidth="1"/>
    <col min="18" max="18" width="13.125" bestFit="1" customWidth="1"/>
    <col min="19" max="19" width="7.5" bestFit="1" customWidth="1"/>
    <col min="20" max="20" width="88.25" bestFit="1" customWidth="1"/>
    <col min="21" max="21" width="10.5" bestFit="1" customWidth="1"/>
    <col min="22" max="22" width="29.375" bestFit="1" customWidth="1"/>
    <col min="23" max="23" width="11" bestFit="1" customWidth="1"/>
    <col min="24" max="24" width="13.125" bestFit="1" customWidth="1"/>
    <col min="25" max="25" width="8.5" bestFit="1" customWidth="1"/>
    <col min="26" max="26" width="90.375" bestFit="1" customWidth="1"/>
    <col min="27" max="27" width="11.625" bestFit="1" customWidth="1"/>
    <col min="28" max="28" width="30.5" bestFit="1" customWidth="1"/>
    <col min="29" max="29" width="11" bestFit="1" customWidth="1"/>
    <col min="30" max="30" width="13.125" bestFit="1" customWidth="1"/>
    <col min="31" max="31" width="8.5" bestFit="1" customWidth="1"/>
    <col min="32" max="32" width="89.375" bestFit="1" customWidth="1"/>
    <col min="33" max="33" width="11.625" bestFit="1" customWidth="1"/>
    <col min="34" max="34" width="30.5" bestFit="1" customWidth="1"/>
    <col min="36" max="36" width="13.375" bestFit="1" customWidth="1"/>
    <col min="38" max="38" width="90.375" bestFit="1" customWidth="1"/>
    <col min="39" max="39" width="11.625" bestFit="1" customWidth="1"/>
    <col min="40" max="40" width="30.5" bestFit="1" customWidth="1"/>
    <col min="41" max="42" width="19.625" bestFit="1" customWidth="1"/>
    <col min="44" max="44" width="89.375" bestFit="1" customWidth="1"/>
    <col min="45" max="45" width="11.625" bestFit="1" customWidth="1"/>
    <col min="46" max="46" width="30.5" bestFit="1" customWidth="1"/>
    <col min="50" max="50" width="91.5" bestFit="1" customWidth="1"/>
    <col min="51" max="51" width="11.625" bestFit="1" customWidth="1"/>
    <col min="52" max="52" width="30.5" bestFit="1" customWidth="1"/>
  </cols>
  <sheetData>
    <row r="1" spans="1:52" x14ac:dyDescent="0.15">
      <c r="A1" s="1" t="s">
        <v>100</v>
      </c>
      <c r="B1" s="1" t="s">
        <v>101</v>
      </c>
      <c r="C1" s="1" t="s">
        <v>102</v>
      </c>
      <c r="D1" s="1"/>
      <c r="E1" s="1"/>
      <c r="F1" s="1" t="s">
        <v>103</v>
      </c>
      <c r="G1" s="1" t="s">
        <v>104</v>
      </c>
      <c r="H1" s="1"/>
    </row>
    <row r="2" spans="1:52" x14ac:dyDescent="0.15">
      <c r="A2" s="1" t="s">
        <v>105</v>
      </c>
      <c r="B2" s="1" t="s">
        <v>106</v>
      </c>
      <c r="C2" s="1"/>
      <c r="D2" s="1"/>
      <c r="E2" s="1"/>
      <c r="F2" s="1"/>
      <c r="G2" s="1"/>
      <c r="H2" s="1"/>
    </row>
    <row r="3" spans="1:52" x14ac:dyDescent="0.15">
      <c r="A3" s="1" t="s">
        <v>107</v>
      </c>
      <c r="B3" s="1"/>
      <c r="C3" s="1"/>
      <c r="D3" s="1"/>
      <c r="E3" s="1"/>
      <c r="F3" s="1"/>
      <c r="G3" s="1"/>
      <c r="H3" s="1"/>
    </row>
    <row r="4" spans="1:52" x14ac:dyDescent="0.15">
      <c r="A4" s="1" t="s">
        <v>108</v>
      </c>
      <c r="B4" s="1"/>
      <c r="C4" s="1"/>
      <c r="D4" s="1"/>
      <c r="E4" s="1"/>
      <c r="F4" s="1"/>
      <c r="G4" s="1"/>
      <c r="H4" s="1"/>
    </row>
    <row r="5" spans="1:52" ht="20.25" thickBot="1" x14ac:dyDescent="0.2">
      <c r="E5" s="3" t="s">
        <v>153</v>
      </c>
      <c r="F5" s="2" t="s">
        <v>154</v>
      </c>
      <c r="G5" s="2"/>
      <c r="H5" s="2"/>
      <c r="I5" s="2"/>
      <c r="J5" s="2"/>
      <c r="K5" s="2"/>
      <c r="L5" s="2"/>
      <c r="M5" s="2"/>
      <c r="N5" s="2"/>
      <c r="O5" s="2"/>
      <c r="P5" s="2"/>
      <c r="Q5" s="23" t="s">
        <v>201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52" x14ac:dyDescent="0.15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52" x14ac:dyDescent="0.15">
      <c r="E7" s="4" t="s">
        <v>155</v>
      </c>
      <c r="F7" s="5" t="s">
        <v>156</v>
      </c>
      <c r="G7" s="2"/>
      <c r="H7" s="2"/>
      <c r="I7" s="2"/>
      <c r="J7" s="2"/>
      <c r="K7" s="4" t="s">
        <v>155</v>
      </c>
      <c r="L7" s="5" t="s">
        <v>41</v>
      </c>
      <c r="M7" s="2"/>
      <c r="N7" s="2"/>
      <c r="O7" s="2"/>
      <c r="P7" s="2"/>
      <c r="Q7" s="4" t="s">
        <v>155</v>
      </c>
      <c r="R7" s="5" t="s">
        <v>43</v>
      </c>
      <c r="S7" s="2"/>
      <c r="T7" s="2"/>
      <c r="U7" s="2"/>
      <c r="V7" s="2"/>
      <c r="W7" s="4" t="s">
        <v>155</v>
      </c>
      <c r="X7" s="5" t="s">
        <v>157</v>
      </c>
      <c r="Y7" s="2"/>
      <c r="Z7" s="2"/>
      <c r="AA7" s="2"/>
      <c r="AB7" s="2"/>
      <c r="AC7" s="4" t="s">
        <v>155</v>
      </c>
      <c r="AD7" s="5" t="s">
        <v>158</v>
      </c>
      <c r="AE7" s="2"/>
      <c r="AF7" s="2"/>
      <c r="AG7" s="2"/>
      <c r="AH7" s="2"/>
      <c r="AI7" s="4" t="s">
        <v>155</v>
      </c>
      <c r="AJ7" s="5" t="s">
        <v>159</v>
      </c>
      <c r="AK7" s="2"/>
      <c r="AL7" s="2"/>
      <c r="AM7" s="2"/>
      <c r="AN7" s="2"/>
      <c r="AO7" s="4" t="s">
        <v>155</v>
      </c>
      <c r="AP7" s="5" t="s">
        <v>160</v>
      </c>
      <c r="AQ7" s="2"/>
      <c r="AU7" s="4" t="s">
        <v>155</v>
      </c>
      <c r="AV7" s="5" t="s">
        <v>206</v>
      </c>
      <c r="AW7" s="2"/>
    </row>
    <row r="8" spans="1:52" x14ac:dyDescent="0.15">
      <c r="E8" s="4" t="s">
        <v>161</v>
      </c>
      <c r="F8" s="6">
        <v>29.9</v>
      </c>
      <c r="G8" s="2" t="s">
        <v>162</v>
      </c>
      <c r="H8" s="2"/>
      <c r="I8" s="2"/>
      <c r="J8" s="2"/>
      <c r="K8" s="4" t="s">
        <v>161</v>
      </c>
      <c r="L8" s="6">
        <v>0</v>
      </c>
      <c r="M8" s="2" t="s">
        <v>162</v>
      </c>
      <c r="N8" s="2"/>
      <c r="O8" s="2"/>
      <c r="P8" s="2"/>
      <c r="Q8" s="4" t="s">
        <v>161</v>
      </c>
      <c r="R8" s="6">
        <v>0.99</v>
      </c>
      <c r="S8" s="2" t="s">
        <v>162</v>
      </c>
      <c r="T8" s="2"/>
      <c r="U8" s="2"/>
      <c r="V8" s="2"/>
      <c r="W8" s="4" t="s">
        <v>161</v>
      </c>
      <c r="X8" s="6">
        <v>19.989999999999998</v>
      </c>
      <c r="Y8" s="2" t="s">
        <v>162</v>
      </c>
      <c r="Z8" s="2"/>
      <c r="AA8" s="2"/>
      <c r="AB8" s="2"/>
      <c r="AC8" s="4" t="s">
        <v>161</v>
      </c>
      <c r="AD8" s="6">
        <v>4.99</v>
      </c>
      <c r="AE8" s="2" t="s">
        <v>162</v>
      </c>
      <c r="AF8" s="2"/>
      <c r="AG8" s="2"/>
      <c r="AH8" s="2"/>
      <c r="AI8" s="4" t="s">
        <v>161</v>
      </c>
      <c r="AJ8" s="6">
        <v>9.9</v>
      </c>
      <c r="AK8" s="2" t="s">
        <v>162</v>
      </c>
      <c r="AL8" s="2"/>
      <c r="AM8" s="2"/>
      <c r="AN8" s="2"/>
      <c r="AO8" s="4" t="s">
        <v>161</v>
      </c>
      <c r="AP8" s="6">
        <v>14.9</v>
      </c>
      <c r="AQ8" s="2" t="s">
        <v>162</v>
      </c>
      <c r="AU8" s="4" t="s">
        <v>161</v>
      </c>
      <c r="AV8" s="6">
        <v>2.99</v>
      </c>
      <c r="AW8" s="2" t="s">
        <v>162</v>
      </c>
    </row>
    <row r="9" spans="1:52" x14ac:dyDescent="0.15">
      <c r="E9" s="4" t="s">
        <v>20</v>
      </c>
      <c r="F9" s="7">
        <v>23.829431438127092</v>
      </c>
      <c r="G9" s="2"/>
      <c r="H9" s="2"/>
      <c r="I9" s="2"/>
      <c r="J9" s="2"/>
      <c r="K9" s="4" t="s">
        <v>20</v>
      </c>
      <c r="L9" s="7">
        <v>0</v>
      </c>
      <c r="M9" s="2"/>
      <c r="N9" s="2"/>
      <c r="O9" s="2"/>
      <c r="P9" s="2"/>
      <c r="Q9" s="4" t="s">
        <v>20</v>
      </c>
      <c r="R9" s="7">
        <v>19.255050505050505</v>
      </c>
      <c r="S9" s="2"/>
      <c r="T9" s="2"/>
      <c r="U9" s="2"/>
      <c r="V9" s="2"/>
      <c r="W9" s="4" t="s">
        <v>20</v>
      </c>
      <c r="X9" s="7">
        <v>19.340027156435365</v>
      </c>
      <c r="Y9" s="2"/>
      <c r="Z9" s="2"/>
      <c r="AA9" s="2"/>
      <c r="AB9" s="2"/>
      <c r="AC9" s="4" t="s">
        <v>20</v>
      </c>
      <c r="AD9" s="7">
        <v>21.650443744632121</v>
      </c>
      <c r="AE9" s="2"/>
      <c r="AF9" s="2"/>
      <c r="AG9" s="2"/>
      <c r="AH9" s="2"/>
      <c r="AI9" s="4" t="s">
        <v>20</v>
      </c>
      <c r="AJ9" s="7">
        <v>18.849206349206348</v>
      </c>
      <c r="AK9" s="2"/>
      <c r="AL9" s="2"/>
      <c r="AM9" s="2"/>
      <c r="AN9" s="2"/>
      <c r="AO9" s="4" t="s">
        <v>20</v>
      </c>
      <c r="AP9" s="7">
        <v>19.864573346116973</v>
      </c>
      <c r="AQ9" s="2"/>
      <c r="AU9" s="4" t="s">
        <v>20</v>
      </c>
      <c r="AV9" s="7">
        <f>SUM(AW13:AW15)/AV8</f>
        <v>15.109890109890109</v>
      </c>
      <c r="AW9" s="2"/>
    </row>
    <row r="10" spans="1:52" x14ac:dyDescent="0.15">
      <c r="E10" s="4" t="s">
        <v>163</v>
      </c>
      <c r="F10" s="5">
        <v>1</v>
      </c>
      <c r="G10" s="2"/>
      <c r="H10" s="2"/>
      <c r="I10" s="2"/>
      <c r="J10" s="2"/>
      <c r="K10" s="4" t="s">
        <v>163</v>
      </c>
      <c r="L10" s="5">
        <v>1</v>
      </c>
      <c r="M10" s="2"/>
      <c r="N10" s="2"/>
      <c r="O10" s="2"/>
      <c r="P10" s="2"/>
      <c r="Q10" s="4" t="s">
        <v>163</v>
      </c>
      <c r="R10" s="5">
        <v>1</v>
      </c>
      <c r="S10" s="2"/>
      <c r="T10" s="2"/>
      <c r="U10" s="2"/>
      <c r="V10" s="2"/>
      <c r="W10" s="4" t="s">
        <v>163</v>
      </c>
      <c r="X10" s="5">
        <v>1</v>
      </c>
      <c r="Y10" s="2"/>
      <c r="Z10" s="2"/>
      <c r="AA10" s="2"/>
      <c r="AB10" s="2"/>
      <c r="AC10" s="4" t="s">
        <v>163</v>
      </c>
      <c r="AD10" s="5">
        <v>1</v>
      </c>
      <c r="AE10" s="2"/>
      <c r="AF10" s="2"/>
      <c r="AG10" s="2"/>
      <c r="AH10" s="2"/>
      <c r="AI10" s="4" t="s">
        <v>163</v>
      </c>
      <c r="AJ10" s="5">
        <v>1</v>
      </c>
      <c r="AK10" s="2"/>
      <c r="AL10" s="2"/>
      <c r="AM10" s="2"/>
      <c r="AN10" s="2"/>
      <c r="AO10" s="4" t="s">
        <v>163</v>
      </c>
      <c r="AP10" s="5">
        <v>1</v>
      </c>
      <c r="AQ10" s="2"/>
      <c r="AU10" s="4" t="s">
        <v>163</v>
      </c>
      <c r="AV10" s="5">
        <v>1</v>
      </c>
      <c r="AW10" s="2"/>
    </row>
    <row r="11" spans="1:52" x14ac:dyDescent="0.15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U11" s="2"/>
      <c r="AV11" s="2"/>
      <c r="AW11" s="2"/>
    </row>
    <row r="12" spans="1:52" x14ac:dyDescent="0.15">
      <c r="E12" s="4" t="s">
        <v>164</v>
      </c>
      <c r="F12" s="4" t="s">
        <v>165</v>
      </c>
      <c r="G12" s="4" t="s">
        <v>166</v>
      </c>
      <c r="H12" s="2" t="str">
        <f>$A$1&amp;_xlfn.TEXTJOIN($C$1,1,J13:J15)&amp;$A$2</f>
        <v>[{"ItemId":10002,"Num":140},{"ItemId":60101,"Num":1},{"ItemId":50002,"Num":3000}]</v>
      </c>
      <c r="I12" s="2"/>
      <c r="J12" s="2"/>
      <c r="K12" s="4" t="s">
        <v>164</v>
      </c>
      <c r="L12" s="4" t="s">
        <v>165</v>
      </c>
      <c r="M12" s="4" t="s">
        <v>166</v>
      </c>
      <c r="N12" s="2" t="str">
        <f>$A$1&amp;_xlfn.TEXTJOIN($C$1,1,P13:P15)&amp;$A$2</f>
        <v>[{"ItemId":10002,"Num":1},{"ItemId":50002,"Num":50}]</v>
      </c>
      <c r="O12" s="2"/>
      <c r="P12" s="2"/>
      <c r="Q12" s="4" t="s">
        <v>164</v>
      </c>
      <c r="R12" s="4" t="s">
        <v>165</v>
      </c>
      <c r="S12" s="4" t="s">
        <v>166</v>
      </c>
      <c r="T12" s="2" t="str">
        <f>$A$1&amp;_xlfn.TEXTJOIN($C$1,1,V13:V15)&amp;$A$2</f>
        <v>[{"ItemId":140111,"Num":1},{"ItemId":10001,"Num":5},{"ItemId":50005,"Num":500}]</v>
      </c>
      <c r="U12" s="2"/>
      <c r="V12" s="2"/>
      <c r="W12" s="4" t="s">
        <v>164</v>
      </c>
      <c r="X12" s="4" t="s">
        <v>165</v>
      </c>
      <c r="Y12" s="4" t="s">
        <v>166</v>
      </c>
      <c r="Z12" s="2" t="str">
        <f>$A$1&amp;_xlfn.TEXTJOIN($C$1,1,AB13:AB15)&amp;$A$2</f>
        <v>[{"ItemId":10001,"Num":60},{"ItemId":10002,"Num":50},{"ItemId":50002,"Num":2000}]</v>
      </c>
      <c r="AA12" s="2"/>
      <c r="AB12" s="2"/>
      <c r="AC12" s="4" t="s">
        <v>164</v>
      </c>
      <c r="AD12" s="4" t="s">
        <v>165</v>
      </c>
      <c r="AE12" s="4" t="s">
        <v>166</v>
      </c>
      <c r="AF12" s="2" t="str">
        <f>$A$1&amp;_xlfn.TEXTJOIN($C$1,1,AH13:AH15)&amp;$A$2</f>
        <v>[{"ItemId":90100,"Num":3},{"ItemId":10001,"Num":20},{"ItemId":50002,"Num":500}]</v>
      </c>
      <c r="AG12" s="2"/>
      <c r="AH12" s="2"/>
      <c r="AI12" s="4" t="s">
        <v>164</v>
      </c>
      <c r="AJ12" s="4" t="s">
        <v>165</v>
      </c>
      <c r="AK12" s="4" t="s">
        <v>166</v>
      </c>
      <c r="AL12" s="2" t="str">
        <f>$A$1&amp;_xlfn.TEXTJOIN($C$1,1,AN13:AN15)&amp;$A$2</f>
        <v>[{"ItemId":10001,"Num":20},{"ItemId":10002,"Num":30},{"ItemId":50002,"Num":1000}]</v>
      </c>
      <c r="AM12" s="2"/>
      <c r="AN12" s="2"/>
      <c r="AO12" s="4" t="s">
        <v>164</v>
      </c>
      <c r="AP12" s="4" t="s">
        <v>165</v>
      </c>
      <c r="AQ12" s="4" t="s">
        <v>166</v>
      </c>
      <c r="AR12" s="2" t="str">
        <f>$A$1&amp;_xlfn.TEXTJOIN($C$1,1,AT13:AT15)&amp;$A$2</f>
        <v>[{"ItemId":10002,"Num":65},{"ItemId":60102,"Num":1},{"ItemId":50002,"Num":1500}]</v>
      </c>
      <c r="AS12" s="2"/>
      <c r="AT12" s="2"/>
      <c r="AU12" s="4" t="s">
        <v>164</v>
      </c>
      <c r="AV12" s="4" t="s">
        <v>165</v>
      </c>
      <c r="AW12" s="4" t="s">
        <v>166</v>
      </c>
      <c r="AX12" s="2" t="str">
        <f>$A$1&amp;_xlfn.TEXTJOIN($C$1,1,AZ13:AZ15)&amp;$A$2</f>
        <v>[{"ItemId":10002,"Num":10},{"ItemId":50005,"Num":2000},{"ItemId":50002,"Num":300}]</v>
      </c>
      <c r="AY12" s="2"/>
      <c r="AZ12" s="2"/>
    </row>
    <row r="13" spans="1:52" x14ac:dyDescent="0.15">
      <c r="E13" s="8" t="s">
        <v>167</v>
      </c>
      <c r="F13" s="5">
        <v>140</v>
      </c>
      <c r="G13" s="6">
        <v>562.5</v>
      </c>
      <c r="H13" s="2" t="str">
        <f>$B$2&amp;$F$1&amp;$B$2&amp;$B$1&amp;_xlfn.XLOOKUP(E13,[1]配置!$D$5:$D$1018,[1]配置!$B$5:$B$1018)</f>
        <v>"ItemId":10002</v>
      </c>
      <c r="I13" s="2" t="str">
        <f>$B$2&amp;$G$1&amp;$B$2&amp;$B$1&amp;F13</f>
        <v>"Num":140</v>
      </c>
      <c r="J13" s="2" t="str">
        <f>IF(F13=0,"",$A$3&amp;_xlfn.TEXTJOIN($C$1,1,H13:I13)&amp;$A$4)</f>
        <v>{"ItemId":10002,"Num":140}</v>
      </c>
      <c r="K13" s="8" t="s">
        <v>167</v>
      </c>
      <c r="L13" s="5">
        <v>1</v>
      </c>
      <c r="M13" s="6">
        <v>4.0178571428571432</v>
      </c>
      <c r="N13" s="2" t="str">
        <f>$B$2&amp;$F$1&amp;$B$2&amp;$B$1&amp;_xlfn.XLOOKUP(K13,[1]配置!$D$5:$D$1018,[1]配置!$B$5:$B$1018)</f>
        <v>"ItemId":10002</v>
      </c>
      <c r="O13" s="2" t="str">
        <f>$B$2&amp;$G$1&amp;$B$2&amp;$B$1&amp;L13</f>
        <v>"Num":1</v>
      </c>
      <c r="P13" s="2" t="str">
        <f>IF(L13=0,"",$A$3&amp;_xlfn.TEXTJOIN($C$1,1,N13:O13)&amp;$A$4)</f>
        <v>{"ItemId":10002,"Num":1}</v>
      </c>
      <c r="Q13" s="23" t="s">
        <v>201</v>
      </c>
      <c r="R13" s="5">
        <v>1</v>
      </c>
      <c r="S13" s="6">
        <v>5.3571428571428568</v>
      </c>
      <c r="T13" s="2" t="str">
        <f>$B$2&amp;$F$1&amp;$B$2&amp;$B$1&amp;_xlfn.XLOOKUP(Q13,[1]配置!$D$5:$D$1018,[1]配置!$B$5:$B$1018)</f>
        <v>"ItemId":140111</v>
      </c>
      <c r="U13" s="2" t="str">
        <f>$B$2&amp;$G$1&amp;$B$2&amp;$B$1&amp;R13</f>
        <v>"Num":1</v>
      </c>
      <c r="V13" s="2" t="str">
        <f>IF(R13=0,"",$A$3&amp;_xlfn.TEXTJOIN($C$1,1,T13:U13)&amp;$A$4)</f>
        <v>{"ItemId":140111,"Num":1}</v>
      </c>
      <c r="W13" s="9" t="s">
        <v>168</v>
      </c>
      <c r="X13" s="5">
        <v>60</v>
      </c>
      <c r="Y13" s="6">
        <v>160.71428571428569</v>
      </c>
      <c r="Z13" s="2" t="str">
        <f>$B$2&amp;$F$1&amp;$B$2&amp;$B$1&amp;_xlfn.XLOOKUP(W13,[1]配置!$D$5:$D$1018,[1]配置!$B$5:$B$1018)</f>
        <v>"ItemId":10001</v>
      </c>
      <c r="AA13" s="2" t="str">
        <f>$B$2&amp;$G$1&amp;$B$2&amp;$B$1&amp;X13</f>
        <v>"Num":60</v>
      </c>
      <c r="AB13" s="2" t="str">
        <f>IF(X13=0,"",$A$3&amp;_xlfn.TEXTJOIN($C$1,1,Z13:AA13)&amp;$A$4)</f>
        <v>{"ItemId":10001,"Num":60}</v>
      </c>
      <c r="AC13" s="13" t="s">
        <v>178</v>
      </c>
      <c r="AD13" s="5">
        <v>3</v>
      </c>
      <c r="AE13" s="6">
        <v>48.214285714285708</v>
      </c>
      <c r="AF13" s="2" t="str">
        <f>$B$2&amp;$F$1&amp;$B$2&amp;$B$1&amp;_xlfn.XLOOKUP(AC13,[1]配置!$D$5:$D$1018,[1]配置!$B$5:$B$1018)</f>
        <v>"ItemId":90100</v>
      </c>
      <c r="AG13" s="2" t="str">
        <f>$B$2&amp;$G$1&amp;$B$2&amp;$B$1&amp;AD13</f>
        <v>"Num":3</v>
      </c>
      <c r="AH13" s="2" t="str">
        <f>IF(AD13=0,"",$A$3&amp;_xlfn.TEXTJOIN($C$1,1,AF13:AG13)&amp;$A$4)</f>
        <v>{"ItemId":90100,"Num":3}</v>
      </c>
      <c r="AI13" s="9" t="s">
        <v>168</v>
      </c>
      <c r="AJ13" s="5">
        <v>20</v>
      </c>
      <c r="AK13" s="6">
        <v>53.571428571428569</v>
      </c>
      <c r="AL13" s="2" t="str">
        <f>$B$2&amp;$F$1&amp;$B$2&amp;$B$1&amp;_xlfn.XLOOKUP(AI13,[1]配置!$D$5:$D$1018,[1]配置!$B$5:$B$1018)</f>
        <v>"ItemId":10001</v>
      </c>
      <c r="AM13" s="2" t="str">
        <f>$B$2&amp;$G$1&amp;$B$2&amp;$B$1&amp;AJ13</f>
        <v>"Num":20</v>
      </c>
      <c r="AN13" s="2" t="str">
        <f>IF(AJ13=0,"",$A$3&amp;_xlfn.TEXTJOIN($C$1,1,AL13:AM13)&amp;$A$4)</f>
        <v>{"ItemId":10001,"Num":20}</v>
      </c>
      <c r="AO13" s="8" t="s">
        <v>167</v>
      </c>
      <c r="AP13" s="5">
        <v>65</v>
      </c>
      <c r="AQ13" s="6">
        <v>261.16071428571433</v>
      </c>
      <c r="AR13" s="2" t="str">
        <f>$B$2&amp;$F$1&amp;$B$2&amp;$B$1&amp;_xlfn.XLOOKUP(AO13,[1]配置!$D$5:$D$1018,[1]配置!$B$5:$B$1018)</f>
        <v>"ItemId":10002</v>
      </c>
      <c r="AS13" s="2" t="str">
        <f>$B$2&amp;$G$1&amp;$B$2&amp;$B$1&amp;AP13</f>
        <v>"Num":65</v>
      </c>
      <c r="AT13" s="2" t="str">
        <f>IF(AP13=0,"",$A$3&amp;_xlfn.TEXTJOIN($C$1,1,AR13:AS13)&amp;$A$4)</f>
        <v>{"ItemId":10002,"Num":65}</v>
      </c>
      <c r="AU13" s="8" t="s">
        <v>167</v>
      </c>
      <c r="AV13" s="5">
        <v>10</v>
      </c>
      <c r="AW13" s="6">
        <f>_xlfn.XLOOKUP(AU13,[2]定价!$D$24:$D$1059,[2]定价!$I$24:$I$1059,0)*AV13</f>
        <v>40.178571428571431</v>
      </c>
      <c r="AX13" s="2" t="str">
        <f>$B$2&amp;$F$1&amp;$B$2&amp;$B$1&amp;_xlfn.XLOOKUP(AU13,[1]配置!$D$5:$D$1018,[1]配置!$B$5:$B$1018)</f>
        <v>"ItemId":10002</v>
      </c>
      <c r="AY13" s="2" t="str">
        <f>$B$2&amp;$G$1&amp;$B$2&amp;$B$1&amp;AV13</f>
        <v>"Num":10</v>
      </c>
      <c r="AZ13" s="2" t="str">
        <f>IF(AV13=0,"",$A$3&amp;_xlfn.TEXTJOIN($C$1,1,AX13:AY13)&amp;$A$4)</f>
        <v>{"ItemId":10002,"Num":10}</v>
      </c>
    </row>
    <row r="14" spans="1:52" x14ac:dyDescent="0.15">
      <c r="E14" s="8" t="s">
        <v>169</v>
      </c>
      <c r="F14" s="5">
        <v>1</v>
      </c>
      <c r="G14" s="6">
        <v>112.5</v>
      </c>
      <c r="H14" s="2" t="str">
        <f>$B$2&amp;$F$1&amp;$B$2&amp;$B$1&amp;_xlfn.XLOOKUP(E14,[1]配置!$D$5:$D$1018,[1]配置!$B$5:$B$1018)</f>
        <v>"ItemId":60101</v>
      </c>
      <c r="I14" s="2" t="str">
        <f>$B$2&amp;$G$1&amp;$B$2&amp;$B$1&amp;F14</f>
        <v>"Num":1</v>
      </c>
      <c r="J14" s="2" t="str">
        <f>IF(F14=0,"",$A$3&amp;_xlfn.TEXTJOIN($C$1,1,H14:I14)&amp;$A$4)</f>
        <v>{"ItemId":60101,"Num":1}</v>
      </c>
      <c r="K14" s="9" t="s">
        <v>170</v>
      </c>
      <c r="L14" s="5">
        <v>50</v>
      </c>
      <c r="M14" s="6">
        <v>0.625</v>
      </c>
      <c r="N14" s="2" t="str">
        <f>$B$2&amp;$F$1&amp;$B$2&amp;$B$1&amp;_xlfn.XLOOKUP(K14,[1]配置!$D$5:$D$1018,[1]配置!$B$5:$B$1018)</f>
        <v>"ItemId":50002</v>
      </c>
      <c r="O14" s="2" t="str">
        <f>$B$2&amp;$G$1&amp;$B$2&amp;$B$1&amp;L14</f>
        <v>"Num":50</v>
      </c>
      <c r="P14" s="2" t="str">
        <f>IF(L14=0,"",$A$3&amp;_xlfn.TEXTJOIN($C$1,1,N14:O14)&amp;$A$4)</f>
        <v>{"ItemId":50002,"Num":50}</v>
      </c>
      <c r="Q14" s="9" t="s">
        <v>168</v>
      </c>
      <c r="R14" s="5">
        <v>5</v>
      </c>
      <c r="S14" s="6">
        <v>13.392857142857142</v>
      </c>
      <c r="T14" s="2" t="str">
        <f>$B$2&amp;$F$1&amp;$B$2&amp;$B$1&amp;_xlfn.XLOOKUP(Q14,[1]配置!$D$5:$D$1018,[1]配置!$B$5:$B$1018)</f>
        <v>"ItemId":10001</v>
      </c>
      <c r="U14" s="2" t="str">
        <f>$B$2&amp;$G$1&amp;$B$2&amp;$B$1&amp;R14</f>
        <v>"Num":5</v>
      </c>
      <c r="V14" s="2" t="str">
        <f>IF(R14=0,"",$A$3&amp;_xlfn.TEXTJOIN($C$1,1,T14:U14)&amp;$A$4)</f>
        <v>{"ItemId":10001,"Num":5}</v>
      </c>
      <c r="W14" s="8" t="s">
        <v>167</v>
      </c>
      <c r="X14" s="5">
        <v>50</v>
      </c>
      <c r="Y14" s="6">
        <v>200.89285714285717</v>
      </c>
      <c r="Z14" s="2" t="str">
        <f>$B$2&amp;$F$1&amp;$B$2&amp;$B$1&amp;_xlfn.XLOOKUP(W14,[1]配置!$D$5:$D$1018,[1]配置!$B$5:$B$1018)</f>
        <v>"ItemId":10002</v>
      </c>
      <c r="AA14" s="2" t="str">
        <f>$B$2&amp;$G$1&amp;$B$2&amp;$B$1&amp;X14</f>
        <v>"Num":50</v>
      </c>
      <c r="AB14" s="2" t="str">
        <f>IF(X14=0,"",$A$3&amp;_xlfn.TEXTJOIN($C$1,1,Z14:AA14)&amp;$A$4)</f>
        <v>{"ItemId":10002,"Num":50}</v>
      </c>
      <c r="AC14" s="9" t="s">
        <v>168</v>
      </c>
      <c r="AD14" s="5">
        <v>20</v>
      </c>
      <c r="AE14" s="6">
        <v>53.571428571428569</v>
      </c>
      <c r="AF14" s="2" t="str">
        <f>$B$2&amp;$F$1&amp;$B$2&amp;$B$1&amp;_xlfn.XLOOKUP(AC14,[1]配置!$D$5:$D$1018,[1]配置!$B$5:$B$1018)</f>
        <v>"ItemId":10001</v>
      </c>
      <c r="AG14" s="2" t="str">
        <f>$B$2&amp;$G$1&amp;$B$2&amp;$B$1&amp;AD14</f>
        <v>"Num":20</v>
      </c>
      <c r="AH14" s="2" t="str">
        <f>IF(AD14=0,"",$A$3&amp;_xlfn.TEXTJOIN($C$1,1,AF14:AG14)&amp;$A$4)</f>
        <v>{"ItemId":10001,"Num":20}</v>
      </c>
      <c r="AI14" s="8" t="s">
        <v>167</v>
      </c>
      <c r="AJ14" s="5">
        <v>30</v>
      </c>
      <c r="AK14" s="6">
        <v>120.53571428571429</v>
      </c>
      <c r="AL14" s="2" t="str">
        <f>$B$2&amp;$F$1&amp;$B$2&amp;$B$1&amp;_xlfn.XLOOKUP(AI14,[1]配置!$D$5:$D$1018,[1]配置!$B$5:$B$1018)</f>
        <v>"ItemId":10002</v>
      </c>
      <c r="AM14" s="2" t="str">
        <f>$B$2&amp;$G$1&amp;$B$2&amp;$B$1&amp;AJ14</f>
        <v>"Num":30</v>
      </c>
      <c r="AN14" s="2" t="str">
        <f>IF(AJ14=0,"",$A$3&amp;_xlfn.TEXTJOIN($C$1,1,AL14:AM14)&amp;$A$4)</f>
        <v>{"ItemId":10002,"Num":30}</v>
      </c>
      <c r="AO14" s="8" t="s">
        <v>171</v>
      </c>
      <c r="AP14" s="5">
        <v>1</v>
      </c>
      <c r="AQ14" s="6">
        <v>16.071428571428569</v>
      </c>
      <c r="AR14" s="2" t="str">
        <f>$B$2&amp;$F$1&amp;$B$2&amp;$B$1&amp;_xlfn.XLOOKUP(AO14,[1]配置!$D$5:$D$1018,[1]配置!$B$5:$B$1018)</f>
        <v>"ItemId":60102</v>
      </c>
      <c r="AS14" s="2" t="str">
        <f>$B$2&amp;$G$1&amp;$B$2&amp;$B$1&amp;AP14</f>
        <v>"Num":1</v>
      </c>
      <c r="AT14" s="2" t="str">
        <f>IF(AP14=0,"",$A$3&amp;_xlfn.TEXTJOIN($C$1,1,AR14:AS14)&amp;$A$4)</f>
        <v>{"ItemId":60102,"Num":1}</v>
      </c>
      <c r="AU14" s="25" t="s">
        <v>207</v>
      </c>
      <c r="AV14" s="5">
        <v>2000</v>
      </c>
      <c r="AW14" s="6">
        <f>_xlfn.XLOOKUP(AU14,[2]定价!$D$24:$D$1059,[2]定价!$I$24:$I$1059,0)*AV14</f>
        <v>1.25</v>
      </c>
      <c r="AX14" s="2" t="str">
        <f>$B$2&amp;$F$1&amp;$B$2&amp;$B$1&amp;_xlfn.XLOOKUP(AU14,[1]配置!$D$5:$D$1018,[1]配置!$B$5:$B$1018)</f>
        <v>"ItemId":50005</v>
      </c>
      <c r="AY14" s="2" t="str">
        <f>$B$2&amp;$G$1&amp;$B$2&amp;$B$1&amp;AV14</f>
        <v>"Num":2000</v>
      </c>
      <c r="AZ14" s="2" t="str">
        <f>IF(AV14=0,"",$A$3&amp;_xlfn.TEXTJOIN($C$1,1,AX14:AY14)&amp;$A$4)</f>
        <v>{"ItemId":50005,"Num":2000}</v>
      </c>
    </row>
    <row r="15" spans="1:52" x14ac:dyDescent="0.15">
      <c r="E15" s="9" t="s">
        <v>170</v>
      </c>
      <c r="F15" s="5">
        <v>3000</v>
      </c>
      <c r="G15" s="6">
        <v>37.5</v>
      </c>
      <c r="H15" s="2" t="str">
        <f>$B$2&amp;$F$1&amp;$B$2&amp;$B$1&amp;_xlfn.XLOOKUP(E15,[1]配置!$D$5:$D$1018,[1]配置!$B$5:$B$1018)</f>
        <v>"ItemId":50002</v>
      </c>
      <c r="I15" s="2" t="str">
        <f>$B$2&amp;$G$1&amp;$B$2&amp;$B$1&amp;F15</f>
        <v>"Num":3000</v>
      </c>
      <c r="J15" s="2" t="str">
        <f>IF(F15=0,"",$A$3&amp;_xlfn.TEXTJOIN($C$1,1,H15:I15)&amp;$A$4)</f>
        <v>{"ItemId":50002,"Num":3000}</v>
      </c>
      <c r="K15" s="2"/>
      <c r="L15" s="2"/>
      <c r="M15" s="2"/>
      <c r="N15" s="2" t="str">
        <f>$B$2&amp;$F$1&amp;$B$2&amp;$B$1&amp;_xlfn.XLOOKUP(K15,[1]配置!$D$5:$D$1018,[1]配置!$B$5:$B$1018)</f>
        <v>"ItemId":140001</v>
      </c>
      <c r="O15" s="2" t="str">
        <f>$B$2&amp;$G$1&amp;$B$2&amp;$B$1&amp;L15</f>
        <v>"Num":</v>
      </c>
      <c r="P15" s="2" t="str">
        <f>IF(L15=0,"",$A$3&amp;_xlfn.TEXTJOIN($C$1,1,N15:O15)&amp;$A$4)</f>
        <v/>
      </c>
      <c r="Q15" s="9" t="s">
        <v>207</v>
      </c>
      <c r="R15" s="5">
        <v>500</v>
      </c>
      <c r="S15" s="6">
        <v>0.3125</v>
      </c>
      <c r="T15" s="2" t="str">
        <f>$B$2&amp;$F$1&amp;$B$2&amp;$B$1&amp;_xlfn.XLOOKUP(Q15,[1]配置!$D$5:$D$1018,[1]配置!$B$5:$B$1018)</f>
        <v>"ItemId":50005</v>
      </c>
      <c r="U15" s="2" t="str">
        <f>$B$2&amp;$G$1&amp;$B$2&amp;$B$1&amp;R15</f>
        <v>"Num":500</v>
      </c>
      <c r="V15" s="2" t="str">
        <f>IF(R15=0,"",$A$3&amp;_xlfn.TEXTJOIN($C$1,1,T15:U15)&amp;$A$4)</f>
        <v>{"ItemId":50005,"Num":500}</v>
      </c>
      <c r="W15" s="9" t="s">
        <v>170</v>
      </c>
      <c r="X15" s="5">
        <v>2000</v>
      </c>
      <c r="Y15" s="6">
        <v>25</v>
      </c>
      <c r="Z15" s="2" t="str">
        <f>$B$2&amp;$F$1&amp;$B$2&amp;$B$1&amp;_xlfn.XLOOKUP(W15,[1]配置!$D$5:$D$1018,[1]配置!$B$5:$B$1018)</f>
        <v>"ItemId":50002</v>
      </c>
      <c r="AA15" s="2" t="str">
        <f>$B$2&amp;$G$1&amp;$B$2&amp;$B$1&amp;X15</f>
        <v>"Num":2000</v>
      </c>
      <c r="AB15" s="2" t="str">
        <f>IF(X15=0,"",$A$3&amp;_xlfn.TEXTJOIN($C$1,1,Z15:AA15)&amp;$A$4)</f>
        <v>{"ItemId":50002,"Num":2000}</v>
      </c>
      <c r="AC15" s="9" t="s">
        <v>170</v>
      </c>
      <c r="AD15" s="5">
        <v>500</v>
      </c>
      <c r="AE15" s="6">
        <v>6.25</v>
      </c>
      <c r="AF15" s="2" t="str">
        <f>$B$2&amp;$F$1&amp;$B$2&amp;$B$1&amp;_xlfn.XLOOKUP(AC15,[1]配置!$D$5:$D$1018,[1]配置!$B$5:$B$1018)</f>
        <v>"ItemId":50002</v>
      </c>
      <c r="AG15" s="2" t="str">
        <f>$B$2&amp;$G$1&amp;$B$2&amp;$B$1&amp;AD15</f>
        <v>"Num":500</v>
      </c>
      <c r="AH15" s="2" t="str">
        <f>IF(AD15=0,"",$A$3&amp;_xlfn.TEXTJOIN($C$1,1,AF15:AG15)&amp;$A$4)</f>
        <v>{"ItemId":50002,"Num":500}</v>
      </c>
      <c r="AI15" s="9" t="s">
        <v>170</v>
      </c>
      <c r="AJ15" s="5">
        <v>1000</v>
      </c>
      <c r="AK15" s="6">
        <v>12.5</v>
      </c>
      <c r="AL15" s="2" t="str">
        <f>$B$2&amp;$F$1&amp;$B$2&amp;$B$1&amp;_xlfn.XLOOKUP(AI15,[1]配置!$D$5:$D$1018,[1]配置!$B$5:$B$1018)</f>
        <v>"ItemId":50002</v>
      </c>
      <c r="AM15" s="2" t="str">
        <f>$B$2&amp;$G$1&amp;$B$2&amp;$B$1&amp;AJ15</f>
        <v>"Num":1000</v>
      </c>
      <c r="AN15" s="2" t="str">
        <f>IF(AJ15=0,"",$A$3&amp;_xlfn.TEXTJOIN($C$1,1,AL15:AM15)&amp;$A$4)</f>
        <v>{"ItemId":50002,"Num":1000}</v>
      </c>
      <c r="AO15" s="9" t="s">
        <v>170</v>
      </c>
      <c r="AP15" s="5">
        <v>1500</v>
      </c>
      <c r="AQ15" s="6">
        <v>18.75</v>
      </c>
      <c r="AR15" s="2" t="str">
        <f>$B$2&amp;$F$1&amp;$B$2&amp;$B$1&amp;_xlfn.XLOOKUP(AO15,[1]配置!$D$5:$D$1018,[1]配置!$B$5:$B$1018)</f>
        <v>"ItemId":50002</v>
      </c>
      <c r="AS15" s="2" t="str">
        <f>$B$2&amp;$G$1&amp;$B$2&amp;$B$1&amp;AP15</f>
        <v>"Num":1500</v>
      </c>
      <c r="AT15" s="2" t="str">
        <f>IF(AP15=0,"",$A$3&amp;_xlfn.TEXTJOIN($C$1,1,AR15:AS15)&amp;$A$4)</f>
        <v>{"ItemId":50002,"Num":1500}</v>
      </c>
      <c r="AU15" s="9" t="s">
        <v>170</v>
      </c>
      <c r="AV15" s="5">
        <v>300</v>
      </c>
      <c r="AW15" s="6">
        <f>_xlfn.XLOOKUP(AU15,[2]定价!$D$24:$D$1059,[2]定价!$I$24:$I$1059,0)*AV15</f>
        <v>3.75</v>
      </c>
      <c r="AX15" s="2" t="str">
        <f>$B$2&amp;$F$1&amp;$B$2&amp;$B$1&amp;_xlfn.XLOOKUP(AU15,[1]配置!$D$5:$D$1018,[1]配置!$B$5:$B$1018)</f>
        <v>"ItemId":50002</v>
      </c>
      <c r="AY15" s="2" t="str">
        <f>$B$2&amp;$G$1&amp;$B$2&amp;$B$1&amp;AV15</f>
        <v>"Num":300</v>
      </c>
      <c r="AZ15" s="2" t="str">
        <f>IF(AV15=0,"",$A$3&amp;_xlfn.TEXTJOIN($C$1,1,AX15:AY15)&amp;$A$4)</f>
        <v>{"ItemId":50002,"Num":300}</v>
      </c>
    </row>
    <row r="16" spans="1:52" x14ac:dyDescent="0.1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5:46" x14ac:dyDescent="0.1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5:46" ht="20.25" thickBot="1" x14ac:dyDescent="0.2">
      <c r="E18" s="3" t="s">
        <v>179</v>
      </c>
      <c r="F18" s="2" t="s">
        <v>180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5:46" x14ac:dyDescent="0.1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5:46" x14ac:dyDescent="0.15">
      <c r="E20" s="4" t="s">
        <v>155</v>
      </c>
      <c r="F20" s="24" t="s">
        <v>181</v>
      </c>
      <c r="G20" s="2"/>
      <c r="H20" s="2"/>
      <c r="I20" s="2"/>
      <c r="J20" s="2"/>
      <c r="K20" s="4" t="s">
        <v>155</v>
      </c>
      <c r="L20" s="24" t="s">
        <v>182</v>
      </c>
      <c r="M20" s="2"/>
      <c r="N20" s="2"/>
      <c r="O20" s="2"/>
      <c r="P20" s="2"/>
      <c r="Q20" s="4" t="s">
        <v>155</v>
      </c>
      <c r="R20" s="24" t="s">
        <v>183</v>
      </c>
      <c r="S20" s="2"/>
      <c r="T20" s="2"/>
      <c r="U20" s="2"/>
      <c r="V20" s="2"/>
      <c r="W20" s="4" t="s">
        <v>155</v>
      </c>
      <c r="X20" s="5" t="s">
        <v>184</v>
      </c>
      <c r="Y20" s="2"/>
      <c r="Z20" s="2"/>
      <c r="AA20" s="2"/>
      <c r="AB20" s="2"/>
      <c r="AC20" s="4" t="s">
        <v>155</v>
      </c>
      <c r="AD20" s="5" t="s">
        <v>185</v>
      </c>
      <c r="AE20" s="2"/>
      <c r="AF20" s="2"/>
      <c r="AG20" s="2"/>
      <c r="AH20" s="2"/>
      <c r="AI20" s="4" t="s">
        <v>155</v>
      </c>
      <c r="AJ20" s="5" t="s">
        <v>186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5:46" x14ac:dyDescent="0.15">
      <c r="E21" s="4" t="s">
        <v>161</v>
      </c>
      <c r="F21" s="6">
        <v>4.99</v>
      </c>
      <c r="G21" s="2" t="s">
        <v>162</v>
      </c>
      <c r="H21" s="2"/>
      <c r="I21" s="2"/>
      <c r="J21" s="2"/>
      <c r="K21" s="4" t="s">
        <v>161</v>
      </c>
      <c r="L21" s="6">
        <v>4.99</v>
      </c>
      <c r="M21" s="2" t="s">
        <v>162</v>
      </c>
      <c r="N21" s="2"/>
      <c r="O21" s="2"/>
      <c r="P21" s="2"/>
      <c r="Q21" s="4" t="s">
        <v>161</v>
      </c>
      <c r="R21" s="6">
        <v>4.99</v>
      </c>
      <c r="S21" s="2" t="s">
        <v>162</v>
      </c>
      <c r="T21" s="2"/>
      <c r="U21" s="2"/>
      <c r="V21" s="2"/>
      <c r="W21" s="4" t="s">
        <v>161</v>
      </c>
      <c r="X21" s="6">
        <v>9.99</v>
      </c>
      <c r="Y21" s="2" t="s">
        <v>162</v>
      </c>
      <c r="Z21" s="2"/>
      <c r="AA21" s="2"/>
      <c r="AB21" s="2"/>
      <c r="AC21" s="4" t="s">
        <v>161</v>
      </c>
      <c r="AD21" s="6">
        <v>14.99</v>
      </c>
      <c r="AE21" s="2" t="s">
        <v>162</v>
      </c>
      <c r="AF21" s="2"/>
      <c r="AG21" s="2"/>
      <c r="AH21" s="2"/>
      <c r="AI21" s="4" t="s">
        <v>161</v>
      </c>
      <c r="AJ21" s="6">
        <v>19.989999999999998</v>
      </c>
      <c r="AK21" s="2" t="s">
        <v>162</v>
      </c>
      <c r="AL21" s="2"/>
      <c r="AM21" s="2"/>
      <c r="AN21" s="2"/>
      <c r="AO21" s="2"/>
      <c r="AP21" s="2"/>
      <c r="AQ21" s="2"/>
      <c r="AR21" s="2"/>
      <c r="AS21" s="2"/>
      <c r="AT21" s="2"/>
    </row>
    <row r="22" spans="5:46" x14ac:dyDescent="0.15">
      <c r="E22" s="4" t="s">
        <v>20</v>
      </c>
      <c r="F22" s="7">
        <v>4.8310907529344398</v>
      </c>
      <c r="G22" s="2"/>
      <c r="H22" s="2"/>
      <c r="I22" s="2"/>
      <c r="J22" s="2"/>
      <c r="K22" s="4" t="s">
        <v>20</v>
      </c>
      <c r="L22" s="7">
        <v>4.4732321786429994</v>
      </c>
      <c r="M22" s="2"/>
      <c r="N22" s="2"/>
      <c r="O22" s="2"/>
      <c r="P22" s="2"/>
      <c r="Q22" s="4" t="s">
        <v>20</v>
      </c>
      <c r="R22" s="7">
        <v>5.5709875349153908</v>
      </c>
      <c r="S22" s="2"/>
      <c r="T22" s="2"/>
      <c r="U22" s="2"/>
      <c r="V22" s="2"/>
      <c r="W22" s="4" t="s">
        <v>20</v>
      </c>
      <c r="X22" s="7">
        <v>5.8093808093808095</v>
      </c>
      <c r="Y22" s="2"/>
      <c r="Z22" s="2"/>
      <c r="AA22" s="2"/>
      <c r="AB22" s="2"/>
      <c r="AC22" s="4" t="s">
        <v>20</v>
      </c>
      <c r="AD22" s="7">
        <v>6.6830267797579337</v>
      </c>
      <c r="AE22" s="2"/>
      <c r="AF22" s="2"/>
      <c r="AG22" s="2"/>
      <c r="AH22" s="2"/>
      <c r="AI22" s="4" t="s">
        <v>20</v>
      </c>
      <c r="AJ22" s="7">
        <v>7.0347673836918467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5:46" x14ac:dyDescent="0.15">
      <c r="E23" s="4" t="s">
        <v>163</v>
      </c>
      <c r="F23" s="5">
        <v>2</v>
      </c>
      <c r="G23" s="2"/>
      <c r="H23" s="2"/>
      <c r="I23" s="2"/>
      <c r="J23" s="2"/>
      <c r="K23" s="4" t="s">
        <v>163</v>
      </c>
      <c r="L23" s="5">
        <v>2</v>
      </c>
      <c r="M23" s="2"/>
      <c r="N23" s="2"/>
      <c r="O23" s="2"/>
      <c r="P23" s="2"/>
      <c r="Q23" s="4" t="s">
        <v>163</v>
      </c>
      <c r="R23" s="5">
        <v>2</v>
      </c>
      <c r="S23" s="2"/>
      <c r="T23" s="2"/>
      <c r="U23" s="2"/>
      <c r="V23" s="2"/>
      <c r="W23" s="4" t="s">
        <v>163</v>
      </c>
      <c r="X23" s="5">
        <v>2</v>
      </c>
      <c r="Y23" s="2"/>
      <c r="Z23" s="2"/>
      <c r="AA23" s="2"/>
      <c r="AB23" s="2"/>
      <c r="AC23" s="4" t="s">
        <v>163</v>
      </c>
      <c r="AD23" s="5">
        <v>2</v>
      </c>
      <c r="AE23" s="2"/>
      <c r="AF23" s="2"/>
      <c r="AG23" s="2"/>
      <c r="AH23" s="2"/>
      <c r="AI23" s="4" t="s">
        <v>163</v>
      </c>
      <c r="AJ23" s="5">
        <v>2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5:46" x14ac:dyDescent="0.1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5:46" x14ac:dyDescent="0.15">
      <c r="E25" s="4" t="s">
        <v>164</v>
      </c>
      <c r="F25" s="4" t="s">
        <v>165</v>
      </c>
      <c r="G25" s="4" t="s">
        <v>166</v>
      </c>
      <c r="H25" s="2" t="str">
        <f>$A$1&amp;_xlfn.TEXTJOIN($C$1,1,J26:J28)&amp;$A$2</f>
        <v>[{"ItemId":90101,"Num":3},{"ItemId":90102,"Num":3},{"ItemId":90106,"Num":3}]</v>
      </c>
      <c r="I25" s="2"/>
      <c r="J25" s="2"/>
      <c r="K25" s="4" t="s">
        <v>164</v>
      </c>
      <c r="L25" s="4" t="s">
        <v>165</v>
      </c>
      <c r="M25" s="4" t="s">
        <v>166</v>
      </c>
      <c r="N25" s="2" t="str">
        <f>$A$1&amp;_xlfn.TEXTJOIN($C$1,1,P26:P28)&amp;$A$2</f>
        <v>[{"ItemId":90104,"Num":3},{"ItemId":90105,"Num":3},{"ItemId":50002,"Num":500}]</v>
      </c>
      <c r="O25" s="2"/>
      <c r="P25" s="2"/>
      <c r="Q25" s="4" t="s">
        <v>164</v>
      </c>
      <c r="R25" s="4" t="s">
        <v>165</v>
      </c>
      <c r="S25" s="4" t="s">
        <v>166</v>
      </c>
      <c r="T25" s="2" t="str">
        <f>$A$1&amp;_xlfn.TEXTJOIN($C$1,1,V26:V28)&amp;$A$2</f>
        <v>[{"ItemId":60605,"Num":1},{"ItemId":90103,"Num":3},{"ItemId":50002,"Num":500}]</v>
      </c>
      <c r="U25" s="2"/>
      <c r="V25" s="2"/>
      <c r="W25" s="4" t="s">
        <v>164</v>
      </c>
      <c r="X25" s="4" t="s">
        <v>165</v>
      </c>
      <c r="Y25" s="4" t="s">
        <v>166</v>
      </c>
      <c r="Z25" s="2" t="str">
        <f>$A$1&amp;_xlfn.TEXTJOIN($C$1,1,AB26:AB28)&amp;$A$2</f>
        <v>[{"ItemId":10002,"Num":10},{"ItemId":10001,"Num":2},{"ItemId":50002,"Num":1000}]</v>
      </c>
      <c r="AA25" s="2"/>
      <c r="AB25" s="2"/>
      <c r="AC25" s="4" t="s">
        <v>164</v>
      </c>
      <c r="AD25" s="4" t="s">
        <v>165</v>
      </c>
      <c r="AE25" s="4" t="s">
        <v>166</v>
      </c>
      <c r="AF25" s="2" t="str">
        <f>$A$1&amp;_xlfn.TEXTJOIN($C$1,1,AH26:AH28)&amp;$A$2</f>
        <v>[{"ItemId":10004,"Num":12},{"ItemId":10001,"Num":4},{"ItemId":50002,"Num":1500}]</v>
      </c>
      <c r="AG25" s="2"/>
      <c r="AH25" s="2"/>
      <c r="AI25" s="4" t="s">
        <v>164</v>
      </c>
      <c r="AJ25" s="4" t="s">
        <v>165</v>
      </c>
      <c r="AK25" s="4" t="s">
        <v>166</v>
      </c>
      <c r="AL25" s="2" t="str">
        <f>$A$1&amp;_xlfn.TEXTJOIN($C$1,1,AN26:AN28)&amp;$A$2</f>
        <v>[{"ItemId":70002,"Num":25},{"ItemId":70001,"Num":50},{"ItemId":50002,"Num":2000}]</v>
      </c>
      <c r="AM25" s="2"/>
      <c r="AN25" s="2"/>
      <c r="AO25" s="2"/>
      <c r="AP25" s="2"/>
      <c r="AQ25" s="2"/>
      <c r="AR25" s="2" t="str">
        <f>$A$1&amp;_xlfn.TEXTJOIN($C$1,1,AT26:AT28)&amp;$A$2</f>
        <v>[]</v>
      </c>
      <c r="AS25" s="2"/>
      <c r="AT25" s="2"/>
    </row>
    <row r="26" spans="5:46" x14ac:dyDescent="0.15">
      <c r="E26" s="13" t="s">
        <v>187</v>
      </c>
      <c r="F26" s="5">
        <v>3</v>
      </c>
      <c r="G26" s="6">
        <v>8.0357142857142847</v>
      </c>
      <c r="H26" s="2" t="str">
        <f>$B$2&amp;$F$1&amp;$B$2&amp;$B$1&amp;_xlfn.XLOOKUP(E26,[1]配置!$D$5:$D$1018,[1]配置!$B$5:$B$1018)</f>
        <v>"ItemId":90101</v>
      </c>
      <c r="I26" s="2" t="str">
        <f>$B$2&amp;$G$1&amp;$B$2&amp;$B$1&amp;F26</f>
        <v>"Num":3</v>
      </c>
      <c r="J26" s="2" t="str">
        <f>IF(F26=0,"",$A$3&amp;_xlfn.TEXTJOIN($C$1,1,H26:I26)&amp;$A$4)</f>
        <v>{"ItemId":90101,"Num":3}</v>
      </c>
      <c r="K26" s="13" t="s">
        <v>188</v>
      </c>
      <c r="L26" s="5">
        <v>3</v>
      </c>
      <c r="M26" s="6">
        <v>8.0357142857142847</v>
      </c>
      <c r="N26" s="2" t="str">
        <f>$B$2&amp;$F$1&amp;$B$2&amp;$B$1&amp;_xlfn.XLOOKUP(K26,[1]配置!$D$5:$D$1018,[1]配置!$B$5:$B$1018)</f>
        <v>"ItemId":90104</v>
      </c>
      <c r="O26" s="2" t="str">
        <f>$B$2&amp;$G$1&amp;$B$2&amp;$B$1&amp;L26</f>
        <v>"Num":3</v>
      </c>
      <c r="P26" s="2" t="str">
        <f>IF(L26=0,"",$A$3&amp;_xlfn.TEXTJOIN($C$1,1,N26:O26)&amp;$A$4)</f>
        <v>{"ItemId":90104,"Num":3}</v>
      </c>
      <c r="Q26" s="9" t="s">
        <v>173</v>
      </c>
      <c r="R26" s="5">
        <v>1</v>
      </c>
      <c r="S26" s="6">
        <v>13.513513513513514</v>
      </c>
      <c r="T26" s="2" t="str">
        <f>$B$2&amp;$F$1&amp;$B$2&amp;$B$1&amp;_xlfn.XLOOKUP(Q26,[1]配置!$D$5:$D$1018,[1]配置!$B$5:$B$1018)</f>
        <v>"ItemId":60605</v>
      </c>
      <c r="U26" s="2" t="str">
        <f>$B$2&amp;$G$1&amp;$B$2&amp;$B$1&amp;R26</f>
        <v>"Num":1</v>
      </c>
      <c r="V26" s="2" t="str">
        <f>IF(R26=0,"",$A$3&amp;_xlfn.TEXTJOIN($C$1,1,T26:U26)&amp;$A$4)</f>
        <v>{"ItemId":60605,"Num":1}</v>
      </c>
      <c r="W26" s="8" t="s">
        <v>167</v>
      </c>
      <c r="X26" s="5">
        <v>10</v>
      </c>
      <c r="Y26" s="6">
        <v>40.178571428571431</v>
      </c>
      <c r="Z26" s="2" t="str">
        <f>$B$2&amp;$F$1&amp;$B$2&amp;$B$1&amp;_xlfn.XLOOKUP(W26,[1]配置!$D$5:$D$1018,[1]配置!$B$5:$B$1018)</f>
        <v>"ItemId":10002</v>
      </c>
      <c r="AA26" s="2" t="str">
        <f>$B$2&amp;$G$1&amp;$B$2&amp;$B$1&amp;X26</f>
        <v>"Num":10</v>
      </c>
      <c r="AB26" s="2" t="str">
        <f>IF(X26=0,"",$A$3&amp;_xlfn.TEXTJOIN($C$1,1,Z26:AA26)&amp;$A$4)</f>
        <v>{"ItemId":10002,"Num":10}</v>
      </c>
      <c r="AC26" s="8" t="s">
        <v>174</v>
      </c>
      <c r="AD26" s="5">
        <v>12</v>
      </c>
      <c r="AE26" s="6">
        <v>70.714285714285722</v>
      </c>
      <c r="AF26" s="2" t="str">
        <f>$B$2&amp;$F$1&amp;$B$2&amp;$B$1&amp;_xlfn.XLOOKUP(AC26,[1]配置!$D$5:$D$1018,[1]配置!$B$5:$B$1018)</f>
        <v>"ItemId":10004</v>
      </c>
      <c r="AG26" s="2" t="str">
        <f>$B$2&amp;$G$1&amp;$B$2&amp;$B$1&amp;AD26</f>
        <v>"Num":12</v>
      </c>
      <c r="AH26" s="2" t="str">
        <f>IF(AD26=0,"",$A$3&amp;_xlfn.TEXTJOIN($C$1,1,AF26:AG26)&amp;$A$4)</f>
        <v>{"ItemId":10004,"Num":12}</v>
      </c>
      <c r="AI26" s="9" t="s">
        <v>175</v>
      </c>
      <c r="AJ26" s="5">
        <v>25</v>
      </c>
      <c r="AK26" s="6">
        <v>78.125</v>
      </c>
      <c r="AL26" s="2" t="str">
        <f>$B$2&amp;$F$1&amp;$B$2&amp;$B$1&amp;_xlfn.XLOOKUP(AI26,[1]配置!$D$5:$D$1018,[1]配置!$B$5:$B$1018)</f>
        <v>"ItemId":70002</v>
      </c>
      <c r="AM26" s="2" t="str">
        <f>$B$2&amp;$G$1&amp;$B$2&amp;$B$1&amp;AJ26</f>
        <v>"Num":25</v>
      </c>
      <c r="AN26" s="2" t="str">
        <f>IF(AJ26=0,"",$A$3&amp;_xlfn.TEXTJOIN($C$1,1,AL26:AM26)&amp;$A$4)</f>
        <v>{"ItemId":70002,"Num":25}</v>
      </c>
      <c r="AO26" s="2"/>
      <c r="AP26" s="2"/>
      <c r="AQ26" s="2"/>
      <c r="AR26" s="2" t="str">
        <f>$B$2&amp;$F$1&amp;$B$2&amp;$B$1&amp;_xlfn.XLOOKUP(AO26,[1]配置!$D$5:$D$1018,[1]配置!$B$5:$B$1018)</f>
        <v>"ItemId":140001</v>
      </c>
      <c r="AS26" s="2" t="str">
        <f>$B$2&amp;$G$1&amp;$B$2&amp;$B$1&amp;AP26</f>
        <v>"Num":</v>
      </c>
      <c r="AT26" s="2" t="str">
        <f>IF(AP26=0,"",$A$3&amp;_xlfn.TEXTJOIN($C$1,1,AR26:AS26)&amp;$A$4)</f>
        <v/>
      </c>
    </row>
    <row r="27" spans="5:46" x14ac:dyDescent="0.15">
      <c r="E27" s="13" t="s">
        <v>189</v>
      </c>
      <c r="F27" s="5">
        <v>3</v>
      </c>
      <c r="G27" s="6">
        <v>8.0357142857142847</v>
      </c>
      <c r="H27" s="2" t="str">
        <f>$B$2&amp;$F$1&amp;$B$2&amp;$B$1&amp;_xlfn.XLOOKUP(E27,[1]配置!$D$5:$D$1018,[1]配置!$B$5:$B$1018)</f>
        <v>"ItemId":90102</v>
      </c>
      <c r="I27" s="2" t="str">
        <f>$B$2&amp;$G$1&amp;$B$2&amp;$B$1&amp;F27</f>
        <v>"Num":3</v>
      </c>
      <c r="J27" s="2" t="str">
        <f>IF(F27=0,"",$A$3&amp;_xlfn.TEXTJOIN($C$1,1,H27:I27)&amp;$A$4)</f>
        <v>{"ItemId":90102,"Num":3}</v>
      </c>
      <c r="K27" s="13" t="s">
        <v>190</v>
      </c>
      <c r="L27" s="5">
        <v>3</v>
      </c>
      <c r="M27" s="6">
        <v>8.0357142857142847</v>
      </c>
      <c r="N27" s="2" t="str">
        <f>$B$2&amp;$F$1&amp;$B$2&amp;$B$1&amp;_xlfn.XLOOKUP(K27,[1]配置!$D$5:$D$1018,[1]配置!$B$5:$B$1018)</f>
        <v>"ItemId":90105</v>
      </c>
      <c r="O27" s="2" t="str">
        <f>$B$2&amp;$G$1&amp;$B$2&amp;$B$1&amp;L27</f>
        <v>"Num":3</v>
      </c>
      <c r="P27" s="2" t="str">
        <f>IF(L27=0,"",$A$3&amp;_xlfn.TEXTJOIN($C$1,1,N27:O27)&amp;$A$4)</f>
        <v>{"ItemId":90105,"Num":3}</v>
      </c>
      <c r="Q27" s="13" t="s">
        <v>191</v>
      </c>
      <c r="R27" s="5">
        <v>3</v>
      </c>
      <c r="S27" s="6">
        <v>8.0357142857142847</v>
      </c>
      <c r="T27" s="2" t="str">
        <f>$B$2&amp;$F$1&amp;$B$2&amp;$B$1&amp;_xlfn.XLOOKUP(Q27,[1]配置!$D$5:$D$1018,[1]配置!$B$5:$B$1018)</f>
        <v>"ItemId":90103</v>
      </c>
      <c r="U27" s="2" t="str">
        <f>$B$2&amp;$G$1&amp;$B$2&amp;$B$1&amp;R27</f>
        <v>"Num":3</v>
      </c>
      <c r="V27" s="2" t="str">
        <f>IF(R27=0,"",$A$3&amp;_xlfn.TEXTJOIN($C$1,1,T27:U27)&amp;$A$4)</f>
        <v>{"ItemId":90103,"Num":3}</v>
      </c>
      <c r="W27" s="9" t="s">
        <v>168</v>
      </c>
      <c r="X27" s="5">
        <v>2</v>
      </c>
      <c r="Y27" s="6">
        <v>5.3571428571428568</v>
      </c>
      <c r="Z27" s="2" t="str">
        <f>$B$2&amp;$F$1&amp;$B$2&amp;$B$1&amp;_xlfn.XLOOKUP(W27,[1]配置!$D$5:$D$1018,[1]配置!$B$5:$B$1018)</f>
        <v>"ItemId":10001</v>
      </c>
      <c r="AA27" s="2" t="str">
        <f>$B$2&amp;$G$1&amp;$B$2&amp;$B$1&amp;X27</f>
        <v>"Num":2</v>
      </c>
      <c r="AB27" s="2" t="str">
        <f>IF(X27=0,"",$A$3&amp;_xlfn.TEXTJOIN($C$1,1,Z27:AA27)&amp;$A$4)</f>
        <v>{"ItemId":10001,"Num":2}</v>
      </c>
      <c r="AC27" s="9" t="s">
        <v>168</v>
      </c>
      <c r="AD27" s="5">
        <v>4</v>
      </c>
      <c r="AE27" s="6">
        <v>10.714285714285714</v>
      </c>
      <c r="AF27" s="2" t="str">
        <f>$B$2&amp;$F$1&amp;$B$2&amp;$B$1&amp;_xlfn.XLOOKUP(AC27,[1]配置!$D$5:$D$1018,[1]配置!$B$5:$B$1018)</f>
        <v>"ItemId":10001</v>
      </c>
      <c r="AG27" s="2" t="str">
        <f>$B$2&amp;$G$1&amp;$B$2&amp;$B$1&amp;AD27</f>
        <v>"Num":4</v>
      </c>
      <c r="AH27" s="2" t="str">
        <f>IF(AD27=0,"",$A$3&amp;_xlfn.TEXTJOIN($C$1,1,AF27:AG27)&amp;$A$4)</f>
        <v>{"ItemId":10001,"Num":4}</v>
      </c>
      <c r="AI27" s="13" t="s">
        <v>176</v>
      </c>
      <c r="AJ27" s="5">
        <v>50</v>
      </c>
      <c r="AK27" s="6">
        <v>37.5</v>
      </c>
      <c r="AL27" s="2" t="str">
        <f>$B$2&amp;$F$1&amp;$B$2&amp;$B$1&amp;_xlfn.XLOOKUP(AI27,[1]配置!$D$5:$D$1018,[1]配置!$B$5:$B$1018)</f>
        <v>"ItemId":70001</v>
      </c>
      <c r="AM27" s="2" t="str">
        <f>$B$2&amp;$G$1&amp;$B$2&amp;$B$1&amp;AJ27</f>
        <v>"Num":50</v>
      </c>
      <c r="AN27" s="2" t="str">
        <f>IF(AJ27=0,"",$A$3&amp;_xlfn.TEXTJOIN($C$1,1,AL27:AM27)&amp;$A$4)</f>
        <v>{"ItemId":70001,"Num":50}</v>
      </c>
      <c r="AO27" s="2"/>
      <c r="AP27" s="2"/>
      <c r="AQ27" s="2"/>
      <c r="AR27" s="2" t="str">
        <f>$B$2&amp;$F$1&amp;$B$2&amp;$B$1&amp;_xlfn.XLOOKUP(AO27,[1]配置!$D$5:$D$1018,[1]配置!$B$5:$B$1018)</f>
        <v>"ItemId":140001</v>
      </c>
      <c r="AS27" s="2" t="str">
        <f>$B$2&amp;$G$1&amp;$B$2&amp;$B$1&amp;AP27</f>
        <v>"Num":</v>
      </c>
      <c r="AT27" s="2" t="str">
        <f>IF(AP27=0,"",$A$3&amp;_xlfn.TEXTJOIN($C$1,1,AR27:AS27)&amp;$A$4)</f>
        <v/>
      </c>
    </row>
    <row r="28" spans="5:46" x14ac:dyDescent="0.15">
      <c r="E28" s="13" t="s">
        <v>192</v>
      </c>
      <c r="F28" s="5">
        <v>3</v>
      </c>
      <c r="G28" s="6">
        <v>8.0357142857142847</v>
      </c>
      <c r="H28" s="2" t="str">
        <f>$B$2&amp;$F$1&amp;$B$2&amp;$B$1&amp;_xlfn.XLOOKUP(E28,[1]配置!$D$5:$D$1018,[1]配置!$B$5:$B$1018)</f>
        <v>"ItemId":90106</v>
      </c>
      <c r="I28" s="2" t="str">
        <f>$B$2&amp;$G$1&amp;$B$2&amp;$B$1&amp;F28</f>
        <v>"Num":3</v>
      </c>
      <c r="J28" s="2" t="str">
        <f>IF(F28=0,"",$A$3&amp;_xlfn.TEXTJOIN($C$1,1,H28:I28)&amp;$A$4)</f>
        <v>{"ItemId":90106,"Num":3}</v>
      </c>
      <c r="K28" s="9" t="s">
        <v>170</v>
      </c>
      <c r="L28" s="5">
        <v>500</v>
      </c>
      <c r="M28" s="6">
        <v>6.25</v>
      </c>
      <c r="N28" s="2" t="str">
        <f>$B$2&amp;$F$1&amp;$B$2&amp;$B$1&amp;_xlfn.XLOOKUP(K28,[1]配置!$D$5:$D$1018,[1]配置!$B$5:$B$1018)</f>
        <v>"ItemId":50002</v>
      </c>
      <c r="O28" s="2" t="str">
        <f>$B$2&amp;$G$1&amp;$B$2&amp;$B$1&amp;L28</f>
        <v>"Num":500</v>
      </c>
      <c r="P28" s="2" t="str">
        <f>IF(L28=0,"",$A$3&amp;_xlfn.TEXTJOIN($C$1,1,N28:O28)&amp;$A$4)</f>
        <v>{"ItemId":50002,"Num":500}</v>
      </c>
      <c r="Q28" s="9" t="s">
        <v>170</v>
      </c>
      <c r="R28" s="5">
        <v>500</v>
      </c>
      <c r="S28" s="6">
        <v>6.25</v>
      </c>
      <c r="T28" s="2" t="str">
        <f>$B$2&amp;$F$1&amp;$B$2&amp;$B$1&amp;_xlfn.XLOOKUP(Q28,[1]配置!$D$5:$D$1018,[1]配置!$B$5:$B$1018)</f>
        <v>"ItemId":50002</v>
      </c>
      <c r="U28" s="2" t="str">
        <f>$B$2&amp;$G$1&amp;$B$2&amp;$B$1&amp;R28</f>
        <v>"Num":500</v>
      </c>
      <c r="V28" s="2" t="str">
        <f>IF(R28=0,"",$A$3&amp;_xlfn.TEXTJOIN($C$1,1,T28:U28)&amp;$A$4)</f>
        <v>{"ItemId":50002,"Num":500}</v>
      </c>
      <c r="W28" s="9" t="s">
        <v>170</v>
      </c>
      <c r="X28" s="5">
        <v>1000</v>
      </c>
      <c r="Y28" s="6">
        <v>12.5</v>
      </c>
      <c r="Z28" s="2" t="str">
        <f>$B$2&amp;$F$1&amp;$B$2&amp;$B$1&amp;_xlfn.XLOOKUP(W28,[1]配置!$D$5:$D$1018,[1]配置!$B$5:$B$1018)</f>
        <v>"ItemId":50002</v>
      </c>
      <c r="AA28" s="2" t="str">
        <f>$B$2&amp;$G$1&amp;$B$2&amp;$B$1&amp;X28</f>
        <v>"Num":1000</v>
      </c>
      <c r="AB28" s="2" t="str">
        <f>IF(X28=0,"",$A$3&amp;_xlfn.TEXTJOIN($C$1,1,Z28:AA28)&amp;$A$4)</f>
        <v>{"ItemId":50002,"Num":1000}</v>
      </c>
      <c r="AC28" s="9" t="s">
        <v>170</v>
      </c>
      <c r="AD28" s="5">
        <v>1500</v>
      </c>
      <c r="AE28" s="6">
        <v>18.75</v>
      </c>
      <c r="AF28" s="2" t="str">
        <f>$B$2&amp;$F$1&amp;$B$2&amp;$B$1&amp;_xlfn.XLOOKUP(AC28,[1]配置!$D$5:$D$1018,[1]配置!$B$5:$B$1018)</f>
        <v>"ItemId":50002</v>
      </c>
      <c r="AG28" s="2" t="str">
        <f>$B$2&amp;$G$1&amp;$B$2&amp;$B$1&amp;AD28</f>
        <v>"Num":1500</v>
      </c>
      <c r="AH28" s="2" t="str">
        <f>IF(AD28=0,"",$A$3&amp;_xlfn.TEXTJOIN($C$1,1,AF28:AG28)&amp;$A$4)</f>
        <v>{"ItemId":50002,"Num":1500}</v>
      </c>
      <c r="AI28" s="9" t="s">
        <v>170</v>
      </c>
      <c r="AJ28" s="5">
        <v>2000</v>
      </c>
      <c r="AK28" s="6">
        <v>25</v>
      </c>
      <c r="AL28" s="2" t="str">
        <f>$B$2&amp;$F$1&amp;$B$2&amp;$B$1&amp;_xlfn.XLOOKUP(AI28,[1]配置!$D$5:$D$1018,[1]配置!$B$5:$B$1018)</f>
        <v>"ItemId":50002</v>
      </c>
      <c r="AM28" s="2" t="str">
        <f>$B$2&amp;$G$1&amp;$B$2&amp;$B$1&amp;AJ28</f>
        <v>"Num":2000</v>
      </c>
      <c r="AN28" s="2" t="str">
        <f>IF(AJ28=0,"",$A$3&amp;_xlfn.TEXTJOIN($C$1,1,AL28:AM28)&amp;$A$4)</f>
        <v>{"ItemId":50002,"Num":2000}</v>
      </c>
      <c r="AO28" s="2"/>
      <c r="AP28" s="2"/>
      <c r="AQ28" s="2"/>
      <c r="AR28" s="2" t="str">
        <f>$B$2&amp;$F$1&amp;$B$2&amp;$B$1&amp;_xlfn.XLOOKUP(AO28,[1]配置!$D$5:$D$1018,[1]配置!$B$5:$B$1018)</f>
        <v>"ItemId":140001</v>
      </c>
      <c r="AS28" s="2" t="str">
        <f>$B$2&amp;$G$1&amp;$B$2&amp;$B$1&amp;AP28</f>
        <v>"Num":</v>
      </c>
      <c r="AT28" s="2" t="str">
        <f>IF(AP28=0,"",$A$3&amp;_xlfn.TEXTJOIN($C$1,1,AR28:AS28)&amp;$A$4)</f>
        <v/>
      </c>
    </row>
    <row r="29" spans="5:46" x14ac:dyDescent="0.1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5:46" x14ac:dyDescent="0.1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5:46" ht="20.25" thickBot="1" x14ac:dyDescent="0.2">
      <c r="E31" s="3" t="s">
        <v>193</v>
      </c>
      <c r="F31" s="2" t="s">
        <v>194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5:46" x14ac:dyDescent="0.1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5:46" x14ac:dyDescent="0.15">
      <c r="E33" s="4" t="s">
        <v>155</v>
      </c>
      <c r="F33" s="5" t="s">
        <v>195</v>
      </c>
      <c r="G33" s="2"/>
      <c r="H33" s="2"/>
      <c r="I33" s="2"/>
      <c r="J33" s="2"/>
      <c r="K33" s="4" t="s">
        <v>155</v>
      </c>
      <c r="L33" s="5" t="s">
        <v>196</v>
      </c>
      <c r="M33" s="2"/>
      <c r="N33" s="2"/>
      <c r="O33" s="2"/>
      <c r="P33" s="2"/>
      <c r="Q33" s="4" t="s">
        <v>155</v>
      </c>
      <c r="R33" s="5" t="s">
        <v>197</v>
      </c>
      <c r="S33" s="2"/>
      <c r="T33" s="2"/>
      <c r="U33" s="2"/>
      <c r="V33" s="2"/>
      <c r="W33" s="4" t="s">
        <v>155</v>
      </c>
      <c r="X33" s="5" t="s">
        <v>198</v>
      </c>
      <c r="Y33" s="2"/>
      <c r="Z33" s="2"/>
      <c r="AA33" s="2"/>
      <c r="AB33" s="2"/>
      <c r="AC33" s="4" t="s">
        <v>155</v>
      </c>
      <c r="AD33" s="5" t="s">
        <v>199</v>
      </c>
      <c r="AE33" s="2"/>
      <c r="AF33" s="2"/>
      <c r="AG33" s="2"/>
      <c r="AH33" s="2"/>
      <c r="AI33" s="4" t="s">
        <v>155</v>
      </c>
      <c r="AJ33" s="5" t="s">
        <v>200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5:46" x14ac:dyDescent="0.15">
      <c r="E34" s="4" t="s">
        <v>161</v>
      </c>
      <c r="F34" s="6">
        <v>1.99</v>
      </c>
      <c r="G34" s="2" t="s">
        <v>162</v>
      </c>
      <c r="H34" s="2"/>
      <c r="I34" s="2"/>
      <c r="J34" s="2"/>
      <c r="K34" s="4" t="s">
        <v>161</v>
      </c>
      <c r="L34" s="6">
        <v>1.99</v>
      </c>
      <c r="M34" s="2" t="s">
        <v>162</v>
      </c>
      <c r="N34" s="2"/>
      <c r="O34" s="2"/>
      <c r="P34" s="2"/>
      <c r="Q34" s="4" t="s">
        <v>161</v>
      </c>
      <c r="R34" s="6">
        <v>1.99</v>
      </c>
      <c r="S34" s="2" t="s">
        <v>162</v>
      </c>
      <c r="T34" s="2"/>
      <c r="U34" s="2"/>
      <c r="V34" s="2"/>
      <c r="W34" s="4" t="s">
        <v>161</v>
      </c>
      <c r="X34" s="6">
        <v>2.99</v>
      </c>
      <c r="Y34" s="2" t="s">
        <v>162</v>
      </c>
      <c r="Z34" s="2"/>
      <c r="AA34" s="2"/>
      <c r="AB34" s="2"/>
      <c r="AC34" s="4" t="s">
        <v>161</v>
      </c>
      <c r="AD34" s="6">
        <v>3.99</v>
      </c>
      <c r="AE34" s="2" t="s">
        <v>162</v>
      </c>
      <c r="AF34" s="2"/>
      <c r="AG34" s="2"/>
      <c r="AH34" s="2"/>
      <c r="AI34" s="4" t="s">
        <v>161</v>
      </c>
      <c r="AJ34" s="6">
        <v>4.99</v>
      </c>
      <c r="AK34" s="2" t="s">
        <v>162</v>
      </c>
      <c r="AL34" s="2"/>
      <c r="AM34" s="2"/>
      <c r="AN34" s="2"/>
      <c r="AO34" s="2"/>
      <c r="AP34" s="2"/>
      <c r="AQ34" s="2"/>
      <c r="AR34" s="2"/>
      <c r="AS34" s="2"/>
      <c r="AT34" s="2"/>
    </row>
    <row r="35" spans="5:46" x14ac:dyDescent="0.15">
      <c r="E35" s="4" t="s">
        <v>20</v>
      </c>
      <c r="F35" s="7">
        <v>4.0380473797559215</v>
      </c>
      <c r="G35" s="2"/>
      <c r="H35" s="2"/>
      <c r="I35" s="2"/>
      <c r="J35" s="2"/>
      <c r="K35" s="4" t="s">
        <v>20</v>
      </c>
      <c r="L35" s="7">
        <v>3.9483129935391239</v>
      </c>
      <c r="M35" s="2"/>
      <c r="N35" s="2"/>
      <c r="O35" s="2"/>
      <c r="P35" s="2"/>
      <c r="Q35" s="4" t="s">
        <v>20</v>
      </c>
      <c r="R35" s="7">
        <v>3.6491983728164632</v>
      </c>
      <c r="S35" s="2"/>
      <c r="T35" s="2"/>
      <c r="U35" s="2"/>
      <c r="V35" s="2"/>
      <c r="W35" s="4" t="s">
        <v>20</v>
      </c>
      <c r="X35" s="7">
        <v>3.4937888198757761</v>
      </c>
      <c r="Y35" s="2"/>
      <c r="Z35" s="2"/>
      <c r="AA35" s="2"/>
      <c r="AB35" s="2"/>
      <c r="AC35" s="4" t="s">
        <v>20</v>
      </c>
      <c r="AD35" s="7">
        <v>3.7370211242391695</v>
      </c>
      <c r="AE35" s="2"/>
      <c r="AF35" s="2"/>
      <c r="AG35" s="2"/>
      <c r="AH35" s="2"/>
      <c r="AI35" s="4" t="s">
        <v>20</v>
      </c>
      <c r="AJ35" s="7">
        <v>3.8827655310621241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5:46" x14ac:dyDescent="0.15">
      <c r="E36" s="4" t="s">
        <v>163</v>
      </c>
      <c r="F36" s="5">
        <v>2</v>
      </c>
      <c r="G36" s="2"/>
      <c r="H36" s="2"/>
      <c r="I36" s="2"/>
      <c r="J36" s="2"/>
      <c r="K36" s="4" t="s">
        <v>163</v>
      </c>
      <c r="L36" s="5">
        <v>2</v>
      </c>
      <c r="M36" s="2"/>
      <c r="N36" s="2"/>
      <c r="O36" s="2"/>
      <c r="P36" s="2"/>
      <c r="Q36" s="4" t="s">
        <v>163</v>
      </c>
      <c r="R36" s="5">
        <v>2</v>
      </c>
      <c r="S36" s="2"/>
      <c r="T36" s="2"/>
      <c r="U36" s="2"/>
      <c r="V36" s="2"/>
      <c r="W36" s="4" t="s">
        <v>163</v>
      </c>
      <c r="X36" s="5">
        <v>2</v>
      </c>
      <c r="Y36" s="2"/>
      <c r="Z36" s="2"/>
      <c r="AA36" s="2"/>
      <c r="AB36" s="2"/>
      <c r="AC36" s="4" t="s">
        <v>163</v>
      </c>
      <c r="AD36" s="5">
        <v>2</v>
      </c>
      <c r="AE36" s="2"/>
      <c r="AF36" s="2"/>
      <c r="AG36" s="2"/>
      <c r="AH36" s="2"/>
      <c r="AI36" s="4" t="s">
        <v>163</v>
      </c>
      <c r="AJ36" s="5">
        <v>2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5:46" x14ac:dyDescent="0.1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5:46" x14ac:dyDescent="0.15">
      <c r="E38" s="4" t="s">
        <v>164</v>
      </c>
      <c r="F38" s="4" t="s">
        <v>165</v>
      </c>
      <c r="G38" s="4" t="s">
        <v>166</v>
      </c>
      <c r="H38" s="2" t="str">
        <f>$A$1&amp;_xlfn.TEXTJOIN($C$1,1,J39:J41)&amp;$A$2</f>
        <v>[{"ItemId":90101,"Num":1},{"ItemId":90102,"Num":1},{"ItemId":90106,"Num":1}]</v>
      </c>
      <c r="I38" s="2"/>
      <c r="J38" s="2"/>
      <c r="K38" s="4" t="s">
        <v>164</v>
      </c>
      <c r="L38" s="4" t="s">
        <v>165</v>
      </c>
      <c r="M38" s="4" t="s">
        <v>166</v>
      </c>
      <c r="N38" s="2" t="str">
        <f>$A$1&amp;_xlfn.TEXTJOIN($C$1,1,P39:P41)&amp;$A$2</f>
        <v>[{"ItemId":90104,"Num":1},{"ItemId":90105,"Num":1},{"ItemId":50002,"Num":200}]</v>
      </c>
      <c r="O38" s="2"/>
      <c r="P38" s="2"/>
      <c r="Q38" s="4" t="s">
        <v>164</v>
      </c>
      <c r="R38" s="4" t="s">
        <v>165</v>
      </c>
      <c r="S38" s="4" t="s">
        <v>166</v>
      </c>
      <c r="T38" s="2" t="str">
        <f>$A$1&amp;_xlfn.TEXTJOIN($C$1,1,V39:V41)&amp;$A$2</f>
        <v>[{"ItemId":60603,"Num":1},{"ItemId":90103,"Num":1},{"ItemId":50002,"Num":200}]</v>
      </c>
      <c r="U38" s="2"/>
      <c r="V38" s="2"/>
      <c r="W38" s="4" t="s">
        <v>164</v>
      </c>
      <c r="X38" s="4" t="s">
        <v>165</v>
      </c>
      <c r="Y38" s="4" t="s">
        <v>166</v>
      </c>
      <c r="Z38" s="2" t="str">
        <f>$A$1&amp;_xlfn.TEXTJOIN($C$1,1,AB39:AB41)&amp;$A$2</f>
        <v>[{"ItemId":10002,"Num":1},{"ItemId":10001,"Num":1},{"ItemId":50002,"Num":300}]</v>
      </c>
      <c r="AA38" s="2"/>
      <c r="AB38" s="2"/>
      <c r="AC38" s="4" t="s">
        <v>164</v>
      </c>
      <c r="AD38" s="4" t="s">
        <v>165</v>
      </c>
      <c r="AE38" s="4" t="s">
        <v>166</v>
      </c>
      <c r="AF38" s="2" t="str">
        <f>$A$1&amp;_xlfn.TEXTJOIN($C$1,1,AH39:AH41)&amp;$A$2</f>
        <v>[{"ItemId":10004,"Num":1},{"ItemId":10002,"Num":1},{"ItemId":50002,"Num":400}]</v>
      </c>
      <c r="AG38" s="2"/>
      <c r="AH38" s="2"/>
      <c r="AI38" s="4" t="s">
        <v>164</v>
      </c>
      <c r="AJ38" s="4" t="s">
        <v>165</v>
      </c>
      <c r="AK38" s="4" t="s">
        <v>166</v>
      </c>
      <c r="AL38" s="2" t="str">
        <f>$A$1&amp;_xlfn.TEXTJOIN($C$1,1,AN39:AN41)&amp;$A$2</f>
        <v>[{"ItemId":70002,"Num":3},{"ItemId":70001,"Num":5},{"ItemId":50002,"Num":500}]</v>
      </c>
      <c r="AM38" s="2"/>
      <c r="AN38" s="2"/>
      <c r="AO38" s="2"/>
      <c r="AP38" s="2"/>
      <c r="AQ38" s="2"/>
      <c r="AR38" s="2" t="str">
        <f>$A$1&amp;_xlfn.TEXTJOIN($C$1,1,AT39:AT41)&amp;$A$2</f>
        <v>[]</v>
      </c>
      <c r="AS38" s="2"/>
      <c r="AT38" s="2"/>
    </row>
    <row r="39" spans="5:46" x14ac:dyDescent="0.15">
      <c r="E39" s="13" t="s">
        <v>187</v>
      </c>
      <c r="F39" s="5">
        <v>1</v>
      </c>
      <c r="G39" s="6">
        <v>2.6785714285714284</v>
      </c>
      <c r="H39" s="2" t="str">
        <f>$B$2&amp;$F$1&amp;$B$2&amp;$B$1&amp;_xlfn.XLOOKUP(E39,[1]配置!$D$5:$D$1018,[1]配置!$B$5:$B$1018)</f>
        <v>"ItemId":90101</v>
      </c>
      <c r="I39" s="2" t="str">
        <f>$B$2&amp;$G$1&amp;$B$2&amp;$B$1&amp;F39</f>
        <v>"Num":1</v>
      </c>
      <c r="J39" s="2" t="str">
        <f>IF(F39=0,"",$A$3&amp;_xlfn.TEXTJOIN($C$1,1,H39:I39)&amp;$A$4)</f>
        <v>{"ItemId":90101,"Num":1}</v>
      </c>
      <c r="K39" s="13" t="s">
        <v>188</v>
      </c>
      <c r="L39" s="5">
        <v>1</v>
      </c>
      <c r="M39" s="6">
        <v>2.6785714285714284</v>
      </c>
      <c r="N39" s="2" t="str">
        <f>$B$2&amp;$F$1&amp;$B$2&amp;$B$1&amp;_xlfn.XLOOKUP(K39,[1]配置!$D$5:$D$1018,[1]配置!$B$5:$B$1018)</f>
        <v>"ItemId":90104</v>
      </c>
      <c r="O39" s="2" t="str">
        <f>$B$2&amp;$G$1&amp;$B$2&amp;$B$1&amp;L39</f>
        <v>"Num":1</v>
      </c>
      <c r="P39" s="2" t="str">
        <f>IF(L39=0,"",$A$3&amp;_xlfn.TEXTJOIN($C$1,1,N39:O39)&amp;$A$4)</f>
        <v>{"ItemId":90104,"Num":1}</v>
      </c>
      <c r="Q39" s="13" t="s">
        <v>177</v>
      </c>
      <c r="R39" s="5">
        <v>1</v>
      </c>
      <c r="S39" s="6">
        <v>2.0833333333333335</v>
      </c>
      <c r="T39" s="2" t="str">
        <f>$B$2&amp;$F$1&amp;$B$2&amp;$B$1&amp;_xlfn.XLOOKUP(Q39,[1]配置!$D$5:$D$1018,[1]配置!$B$5:$B$1018)</f>
        <v>"ItemId":60603</v>
      </c>
      <c r="U39" s="2" t="str">
        <f>$B$2&amp;$G$1&amp;$B$2&amp;$B$1&amp;R39</f>
        <v>"Num":1</v>
      </c>
      <c r="V39" s="2" t="str">
        <f>IF(R39=0,"",$A$3&amp;_xlfn.TEXTJOIN($C$1,1,T39:U39)&amp;$A$4)</f>
        <v>{"ItemId":60603,"Num":1}</v>
      </c>
      <c r="W39" s="8" t="s">
        <v>167</v>
      </c>
      <c r="X39" s="5">
        <v>1</v>
      </c>
      <c r="Y39" s="6">
        <v>4.0178571428571432</v>
      </c>
      <c r="Z39" s="2" t="str">
        <f>$B$2&amp;$F$1&amp;$B$2&amp;$B$1&amp;_xlfn.XLOOKUP(W39,[1]配置!$D$5:$D$1018,[1]配置!$B$5:$B$1018)</f>
        <v>"ItemId":10002</v>
      </c>
      <c r="AA39" s="2" t="str">
        <f>$B$2&amp;$G$1&amp;$B$2&amp;$B$1&amp;X39</f>
        <v>"Num":1</v>
      </c>
      <c r="AB39" s="2" t="str">
        <f>IF(X39=0,"",$A$3&amp;_xlfn.TEXTJOIN($C$1,1,Z39:AA39)&amp;$A$4)</f>
        <v>{"ItemId":10002,"Num":1}</v>
      </c>
      <c r="AC39" s="8" t="s">
        <v>174</v>
      </c>
      <c r="AD39" s="5">
        <v>1</v>
      </c>
      <c r="AE39" s="6">
        <v>5.8928571428571432</v>
      </c>
      <c r="AF39" s="2" t="str">
        <f>$B$2&amp;$F$1&amp;$B$2&amp;$B$1&amp;_xlfn.XLOOKUP(AC39,[1]配置!$D$5:$D$1018,[1]配置!$B$5:$B$1018)</f>
        <v>"ItemId":10004</v>
      </c>
      <c r="AG39" s="2" t="str">
        <f>$B$2&amp;$G$1&amp;$B$2&amp;$B$1&amp;AD39</f>
        <v>"Num":1</v>
      </c>
      <c r="AH39" s="2" t="str">
        <f>IF(AD39=0,"",$A$3&amp;_xlfn.TEXTJOIN($C$1,1,AF39:AG39)&amp;$A$4)</f>
        <v>{"ItemId":10004,"Num":1}</v>
      </c>
      <c r="AI39" s="9" t="s">
        <v>175</v>
      </c>
      <c r="AJ39" s="5">
        <v>3</v>
      </c>
      <c r="AK39" s="6">
        <v>9.375</v>
      </c>
      <c r="AL39" s="2" t="str">
        <f>$B$2&amp;$F$1&amp;$B$2&amp;$B$1&amp;_xlfn.XLOOKUP(AI39,[1]配置!$D$5:$D$1018,[1]配置!$B$5:$B$1018)</f>
        <v>"ItemId":70002</v>
      </c>
      <c r="AM39" s="2" t="str">
        <f>$B$2&amp;$G$1&amp;$B$2&amp;$B$1&amp;AJ39</f>
        <v>"Num":3</v>
      </c>
      <c r="AN39" s="2" t="str">
        <f>IF(AJ39=0,"",$A$3&amp;_xlfn.TEXTJOIN($C$1,1,AL39:AM39)&amp;$A$4)</f>
        <v>{"ItemId":70002,"Num":3}</v>
      </c>
      <c r="AO39" s="2"/>
      <c r="AP39" s="2"/>
      <c r="AQ39" s="2"/>
      <c r="AR39" s="2" t="str">
        <f>$B$2&amp;$F$1&amp;$B$2&amp;$B$1&amp;_xlfn.XLOOKUP(AO39,[1]配置!$D$5:$D$1018,[1]配置!$B$5:$B$1018)</f>
        <v>"ItemId":140001</v>
      </c>
      <c r="AS39" s="2" t="str">
        <f>$B$2&amp;$G$1&amp;$B$2&amp;$B$1&amp;AP39</f>
        <v>"Num":</v>
      </c>
      <c r="AT39" s="2" t="str">
        <f>IF(AP39=0,"",$A$3&amp;_xlfn.TEXTJOIN($C$1,1,AR39:AS39)&amp;$A$4)</f>
        <v/>
      </c>
    </row>
    <row r="40" spans="5:46" x14ac:dyDescent="0.15">
      <c r="E40" s="13" t="s">
        <v>189</v>
      </c>
      <c r="F40" s="5">
        <v>1</v>
      </c>
      <c r="G40" s="6">
        <v>2.6785714285714284</v>
      </c>
      <c r="H40" s="2" t="str">
        <f>$B$2&amp;$F$1&amp;$B$2&amp;$B$1&amp;_xlfn.XLOOKUP(E40,[1]配置!$D$5:$D$1018,[1]配置!$B$5:$B$1018)</f>
        <v>"ItemId":90102</v>
      </c>
      <c r="I40" s="2" t="str">
        <f>$B$2&amp;$G$1&amp;$B$2&amp;$B$1&amp;F40</f>
        <v>"Num":1</v>
      </c>
      <c r="J40" s="2" t="str">
        <f>IF(F40=0,"",$A$3&amp;_xlfn.TEXTJOIN($C$1,1,H40:I40)&amp;$A$4)</f>
        <v>{"ItemId":90102,"Num":1}</v>
      </c>
      <c r="K40" s="13" t="s">
        <v>190</v>
      </c>
      <c r="L40" s="5">
        <v>1</v>
      </c>
      <c r="M40" s="6">
        <v>2.6785714285714284</v>
      </c>
      <c r="N40" s="2" t="str">
        <f>$B$2&amp;$F$1&amp;$B$2&amp;$B$1&amp;_xlfn.XLOOKUP(K40,[1]配置!$D$5:$D$1018,[1]配置!$B$5:$B$1018)</f>
        <v>"ItemId":90105</v>
      </c>
      <c r="O40" s="2" t="str">
        <f>$B$2&amp;$G$1&amp;$B$2&amp;$B$1&amp;L40</f>
        <v>"Num":1</v>
      </c>
      <c r="P40" s="2" t="str">
        <f>IF(L40=0,"",$A$3&amp;_xlfn.TEXTJOIN($C$1,1,N40:O40)&amp;$A$4)</f>
        <v>{"ItemId":90105,"Num":1}</v>
      </c>
      <c r="Q40" s="13" t="s">
        <v>191</v>
      </c>
      <c r="R40" s="5">
        <v>1</v>
      </c>
      <c r="S40" s="6">
        <v>2.6785714285714284</v>
      </c>
      <c r="T40" s="2" t="str">
        <f>$B$2&amp;$F$1&amp;$B$2&amp;$B$1&amp;_xlfn.XLOOKUP(Q40,[1]配置!$D$5:$D$1018,[1]配置!$B$5:$B$1018)</f>
        <v>"ItemId":90103</v>
      </c>
      <c r="U40" s="2" t="str">
        <f>$B$2&amp;$G$1&amp;$B$2&amp;$B$1&amp;R40</f>
        <v>"Num":1</v>
      </c>
      <c r="V40" s="2" t="str">
        <f>IF(R40=0,"",$A$3&amp;_xlfn.TEXTJOIN($C$1,1,T40:U40)&amp;$A$4)</f>
        <v>{"ItemId":90103,"Num":1}</v>
      </c>
      <c r="W40" s="9" t="s">
        <v>168</v>
      </c>
      <c r="X40" s="5">
        <v>1</v>
      </c>
      <c r="Y40" s="6">
        <v>2.6785714285714284</v>
      </c>
      <c r="Z40" s="2" t="str">
        <f>$B$2&amp;$F$1&amp;$B$2&amp;$B$1&amp;_xlfn.XLOOKUP(W40,[1]配置!$D$5:$D$1018,[1]配置!$B$5:$B$1018)</f>
        <v>"ItemId":10001</v>
      </c>
      <c r="AA40" s="2" t="str">
        <f>$B$2&amp;$G$1&amp;$B$2&amp;$B$1&amp;X40</f>
        <v>"Num":1</v>
      </c>
      <c r="AB40" s="2" t="str">
        <f>IF(X40=0,"",$A$3&amp;_xlfn.TEXTJOIN($C$1,1,Z40:AA40)&amp;$A$4)</f>
        <v>{"ItemId":10001,"Num":1}</v>
      </c>
      <c r="AC40" s="8" t="s">
        <v>167</v>
      </c>
      <c r="AD40" s="5">
        <v>1</v>
      </c>
      <c r="AE40" s="6">
        <v>4.0178571428571432</v>
      </c>
      <c r="AF40" s="2" t="str">
        <f>$B$2&amp;$F$1&amp;$B$2&amp;$B$1&amp;_xlfn.XLOOKUP(AC40,[1]配置!$D$5:$D$1018,[1]配置!$B$5:$B$1018)</f>
        <v>"ItemId":10002</v>
      </c>
      <c r="AG40" s="2" t="str">
        <f>$B$2&amp;$G$1&amp;$B$2&amp;$B$1&amp;AD40</f>
        <v>"Num":1</v>
      </c>
      <c r="AH40" s="2" t="str">
        <f>IF(AD40=0,"",$A$3&amp;_xlfn.TEXTJOIN($C$1,1,AF40:AG40)&amp;$A$4)</f>
        <v>{"ItemId":10002,"Num":1}</v>
      </c>
      <c r="AI40" s="13" t="s">
        <v>176</v>
      </c>
      <c r="AJ40" s="5">
        <v>5</v>
      </c>
      <c r="AK40" s="6">
        <v>3.75</v>
      </c>
      <c r="AL40" s="2" t="str">
        <f>$B$2&amp;$F$1&amp;$B$2&amp;$B$1&amp;_xlfn.XLOOKUP(AI40,[1]配置!$D$5:$D$1018,[1]配置!$B$5:$B$1018)</f>
        <v>"ItemId":70001</v>
      </c>
      <c r="AM40" s="2" t="str">
        <f>$B$2&amp;$G$1&amp;$B$2&amp;$B$1&amp;AJ40</f>
        <v>"Num":5</v>
      </c>
      <c r="AN40" s="2" t="str">
        <f>IF(AJ40=0,"",$A$3&amp;_xlfn.TEXTJOIN($C$1,1,AL40:AM40)&amp;$A$4)</f>
        <v>{"ItemId":70001,"Num":5}</v>
      </c>
      <c r="AO40" s="2"/>
      <c r="AP40" s="2"/>
      <c r="AQ40" s="2"/>
      <c r="AR40" s="2" t="str">
        <f>$B$2&amp;$F$1&amp;$B$2&amp;$B$1&amp;_xlfn.XLOOKUP(AO40,[1]配置!$D$5:$D$1018,[1]配置!$B$5:$B$1018)</f>
        <v>"ItemId":140001</v>
      </c>
      <c r="AS40" s="2" t="str">
        <f>$B$2&amp;$G$1&amp;$B$2&amp;$B$1&amp;AP40</f>
        <v>"Num":</v>
      </c>
      <c r="AT40" s="2" t="str">
        <f>IF(AP40=0,"",$A$3&amp;_xlfn.TEXTJOIN($C$1,1,AR40:AS40)&amp;$A$4)</f>
        <v/>
      </c>
    </row>
    <row r="41" spans="5:46" x14ac:dyDescent="0.15">
      <c r="E41" s="13" t="s">
        <v>192</v>
      </c>
      <c r="F41" s="5">
        <v>1</v>
      </c>
      <c r="G41" s="6">
        <v>2.6785714285714284</v>
      </c>
      <c r="H41" s="2" t="str">
        <f>$B$2&amp;$F$1&amp;$B$2&amp;$B$1&amp;_xlfn.XLOOKUP(E41,[1]配置!$D$5:$D$1018,[1]配置!$B$5:$B$1018)</f>
        <v>"ItemId":90106</v>
      </c>
      <c r="I41" s="2" t="str">
        <f>$B$2&amp;$G$1&amp;$B$2&amp;$B$1&amp;F41</f>
        <v>"Num":1</v>
      </c>
      <c r="J41" s="2" t="str">
        <f>IF(F41=0,"",$A$3&amp;_xlfn.TEXTJOIN($C$1,1,H41:I41)&amp;$A$4)</f>
        <v>{"ItemId":90106,"Num":1}</v>
      </c>
      <c r="K41" s="9" t="s">
        <v>170</v>
      </c>
      <c r="L41" s="5">
        <v>200</v>
      </c>
      <c r="M41" s="6">
        <v>2.5</v>
      </c>
      <c r="N41" s="2" t="str">
        <f>$B$2&amp;$F$1&amp;$B$2&amp;$B$1&amp;_xlfn.XLOOKUP(K41,[1]配置!$D$5:$D$1018,[1]配置!$B$5:$B$1018)</f>
        <v>"ItemId":50002</v>
      </c>
      <c r="O41" s="2" t="str">
        <f>$B$2&amp;$G$1&amp;$B$2&amp;$B$1&amp;L41</f>
        <v>"Num":200</v>
      </c>
      <c r="P41" s="2" t="str">
        <f>IF(L41=0,"",$A$3&amp;_xlfn.TEXTJOIN($C$1,1,N41:O41)&amp;$A$4)</f>
        <v>{"ItemId":50002,"Num":200}</v>
      </c>
      <c r="Q41" s="9" t="s">
        <v>170</v>
      </c>
      <c r="R41" s="5">
        <v>200</v>
      </c>
      <c r="S41" s="6">
        <v>2.5</v>
      </c>
      <c r="T41" s="2" t="str">
        <f>$B$2&amp;$F$1&amp;$B$2&amp;$B$1&amp;_xlfn.XLOOKUP(Q41,[1]配置!$D$5:$D$1018,[1]配置!$B$5:$B$1018)</f>
        <v>"ItemId":50002</v>
      </c>
      <c r="U41" s="2" t="str">
        <f>$B$2&amp;$G$1&amp;$B$2&amp;$B$1&amp;R41</f>
        <v>"Num":200</v>
      </c>
      <c r="V41" s="2" t="str">
        <f>IF(R41=0,"",$A$3&amp;_xlfn.TEXTJOIN($C$1,1,T41:U41)&amp;$A$4)</f>
        <v>{"ItemId":50002,"Num":200}</v>
      </c>
      <c r="W41" s="9" t="s">
        <v>170</v>
      </c>
      <c r="X41" s="5">
        <v>300</v>
      </c>
      <c r="Y41" s="6">
        <v>3.75</v>
      </c>
      <c r="Z41" s="2" t="str">
        <f>$B$2&amp;$F$1&amp;$B$2&amp;$B$1&amp;_xlfn.XLOOKUP(W41,[1]配置!$D$5:$D$1018,[1]配置!$B$5:$B$1018)</f>
        <v>"ItemId":50002</v>
      </c>
      <c r="AA41" s="2" t="str">
        <f>$B$2&amp;$G$1&amp;$B$2&amp;$B$1&amp;X41</f>
        <v>"Num":300</v>
      </c>
      <c r="AB41" s="2" t="str">
        <f>IF(X41=0,"",$A$3&amp;_xlfn.TEXTJOIN($C$1,1,Z41:AA41)&amp;$A$4)</f>
        <v>{"ItemId":50002,"Num":300}</v>
      </c>
      <c r="AC41" s="9" t="s">
        <v>170</v>
      </c>
      <c r="AD41" s="5">
        <v>400</v>
      </c>
      <c r="AE41" s="6">
        <v>5</v>
      </c>
      <c r="AF41" s="2" t="str">
        <f>$B$2&amp;$F$1&amp;$B$2&amp;$B$1&amp;_xlfn.XLOOKUP(AC41,[1]配置!$D$5:$D$1018,[1]配置!$B$5:$B$1018)</f>
        <v>"ItemId":50002</v>
      </c>
      <c r="AG41" s="2" t="str">
        <f>$B$2&amp;$G$1&amp;$B$2&amp;$B$1&amp;AD41</f>
        <v>"Num":400</v>
      </c>
      <c r="AH41" s="2" t="str">
        <f>IF(AD41=0,"",$A$3&amp;_xlfn.TEXTJOIN($C$1,1,AF41:AG41)&amp;$A$4)</f>
        <v>{"ItemId":50002,"Num":400}</v>
      </c>
      <c r="AI41" s="9" t="s">
        <v>170</v>
      </c>
      <c r="AJ41" s="5">
        <v>500</v>
      </c>
      <c r="AK41" s="6">
        <v>6.25</v>
      </c>
      <c r="AL41" s="2" t="str">
        <f>$B$2&amp;$F$1&amp;$B$2&amp;$B$1&amp;_xlfn.XLOOKUP(AI41,[1]配置!$D$5:$D$1018,[1]配置!$B$5:$B$1018)</f>
        <v>"ItemId":50002</v>
      </c>
      <c r="AM41" s="2" t="str">
        <f>$B$2&amp;$G$1&amp;$B$2&amp;$B$1&amp;AJ41</f>
        <v>"Num":500</v>
      </c>
      <c r="AN41" s="2" t="str">
        <f>IF(AJ41=0,"",$A$3&amp;_xlfn.TEXTJOIN($C$1,1,AL41:AM41)&amp;$A$4)</f>
        <v>{"ItemId":50002,"Num":500}</v>
      </c>
      <c r="AO41" s="2"/>
      <c r="AP41" s="2"/>
      <c r="AQ41" s="2"/>
      <c r="AR41" s="2" t="str">
        <f>$B$2&amp;$F$1&amp;$B$2&amp;$B$1&amp;_xlfn.XLOOKUP(AO41,[1]配置!$D$5:$D$1018,[1]配置!$B$5:$B$1018)</f>
        <v>"ItemId":140001</v>
      </c>
      <c r="AS41" s="2" t="str">
        <f>$B$2&amp;$G$1&amp;$B$2&amp;$B$1&amp;AP41</f>
        <v>"Num":</v>
      </c>
      <c r="AT41" s="2" t="str">
        <f>IF(AP41=0,"",$A$3&amp;_xlfn.TEXTJOIN($C$1,1,AR41:AS41)&amp;$A$4)</f>
        <v/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81"/>
  <sheetViews>
    <sheetView zoomScale="70" zoomScaleNormal="70" workbookViewId="0">
      <pane xSplit="3" ySplit="4" topLeftCell="D5" activePane="bottomRight" state="frozen"/>
      <selection pane="topRight"/>
      <selection pane="bottomLeft"/>
      <selection pane="bottomRight" activeCell="E17" sqref="E17"/>
    </sheetView>
  </sheetViews>
  <sheetFormatPr defaultColWidth="9" defaultRowHeight="13.5" x14ac:dyDescent="0.15"/>
  <cols>
    <col min="1" max="3" width="9" style="1"/>
    <col min="4" max="4" width="8.375" style="1" customWidth="1"/>
    <col min="5" max="5" width="9" style="1"/>
    <col min="6" max="6" width="23.375" style="1" customWidth="1"/>
    <col min="7" max="7" width="18.875" style="1" customWidth="1"/>
    <col min="8" max="8" width="8.375" style="1" customWidth="1"/>
    <col min="9" max="9" width="89.375" style="1" customWidth="1"/>
    <col min="10" max="10" width="11.5" style="1" customWidth="1"/>
    <col min="11" max="11" width="30.375" style="1" customWidth="1"/>
    <col min="12" max="12" width="6.75" style="1" customWidth="1"/>
    <col min="13" max="13" width="9" style="1"/>
    <col min="14" max="14" width="15" style="1" customWidth="1"/>
    <col min="15" max="15" width="13.75" style="1" customWidth="1"/>
    <col min="16" max="16" width="7.375" style="1" customWidth="1"/>
    <col min="17" max="17" width="61.5" style="1" customWidth="1"/>
    <col min="18" max="19" width="29.375" style="1" customWidth="1"/>
    <col min="20" max="20" width="9" style="1"/>
    <col min="21" max="21" width="16.625" style="1" customWidth="1"/>
    <col min="22" max="22" width="14.875" style="1" customWidth="1"/>
    <col min="23" max="23" width="8.375" style="1" customWidth="1"/>
    <col min="24" max="24" width="89.375" style="1" customWidth="1"/>
    <col min="25" max="25" width="11.5" style="1" customWidth="1"/>
    <col min="26" max="26" width="30.375" style="1" customWidth="1"/>
    <col min="27" max="27" width="9" style="1"/>
    <col min="28" max="28" width="23.375" style="1" customWidth="1"/>
    <col min="29" max="29" width="18.875" style="1" customWidth="1"/>
    <col min="30" max="30" width="8.375" style="1" customWidth="1"/>
    <col min="31" max="31" width="89.375" style="1" customWidth="1"/>
    <col min="32" max="32" width="11.5" style="1" customWidth="1"/>
    <col min="33" max="33" width="30.375" style="1" customWidth="1"/>
    <col min="34" max="34" width="14.875" style="1" customWidth="1"/>
    <col min="35" max="35" width="13.75" style="1" customWidth="1"/>
    <col min="36" max="36" width="12.625" style="1" customWidth="1"/>
    <col min="37" max="37" width="8.375" style="1" customWidth="1"/>
    <col min="38" max="38" width="89.375" style="1" customWidth="1"/>
    <col min="39" max="39" width="11.5" style="1" customWidth="1"/>
    <col min="40" max="40" width="30.375" style="1" customWidth="1"/>
    <col min="41" max="41" width="9" style="1"/>
    <col min="42" max="42" width="10.625" style="1" customWidth="1"/>
    <col min="43" max="43" width="13.75" style="1" customWidth="1"/>
    <col min="44" max="44" width="8.375" style="1" customWidth="1"/>
    <col min="45" max="45" width="89.375" style="1" customWidth="1"/>
    <col min="46" max="46" width="11.5" style="1" customWidth="1"/>
    <col min="47" max="47" width="30.375" style="1" customWidth="1"/>
    <col min="48" max="48" width="9" style="1"/>
    <col min="49" max="49" width="18.875" style="1" customWidth="1"/>
    <col min="50" max="50" width="14.875" style="1" customWidth="1"/>
    <col min="51" max="51" width="8.375" style="1" customWidth="1"/>
    <col min="52" max="52" width="89.375" style="1" customWidth="1"/>
    <col min="53" max="53" width="11.5" style="1" customWidth="1"/>
    <col min="54" max="55" width="30.375" style="1" customWidth="1"/>
    <col min="56" max="56" width="10.625" style="1" customWidth="1"/>
    <col min="57" max="57" width="16.125" style="1" customWidth="1"/>
    <col min="58" max="58" width="8.375" style="1" customWidth="1"/>
    <col min="59" max="59" width="88.25" style="1" customWidth="1"/>
    <col min="60" max="60" width="9.375" style="1" customWidth="1"/>
    <col min="61" max="61" width="28.25" style="1" customWidth="1"/>
    <col min="62" max="62" width="6.375" style="1" customWidth="1"/>
    <col min="63" max="63" width="10.625" style="1" customWidth="1"/>
    <col min="64" max="64" width="12.875" style="1" customWidth="1"/>
    <col min="65" max="65" width="8.375" style="1" customWidth="1"/>
    <col min="66" max="66" width="88.25" style="1" customWidth="1"/>
    <col min="67" max="67" width="9.375" style="1" customWidth="1"/>
    <col min="68" max="68" width="28.25" style="1" customWidth="1"/>
    <col min="69" max="69" width="9" style="1"/>
    <col min="70" max="70" width="14.75" style="1" customWidth="1"/>
    <col min="71" max="71" width="12.125" style="1" customWidth="1"/>
    <col min="72" max="72" width="8.375" style="1" customWidth="1"/>
    <col min="73" max="73" width="88.25" style="1" customWidth="1"/>
    <col min="74" max="74" width="9.375" style="1" customWidth="1"/>
    <col min="75" max="75" width="28.25" style="1" customWidth="1"/>
    <col min="76" max="76" width="9" style="1"/>
    <col min="77" max="77" width="14.75" style="1" customWidth="1"/>
    <col min="78" max="78" width="12.875" style="1" customWidth="1"/>
    <col min="79" max="79" width="8.375" style="1" customWidth="1"/>
    <col min="80" max="80" width="88.25" style="1" customWidth="1"/>
    <col min="81" max="81" width="9.375" style="1" customWidth="1"/>
    <col min="82" max="82" width="28.25" style="1" customWidth="1"/>
    <col min="83" max="83" width="9" style="1"/>
    <col min="84" max="84" width="14.75" style="1" customWidth="1"/>
    <col min="85" max="85" width="14" style="1" customWidth="1"/>
    <col min="86" max="86" width="8.375" style="1" customWidth="1"/>
    <col min="87" max="87" width="88.25" style="1" customWidth="1"/>
    <col min="88" max="88" width="9.375" style="1" customWidth="1"/>
    <col min="89" max="89" width="28.25" style="1" customWidth="1"/>
    <col min="90" max="16384" width="9" style="1"/>
  </cols>
  <sheetData>
    <row r="1" spans="1:96" ht="13.5" customHeight="1" x14ac:dyDescent="0.15">
      <c r="A1" s="1" t="s">
        <v>100</v>
      </c>
      <c r="B1" s="1" t="s">
        <v>101</v>
      </c>
      <c r="C1" s="1" t="s">
        <v>102</v>
      </c>
      <c r="F1" s="1" t="s">
        <v>103</v>
      </c>
      <c r="G1" s="1" t="s">
        <v>104</v>
      </c>
      <c r="I1" s="5">
        <v>50001</v>
      </c>
      <c r="J1" s="2"/>
    </row>
    <row r="2" spans="1:96" ht="13.5" customHeight="1" x14ac:dyDescent="0.15">
      <c r="A2" s="1" t="s">
        <v>105</v>
      </c>
      <c r="B2" s="1" t="s">
        <v>106</v>
      </c>
    </row>
    <row r="3" spans="1:96" x14ac:dyDescent="0.15">
      <c r="A3" s="1" t="s">
        <v>107</v>
      </c>
    </row>
    <row r="4" spans="1:96" x14ac:dyDescent="0.15">
      <c r="A4" s="1" t="s">
        <v>108</v>
      </c>
    </row>
    <row r="9" spans="1:96" ht="19.5" x14ac:dyDescent="0.15">
      <c r="D9" s="2"/>
      <c r="E9" s="2"/>
      <c r="F9" s="3" t="s">
        <v>109</v>
      </c>
      <c r="G9" s="2" t="s">
        <v>110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15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15">
      <c r="D11" s="2"/>
      <c r="E11" s="2"/>
      <c r="F11" s="4" t="s">
        <v>111</v>
      </c>
      <c r="G11" s="5" t="s">
        <v>39</v>
      </c>
      <c r="H11" s="2"/>
      <c r="I11" s="2" t="str">
        <f>$A$1&amp;$A$3&amp;_xlfn.TEXTJOIN($C$1,1,$B$2&amp;$F$1&amp;$B$2&amp;$B$1&amp;$I$1,$B$2&amp;$G$1&amp;$B$2&amp;$B$1&amp;I12)&amp;$A$4&amp;$A$2</f>
        <v>[{"ItemId":50001,"Num":2700}]</v>
      </c>
      <c r="J11" s="2"/>
      <c r="K11" s="2"/>
      <c r="L11" s="2"/>
      <c r="M11" s="2"/>
      <c r="N11" s="4" t="s">
        <v>111</v>
      </c>
      <c r="O11" s="5" t="s">
        <v>112</v>
      </c>
      <c r="P11" s="2"/>
      <c r="Q11" s="2" t="str">
        <f>$A$1&amp;$A$3&amp;_xlfn.TEXTJOIN($C$1,1,$B$2&amp;$F$1&amp;$B$2&amp;$B$1&amp;$I$1,$B$2&amp;$G$1&amp;$B$2&amp;$B$1&amp;Q12)&amp;$A$4&amp;$A$2</f>
        <v>[{"ItemId":50001,"Num":0}]</v>
      </c>
      <c r="R11" s="2"/>
      <c r="S11" s="2"/>
      <c r="T11" s="2"/>
      <c r="U11" s="4" t="s">
        <v>111</v>
      </c>
      <c r="V11" s="5" t="s">
        <v>43</v>
      </c>
      <c r="W11" s="2"/>
      <c r="X11" s="2" t="str">
        <f>$A$1&amp;$A$3&amp;_xlfn.TEXTJOIN($C$1,1,$B$2&amp;$F$1&amp;$B$2&amp;$B$1&amp;$I$1,$B$2&amp;$G$1&amp;$B$2&amp;$B$1&amp;X12)&amp;$A$4&amp;$A$2</f>
        <v>[{"ItemId":50001,"Num":20}]</v>
      </c>
      <c r="Y11" s="2"/>
      <c r="Z11" s="2"/>
      <c r="AA11" s="2"/>
      <c r="AB11" s="4" t="s">
        <v>111</v>
      </c>
      <c r="AC11" s="5" t="s">
        <v>45</v>
      </c>
      <c r="AD11" s="2"/>
      <c r="AE11" s="2" t="str">
        <f>$A$1&amp;$A$3&amp;_xlfn.TEXTJOIN($C$1,1,$B$2&amp;$F$1&amp;$B$2&amp;$B$1&amp;$I$1,$B$2&amp;$G$1&amp;$B$2&amp;$B$1&amp;AE12)&amp;$A$4&amp;$A$2</f>
        <v>[{"ItemId":50001,"Num":1250}]</v>
      </c>
      <c r="AF11" s="2"/>
      <c r="AG11" s="2"/>
      <c r="AH11" s="2"/>
      <c r="AI11" s="4" t="s">
        <v>111</v>
      </c>
      <c r="AJ11" s="5" t="s">
        <v>47</v>
      </c>
      <c r="AK11" s="2"/>
      <c r="AL11" s="2" t="str">
        <f>$A$1&amp;$A$3&amp;_xlfn.TEXTJOIN($C$1,1,$B$2&amp;$F$1&amp;$B$2&amp;$B$1&amp;$I$1,$B$2&amp;$G$1&amp;$B$2&amp;$B$1&amp;AL12)&amp;$A$4&amp;$A$2</f>
        <v>[{"ItemId":50001,"Num":140}]</v>
      </c>
      <c r="AM11" s="2"/>
      <c r="AN11" s="2"/>
      <c r="AO11" s="2"/>
      <c r="AP11" s="4" t="s">
        <v>111</v>
      </c>
      <c r="AQ11" s="5" t="s">
        <v>49</v>
      </c>
      <c r="AR11" s="2"/>
      <c r="AS11" s="2" t="str">
        <f>$A$1&amp;$A$3&amp;_xlfn.TEXTJOIN($C$1,1,$B$2&amp;$F$1&amp;$B$2&amp;$B$1&amp;$I$1,$B$2&amp;$G$1&amp;$B$2&amp;$B$1&amp;AS12)&amp;$A$4&amp;$A$2</f>
        <v>[{"ItemId":50001,"Num":380}]</v>
      </c>
      <c r="AT11" s="2"/>
      <c r="AU11" s="2"/>
      <c r="AV11" s="2"/>
      <c r="AW11" s="4" t="s">
        <v>111</v>
      </c>
      <c r="AX11" s="5" t="s">
        <v>51</v>
      </c>
      <c r="AY11" s="2"/>
      <c r="AZ11" s="2" t="str">
        <f>$A$1&amp;$A$3&amp;_xlfn.TEXTJOIN($C$1,1,$B$2&amp;$F$1&amp;$B$2&amp;$B$1&amp;$I$1,$B$2&amp;$G$1&amp;$B$2&amp;$B$1&amp;AZ12)&amp;$A$4&amp;$A$2</f>
        <v>[{"ItemId":50001,"Num":500}]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15">
      <c r="D12" s="2"/>
      <c r="E12" s="2"/>
      <c r="F12" s="4" t="s">
        <v>113</v>
      </c>
      <c r="G12" s="6">
        <v>90</v>
      </c>
      <c r="H12" s="2" t="s">
        <v>114</v>
      </c>
      <c r="I12" s="2">
        <v>2700</v>
      </c>
      <c r="J12" s="2"/>
      <c r="K12" s="2"/>
      <c r="L12" s="2" t="s">
        <v>115</v>
      </c>
      <c r="M12" s="2"/>
      <c r="N12" s="4" t="s">
        <v>113</v>
      </c>
      <c r="O12" s="6">
        <v>0</v>
      </c>
      <c r="P12" s="2" t="s">
        <v>114</v>
      </c>
      <c r="Q12" s="2">
        <v>0</v>
      </c>
      <c r="R12" s="2"/>
      <c r="S12" s="2" t="s">
        <v>115</v>
      </c>
      <c r="T12" s="2"/>
      <c r="U12" s="4" t="s">
        <v>113</v>
      </c>
      <c r="V12" s="6">
        <v>1</v>
      </c>
      <c r="W12" s="2" t="s">
        <v>114</v>
      </c>
      <c r="X12" s="2">
        <v>20</v>
      </c>
      <c r="Y12" s="2" t="s">
        <v>115</v>
      </c>
      <c r="Z12" s="2"/>
      <c r="AA12" s="2"/>
      <c r="AB12" s="4" t="s">
        <v>113</v>
      </c>
      <c r="AC12" s="6">
        <v>42.23</v>
      </c>
      <c r="AD12" s="2" t="s">
        <v>114</v>
      </c>
      <c r="AE12" s="2">
        <v>1250</v>
      </c>
      <c r="AF12" s="2" t="s">
        <v>115</v>
      </c>
      <c r="AG12" s="2"/>
      <c r="AH12" s="2"/>
      <c r="AI12" s="4" t="s">
        <v>113</v>
      </c>
      <c r="AJ12" s="6">
        <v>5</v>
      </c>
      <c r="AK12" s="2" t="s">
        <v>114</v>
      </c>
      <c r="AL12" s="2">
        <v>140</v>
      </c>
      <c r="AM12" s="2" t="s">
        <v>115</v>
      </c>
      <c r="AN12" s="2"/>
      <c r="AO12" s="2"/>
      <c r="AP12" s="4" t="s">
        <v>113</v>
      </c>
      <c r="AQ12" s="6">
        <v>13.57</v>
      </c>
      <c r="AR12" s="2" t="s">
        <v>114</v>
      </c>
      <c r="AS12" s="2">
        <v>380</v>
      </c>
      <c r="AT12" s="2" t="s">
        <v>115</v>
      </c>
      <c r="AU12" s="2"/>
      <c r="AV12" s="2"/>
      <c r="AW12" s="4" t="s">
        <v>113</v>
      </c>
      <c r="AX12" s="6">
        <v>17.86</v>
      </c>
      <c r="AY12" s="2" t="s">
        <v>114</v>
      </c>
      <c r="AZ12" s="2">
        <v>500</v>
      </c>
      <c r="BA12" s="2" t="s">
        <v>115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15">
      <c r="D13" s="2"/>
      <c r="E13" s="2"/>
      <c r="F13" s="4" t="s">
        <v>116</v>
      </c>
      <c r="G13" s="7">
        <v>7.83</v>
      </c>
      <c r="H13" s="2"/>
      <c r="I13" s="2"/>
      <c r="J13" s="2"/>
      <c r="K13" s="2"/>
      <c r="L13" s="2"/>
      <c r="M13" s="2"/>
      <c r="N13" s="4" t="s">
        <v>116</v>
      </c>
      <c r="O13" s="7">
        <v>0</v>
      </c>
      <c r="P13" s="2"/>
      <c r="Q13" s="2"/>
      <c r="R13" s="2"/>
      <c r="S13" s="2"/>
      <c r="T13" s="2"/>
      <c r="U13" s="4" t="s">
        <v>116</v>
      </c>
      <c r="V13" s="7">
        <v>21.96</v>
      </c>
      <c r="W13" s="2"/>
      <c r="X13" s="2"/>
      <c r="Y13" s="2"/>
      <c r="Z13" s="2"/>
      <c r="AA13" s="2"/>
      <c r="AB13" s="4" t="s">
        <v>116</v>
      </c>
      <c r="AC13" s="7">
        <v>8.99</v>
      </c>
      <c r="AD13" s="2"/>
      <c r="AE13" s="2"/>
      <c r="AF13" s="2"/>
      <c r="AG13" s="2"/>
      <c r="AH13" s="2"/>
      <c r="AI13" s="4" t="s">
        <v>116</v>
      </c>
      <c r="AJ13" s="7">
        <v>12.54</v>
      </c>
      <c r="AK13" s="2"/>
      <c r="AL13" s="2"/>
      <c r="AM13" s="2"/>
      <c r="AN13" s="2"/>
      <c r="AO13" s="2"/>
      <c r="AP13" s="4" t="s">
        <v>116</v>
      </c>
      <c r="AQ13" s="7">
        <v>7.81</v>
      </c>
      <c r="AR13" s="2"/>
      <c r="AS13" s="2"/>
      <c r="AT13" s="2"/>
      <c r="AU13" s="2"/>
      <c r="AV13" s="2"/>
      <c r="AW13" s="4" t="s">
        <v>116</v>
      </c>
      <c r="AX13" s="7">
        <v>9.25</v>
      </c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15">
      <c r="D14" s="2"/>
      <c r="E14" s="2"/>
      <c r="F14" s="4" t="s">
        <v>117</v>
      </c>
      <c r="G14" s="5">
        <v>1</v>
      </c>
      <c r="H14" s="2"/>
      <c r="I14" s="2"/>
      <c r="J14" s="2"/>
      <c r="K14" s="2"/>
      <c r="L14" s="2"/>
      <c r="M14" s="2"/>
      <c r="N14" s="4" t="s">
        <v>117</v>
      </c>
      <c r="O14" s="5">
        <v>1</v>
      </c>
      <c r="P14" s="2"/>
      <c r="Q14" s="2"/>
      <c r="R14" s="2"/>
      <c r="S14" s="2"/>
      <c r="T14" s="2"/>
      <c r="U14" s="4" t="s">
        <v>117</v>
      </c>
      <c r="V14" s="5">
        <v>1</v>
      </c>
      <c r="W14" s="2"/>
      <c r="X14" s="2"/>
      <c r="Y14" s="2"/>
      <c r="Z14" s="2"/>
      <c r="AA14" s="2"/>
      <c r="AB14" s="4" t="s">
        <v>117</v>
      </c>
      <c r="AC14" s="5">
        <v>1</v>
      </c>
      <c r="AD14" s="2"/>
      <c r="AE14" s="2"/>
      <c r="AF14" s="2"/>
      <c r="AG14" s="2"/>
      <c r="AH14" s="2"/>
      <c r="AI14" s="4" t="s">
        <v>117</v>
      </c>
      <c r="AJ14" s="5">
        <v>1</v>
      </c>
      <c r="AK14" s="2"/>
      <c r="AL14" s="2"/>
      <c r="AM14" s="2"/>
      <c r="AN14" s="2"/>
      <c r="AO14" s="2"/>
      <c r="AP14" s="4" t="s">
        <v>117</v>
      </c>
      <c r="AQ14" s="5">
        <v>1</v>
      </c>
      <c r="AR14" s="2"/>
      <c r="AS14" s="2"/>
      <c r="AT14" s="2"/>
      <c r="AU14" s="2"/>
      <c r="AV14" s="2"/>
      <c r="AW14" s="4" t="s">
        <v>117</v>
      </c>
      <c r="AX14" s="5">
        <v>1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1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15">
      <c r="D16" s="2"/>
      <c r="E16" s="2"/>
      <c r="F16" s="4" t="s">
        <v>118</v>
      </c>
      <c r="G16" s="4" t="s">
        <v>119</v>
      </c>
      <c r="H16" s="4" t="s">
        <v>120</v>
      </c>
      <c r="I16" s="2" t="str">
        <f>$A$1&amp;_xlfn.TEXTJOIN($C$1,1,K17:K19)&amp;$A$2</f>
        <v>[{"ItemId":10002,"Num":70},{"ItemId":60101,"Num":1},{"ItemId":50002,"Num":2700}]</v>
      </c>
      <c r="J16" s="2"/>
      <c r="K16" s="2"/>
      <c r="L16" s="2"/>
      <c r="M16" s="2"/>
      <c r="N16" s="4" t="s">
        <v>118</v>
      </c>
      <c r="O16" s="4" t="s">
        <v>119</v>
      </c>
      <c r="P16" s="4" t="s">
        <v>120</v>
      </c>
      <c r="Q16" s="2" t="str">
        <f>$A$1&amp;_xlfn.TEXTJOIN($C$1,1,S17:S19)&amp;$A$2</f>
        <v>[{"ItemId":10002,"Num":1},{"ItemId":50002,"Num":100}]</v>
      </c>
      <c r="R16" s="2"/>
      <c r="S16" s="2"/>
      <c r="T16" s="2"/>
      <c r="U16" s="4" t="s">
        <v>118</v>
      </c>
      <c r="V16" s="4" t="s">
        <v>119</v>
      </c>
      <c r="W16" s="4" t="s">
        <v>120</v>
      </c>
      <c r="X16" s="2" t="str">
        <f>$A$1&amp;_xlfn.TEXTJOIN($C$1,1,Z17:Z19)&amp;$A$2</f>
        <v>[{"ItemId":141019,"Num":1},{"ItemId":10001,"Num":2},{"ItemId":50002,"Num":20}]</v>
      </c>
      <c r="Y16" s="2"/>
      <c r="Z16" s="2"/>
      <c r="AA16" s="2"/>
      <c r="AB16" s="4" t="s">
        <v>118</v>
      </c>
      <c r="AC16" s="4" t="s">
        <v>119</v>
      </c>
      <c r="AD16" s="4" t="s">
        <v>120</v>
      </c>
      <c r="AE16" s="2" t="str">
        <f>$A$1&amp;_xlfn.TEXTJOIN($C$1,1,AG17:AG19)&amp;$A$2</f>
        <v>[{"ItemId":10001,"Num":20},{"ItemId":10002,"Num":30},{"ItemId":50002,"Num":1250}]</v>
      </c>
      <c r="AF16" s="2"/>
      <c r="AG16" s="2"/>
      <c r="AH16" s="2"/>
      <c r="AI16" s="4" t="s">
        <v>118</v>
      </c>
      <c r="AJ16" s="4" t="s">
        <v>119</v>
      </c>
      <c r="AK16" s="4" t="s">
        <v>120</v>
      </c>
      <c r="AL16" s="2" t="str">
        <f>$A$1&amp;_xlfn.TEXTJOIN($C$1,1,AN17:AN19)&amp;$A$2</f>
        <v>[{"ItemId":60041,"Num":1},{"ItemId":10001,"Num":10},{"ItemId":50002,"Num":140}]</v>
      </c>
      <c r="AM16" s="2"/>
      <c r="AN16" s="2"/>
      <c r="AO16" s="2"/>
      <c r="AP16" s="4" t="s">
        <v>118</v>
      </c>
      <c r="AQ16" s="4" t="s">
        <v>119</v>
      </c>
      <c r="AR16" s="4" t="s">
        <v>120</v>
      </c>
      <c r="AS16" s="2" t="str">
        <f>$A$1&amp;_xlfn.TEXTJOIN($C$1,1,AU17:AU19)&amp;$A$2</f>
        <v>[{"ItemId":10001,"Num":3},{"ItemId":10002,"Num":10},{"ItemId":50002,"Num":380}]</v>
      </c>
      <c r="AT16" s="2"/>
      <c r="AU16" s="2"/>
      <c r="AV16" s="2"/>
      <c r="AW16" s="4" t="s">
        <v>118</v>
      </c>
      <c r="AX16" s="4" t="s">
        <v>119</v>
      </c>
      <c r="AY16" s="4" t="s">
        <v>120</v>
      </c>
      <c r="AZ16" s="2" t="str">
        <f>$A$1&amp;_xlfn.TEXTJOIN($C$1,1,BB17:BB19)&amp;$A$2</f>
        <v>[{"ItemId":10002,"Num":15},{"ItemId":60102,"Num":3},{"ItemId":50002,"Num":500}]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4:96" x14ac:dyDescent="0.15">
      <c r="D17" s="2"/>
      <c r="E17" s="2">
        <f>_xlfn.XLOOKUP(F17,[1]配置!$D$5:$D$1018,[1]配置!$B$5:$B$1018)</f>
        <v>10002</v>
      </c>
      <c r="F17" s="8" t="s">
        <v>121</v>
      </c>
      <c r="G17" s="5">
        <v>70</v>
      </c>
      <c r="H17" s="6">
        <v>562.5</v>
      </c>
      <c r="I17" s="2" t="str">
        <f>$B$2&amp;$F$1&amp;$B$2&amp;$B$1&amp;E17</f>
        <v>"ItemId":10002</v>
      </c>
      <c r="J17" s="2" t="str">
        <f>$B$2&amp;$G$1&amp;$B$2&amp;$B$1&amp;G17</f>
        <v>"Num":70</v>
      </c>
      <c r="K17" s="2" t="str">
        <f>IF(G17=0,"",$A$3&amp;_xlfn.TEXTJOIN($C$1,1,I17:J17)&amp;$A$4)</f>
        <v>{"ItemId":10002,"Num":70}</v>
      </c>
      <c r="L17" s="2"/>
      <c r="M17" s="2">
        <f>_xlfn.XLOOKUP(N17,[1]配置!$D$5:$D$1018,[1]配置!$B$5:$B$1018)</f>
        <v>10002</v>
      </c>
      <c r="N17" s="8" t="s">
        <v>121</v>
      </c>
      <c r="O17" s="5">
        <v>1</v>
      </c>
      <c r="P17" s="6">
        <v>8.0399999999999991</v>
      </c>
      <c r="Q17" s="2" t="str">
        <f>$B$2&amp;$F$1&amp;$B$2&amp;$B$1&amp;M17</f>
        <v>"ItemId":10002</v>
      </c>
      <c r="R17" s="2" t="str">
        <f>$B$2&amp;$G$1&amp;$B$2&amp;$B$1&amp;O17</f>
        <v>"Num":1</v>
      </c>
      <c r="S17" s="2" t="str">
        <f>IF(O17=0,"",$A$3&amp;_xlfn.TEXTJOIN($C$1,1,Q17:R17)&amp;$A$4)</f>
        <v>{"ItemId":10002,"Num":1}</v>
      </c>
      <c r="T17" s="2">
        <f>_xlfn.XLOOKUP(U17,[1]配置!$D$5:$D$1018,[1]配置!$B$5:$B$1018)</f>
        <v>141019</v>
      </c>
      <c r="U17" s="23" t="s">
        <v>151</v>
      </c>
      <c r="V17" s="5">
        <v>1</v>
      </c>
      <c r="W17" s="6">
        <v>10.71</v>
      </c>
      <c r="X17" s="2" t="str">
        <f>$B$2&amp;$F$1&amp;$B$2&amp;$B$1&amp;T17</f>
        <v>"ItemId":141019</v>
      </c>
      <c r="Y17" s="2" t="str">
        <f>$B$2&amp;$G$1&amp;$B$2&amp;$B$1&amp;V17</f>
        <v>"Num":1</v>
      </c>
      <c r="Z17" s="2" t="str">
        <f>IF(V17=0,"",$A$3&amp;_xlfn.TEXTJOIN($C$1,1,X17:Y17)&amp;$A$4)</f>
        <v>{"ItemId":141019,"Num":1}</v>
      </c>
      <c r="AA17" s="2">
        <f>_xlfn.XLOOKUP(AB17,[1]配置!$D$5:$D$1018,[1]配置!$B$5:$B$1018)</f>
        <v>10001</v>
      </c>
      <c r="AB17" s="9" t="s">
        <v>122</v>
      </c>
      <c r="AC17" s="5">
        <v>20</v>
      </c>
      <c r="AD17" s="6">
        <v>107.14</v>
      </c>
      <c r="AE17" s="2" t="str">
        <f>$B$2&amp;$F$1&amp;$B$2&amp;$B$1&amp;AA17</f>
        <v>"ItemId":10001</v>
      </c>
      <c r="AF17" s="2" t="str">
        <f>$B$2&amp;$G$1&amp;$B$2&amp;$B$1&amp;AC17</f>
        <v>"Num":20</v>
      </c>
      <c r="AG17" s="2" t="str">
        <f>IF(AC17=0,"",$A$3&amp;_xlfn.TEXTJOIN($C$1,1,AE17:AF17)&amp;$A$4)</f>
        <v>{"ItemId":10001,"Num":20}</v>
      </c>
      <c r="AH17" s="2">
        <f>_xlfn.XLOOKUP(AI17,[1]配置!$D$5:$D$1018,[1]配置!$B$5:$B$1018)</f>
        <v>60041</v>
      </c>
      <c r="AI17" s="9" t="s">
        <v>123</v>
      </c>
      <c r="AJ17" s="5">
        <v>1</v>
      </c>
      <c r="AK17" s="6">
        <v>5.63</v>
      </c>
      <c r="AL17" s="2" t="str">
        <f>$B$2&amp;$F$1&amp;$B$2&amp;$B$1&amp;AH17</f>
        <v>"ItemId":60041</v>
      </c>
      <c r="AM17" s="2" t="str">
        <f>$B$2&amp;$G$1&amp;$B$2&amp;$B$1&amp;AJ17</f>
        <v>"Num":1</v>
      </c>
      <c r="AN17" s="2" t="str">
        <f>IF(AJ17=0,"",$A$3&amp;_xlfn.TEXTJOIN($C$1,1,AL17:AM17)&amp;$A$4)</f>
        <v>{"ItemId":60041,"Num":1}</v>
      </c>
      <c r="AO17" s="2">
        <f>_xlfn.XLOOKUP(AP17,[1]配置!$D$5:$D$1018,[1]配置!$B$5:$B$1018)</f>
        <v>10001</v>
      </c>
      <c r="AP17" s="9" t="s">
        <v>122</v>
      </c>
      <c r="AQ17" s="5">
        <v>3</v>
      </c>
      <c r="AR17" s="6">
        <v>16.07</v>
      </c>
      <c r="AS17" s="2" t="str">
        <f>$B$2&amp;$F$1&amp;$B$2&amp;$B$1&amp;AO17</f>
        <v>"ItemId":10001</v>
      </c>
      <c r="AT17" s="2" t="str">
        <f>$B$2&amp;$G$1&amp;$B$2&amp;$B$1&amp;AQ17</f>
        <v>"Num":3</v>
      </c>
      <c r="AU17" s="2" t="str">
        <f>IF(AQ17=0,"",$A$3&amp;_xlfn.TEXTJOIN($C$1,1,AS17:AT17)&amp;$A$4)</f>
        <v>{"ItemId":10001,"Num":3}</v>
      </c>
      <c r="AV17" s="2">
        <f>_xlfn.XLOOKUP(AW17,[1]配置!$D$5:$D$1018,[1]配置!$B$5:$B$1018)</f>
        <v>10002</v>
      </c>
      <c r="AW17" s="8" t="s">
        <v>121</v>
      </c>
      <c r="AX17" s="5">
        <v>15</v>
      </c>
      <c r="AY17" s="6">
        <v>120.54</v>
      </c>
      <c r="AZ17" s="2" t="str">
        <f>$B$2&amp;$F$1&amp;$B$2&amp;$B$1&amp;AV17</f>
        <v>"ItemId":10002</v>
      </c>
      <c r="BA17" s="2" t="str">
        <f>$B$2&amp;$G$1&amp;$B$2&amp;$B$1&amp;AX17</f>
        <v>"Num":15</v>
      </c>
      <c r="BB17" s="2" t="str">
        <f>IF(AX17=0,"",$A$3&amp;_xlfn.TEXTJOIN($C$1,1,AZ17:BA17)&amp;$A$4)</f>
        <v>{"ItemId":10002,"Num":15}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4:96" x14ac:dyDescent="0.15">
      <c r="D18" s="2"/>
      <c r="E18" s="2">
        <f>_xlfn.XLOOKUP(F18,[1]配置!$D$5:$D$1018,[1]配置!$B$5:$B$1018)</f>
        <v>60101</v>
      </c>
      <c r="F18" s="8" t="s">
        <v>124</v>
      </c>
      <c r="G18" s="5">
        <v>1</v>
      </c>
      <c r="H18" s="6">
        <v>75</v>
      </c>
      <c r="I18" s="2" t="str">
        <f>$B$2&amp;$F$1&amp;$B$2&amp;$B$1&amp;E18</f>
        <v>"ItemId":60101</v>
      </c>
      <c r="J18" s="2" t="str">
        <f>$B$2&amp;$G$1&amp;$B$2&amp;$B$1&amp;G18</f>
        <v>"Num":1</v>
      </c>
      <c r="K18" s="2" t="str">
        <f>IF(G18=0,"",$A$3&amp;_xlfn.TEXTJOIN($C$1,1,I18:J18)&amp;$A$4)</f>
        <v>{"ItemId":60101,"Num":1}</v>
      </c>
      <c r="L18" s="2"/>
      <c r="M18" s="2">
        <f>_xlfn.XLOOKUP(N18,[1]配置!$D$5:$D$1018,[1]配置!$B$5:$B$1018)</f>
        <v>50002</v>
      </c>
      <c r="N18" s="9" t="s">
        <v>125</v>
      </c>
      <c r="O18" s="5">
        <v>100</v>
      </c>
      <c r="P18" s="6">
        <v>15</v>
      </c>
      <c r="Q18" s="2" t="str">
        <f>$B$2&amp;$F$1&amp;$B$2&amp;$B$1&amp;M18</f>
        <v>"ItemId":50002</v>
      </c>
      <c r="R18" s="2" t="str">
        <f>$B$2&amp;$G$1&amp;$B$2&amp;$B$1&amp;O18</f>
        <v>"Num":100</v>
      </c>
      <c r="S18" s="2" t="str">
        <f>IF(O18=0,"",$A$3&amp;_xlfn.TEXTJOIN($C$1,1,Q18:R18)&amp;$A$4)</f>
        <v>{"ItemId":50002,"Num":100}</v>
      </c>
      <c r="T18" s="2">
        <f>_xlfn.XLOOKUP(U18,[1]配置!$D$5:$D$1018,[1]配置!$B$5:$B$1018)</f>
        <v>10001</v>
      </c>
      <c r="U18" s="9" t="s">
        <v>122</v>
      </c>
      <c r="V18" s="5">
        <v>2</v>
      </c>
      <c r="W18" s="6">
        <v>10.71</v>
      </c>
      <c r="X18" s="2" t="str">
        <f>$B$2&amp;$F$1&amp;$B$2&amp;$B$1&amp;T18</f>
        <v>"ItemId":10001</v>
      </c>
      <c r="Y18" s="2" t="str">
        <f>$B$2&amp;$G$1&amp;$B$2&amp;$B$1&amp;V18</f>
        <v>"Num":2</v>
      </c>
      <c r="Z18" s="2" t="str">
        <f>IF(V18=0,"",$A$3&amp;_xlfn.TEXTJOIN($C$1,1,X18:Y18)&amp;$A$4)</f>
        <v>{"ItemId":10001,"Num":2}</v>
      </c>
      <c r="AA18" s="2">
        <f>_xlfn.XLOOKUP(AB18,[1]配置!$D$5:$D$1018,[1]配置!$B$5:$B$1018)</f>
        <v>10002</v>
      </c>
      <c r="AB18" s="8" t="s">
        <v>121</v>
      </c>
      <c r="AC18" s="5">
        <v>30</v>
      </c>
      <c r="AD18" s="6">
        <v>241.07</v>
      </c>
      <c r="AE18" s="2" t="str">
        <f>$B$2&amp;$F$1&amp;$B$2&amp;$B$1&amp;AA18</f>
        <v>"ItemId":10002</v>
      </c>
      <c r="AF18" s="2" t="str">
        <f>$B$2&amp;$G$1&amp;$B$2&amp;$B$1&amp;AC18</f>
        <v>"Num":30</v>
      </c>
      <c r="AG18" s="2" t="str">
        <f>IF(AC18=0,"",$A$3&amp;_xlfn.TEXTJOIN($C$1,1,AE18:AF18)&amp;$A$4)</f>
        <v>{"ItemId":10002,"Num":30}</v>
      </c>
      <c r="AH18" s="2">
        <f>_xlfn.XLOOKUP(AI18,[1]配置!$D$5:$D$1018,[1]配置!$B$5:$B$1018)</f>
        <v>10001</v>
      </c>
      <c r="AI18" s="9" t="s">
        <v>122</v>
      </c>
      <c r="AJ18" s="5">
        <v>10</v>
      </c>
      <c r="AK18" s="6">
        <v>53.57</v>
      </c>
      <c r="AL18" s="2" t="str">
        <f>$B$2&amp;$F$1&amp;$B$2&amp;$B$1&amp;AH18</f>
        <v>"ItemId":10001</v>
      </c>
      <c r="AM18" s="2" t="str">
        <f>$B$2&amp;$G$1&amp;$B$2&amp;$B$1&amp;AJ18</f>
        <v>"Num":10</v>
      </c>
      <c r="AN18" s="2" t="str">
        <f>IF(AJ18=0,"",$A$3&amp;_xlfn.TEXTJOIN($C$1,1,AL18:AM18)&amp;$A$4)</f>
        <v>{"ItemId":10001,"Num":10}</v>
      </c>
      <c r="AO18" s="2">
        <f>_xlfn.XLOOKUP(AP18,[1]配置!$D$5:$D$1018,[1]配置!$B$5:$B$1018)</f>
        <v>10002</v>
      </c>
      <c r="AP18" s="8" t="s">
        <v>121</v>
      </c>
      <c r="AQ18" s="5">
        <v>10</v>
      </c>
      <c r="AR18" s="6">
        <v>80.36</v>
      </c>
      <c r="AS18" s="2" t="str">
        <f>$B$2&amp;$F$1&amp;$B$2&amp;$B$1&amp;AO18</f>
        <v>"ItemId":10002</v>
      </c>
      <c r="AT18" s="2" t="str">
        <f>$B$2&amp;$G$1&amp;$B$2&amp;$B$1&amp;AQ18</f>
        <v>"Num":10</v>
      </c>
      <c r="AU18" s="2" t="str">
        <f>IF(AQ18=0,"",$A$3&amp;_xlfn.TEXTJOIN($C$1,1,AS18:AT18)&amp;$A$4)</f>
        <v>{"ItemId":10002,"Num":10}</v>
      </c>
      <c r="AV18" s="2">
        <f>_xlfn.XLOOKUP(AW18,[1]配置!$D$5:$D$1018,[1]配置!$B$5:$B$1018)</f>
        <v>60102</v>
      </c>
      <c r="AW18" s="8" t="s">
        <v>126</v>
      </c>
      <c r="AX18" s="5">
        <v>3</v>
      </c>
      <c r="AY18" s="6">
        <v>32.14</v>
      </c>
      <c r="AZ18" s="2" t="str">
        <f>$B$2&amp;$F$1&amp;$B$2&amp;$B$1&amp;AV18</f>
        <v>"ItemId":60102</v>
      </c>
      <c r="BA18" s="2" t="str">
        <f>$B$2&amp;$G$1&amp;$B$2&amp;$B$1&amp;AX18</f>
        <v>"Num":3</v>
      </c>
      <c r="BB18" s="2" t="str">
        <f>IF(AX18=0,"",$A$3&amp;_xlfn.TEXTJOIN($C$1,1,AZ18:BA18)&amp;$A$4)</f>
        <v>{"ItemId":60102,"Num":3}</v>
      </c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4:96" x14ac:dyDescent="0.15">
      <c r="D19" s="2"/>
      <c r="E19" s="2">
        <f>_xlfn.XLOOKUP(F19,[1]配置!$D$5:$D$1018,[1]配置!$B$5:$B$1018)</f>
        <v>50002</v>
      </c>
      <c r="F19" s="9" t="s">
        <v>125</v>
      </c>
      <c r="G19" s="5">
        <v>2700</v>
      </c>
      <c r="H19" s="6">
        <v>67.5</v>
      </c>
      <c r="I19" s="2" t="str">
        <f>$B$2&amp;$F$1&amp;$B$2&amp;$B$1&amp;E19</f>
        <v>"ItemId":50002</v>
      </c>
      <c r="J19" s="2" t="str">
        <f>$B$2&amp;$G$1&amp;$B$2&amp;$B$1&amp;G19</f>
        <v>"Num":2700</v>
      </c>
      <c r="K19" s="2" t="str">
        <f>IF(G19=0,"",$A$3&amp;_xlfn.TEXTJOIN($C$1,1,I19:J19)&amp;$A$4)</f>
        <v>{"ItemId":50002,"Num":2700}</v>
      </c>
      <c r="L19" s="2"/>
      <c r="M19" s="2"/>
      <c r="N19" s="2"/>
      <c r="O19" s="2"/>
      <c r="P19" s="2"/>
      <c r="Q19" s="2" t="str">
        <f>$B$2&amp;$F$1&amp;$B$2&amp;$B$1&amp;M19</f>
        <v>"ItemId":</v>
      </c>
      <c r="R19" s="2" t="str">
        <f>$B$2&amp;$G$1&amp;$B$2&amp;$B$1&amp;O19</f>
        <v>"Num":</v>
      </c>
      <c r="S19" s="2" t="str">
        <f>IF(O19=0,"",$A$3&amp;_xlfn.TEXTJOIN($C$1,1,Q19:R19)&amp;$A$4)</f>
        <v/>
      </c>
      <c r="T19" s="2">
        <f>_xlfn.XLOOKUP(U19,[1]配置!$D$5:$D$1018,[1]配置!$B$5:$B$1018)</f>
        <v>50002</v>
      </c>
      <c r="U19" s="9" t="s">
        <v>125</v>
      </c>
      <c r="V19" s="5">
        <v>20</v>
      </c>
      <c r="W19" s="6">
        <v>0.5</v>
      </c>
      <c r="X19" s="2" t="str">
        <f>$B$2&amp;$F$1&amp;$B$2&amp;$B$1&amp;T19</f>
        <v>"ItemId":50002</v>
      </c>
      <c r="Y19" s="2" t="str">
        <f>$B$2&amp;$G$1&amp;$B$2&amp;$B$1&amp;V19</f>
        <v>"Num":20</v>
      </c>
      <c r="Z19" s="2" t="str">
        <f>IF(V19=0,"",$A$3&amp;_xlfn.TEXTJOIN($C$1,1,X19:Y19)&amp;$A$4)</f>
        <v>{"ItemId":50002,"Num":20}</v>
      </c>
      <c r="AA19" s="2">
        <f>_xlfn.XLOOKUP(AB19,[1]配置!$D$5:$D$1018,[1]配置!$B$5:$B$1018)</f>
        <v>50002</v>
      </c>
      <c r="AB19" s="9" t="s">
        <v>125</v>
      </c>
      <c r="AC19" s="5">
        <v>1250</v>
      </c>
      <c r="AD19" s="6">
        <v>31.25</v>
      </c>
      <c r="AE19" s="2" t="str">
        <f>$B$2&amp;$F$1&amp;$B$2&amp;$B$1&amp;AA19</f>
        <v>"ItemId":50002</v>
      </c>
      <c r="AF19" s="2" t="str">
        <f>$B$2&amp;$G$1&amp;$B$2&amp;$B$1&amp;AC19</f>
        <v>"Num":1250</v>
      </c>
      <c r="AG19" s="2" t="str">
        <f>IF(AC19=0,"",$A$3&amp;_xlfn.TEXTJOIN($C$1,1,AE19:AF19)&amp;$A$4)</f>
        <v>{"ItemId":50002,"Num":1250}</v>
      </c>
      <c r="AH19" s="2">
        <f>_xlfn.XLOOKUP(AI19,[1]配置!$D$5:$D$1018,[1]配置!$B$5:$B$1018)</f>
        <v>50002</v>
      </c>
      <c r="AI19" s="9" t="s">
        <v>125</v>
      </c>
      <c r="AJ19" s="5">
        <v>140</v>
      </c>
      <c r="AK19" s="6">
        <v>3.5</v>
      </c>
      <c r="AL19" s="2" t="str">
        <f>$B$2&amp;$F$1&amp;$B$2&amp;$B$1&amp;AH19</f>
        <v>"ItemId":50002</v>
      </c>
      <c r="AM19" s="2" t="str">
        <f>$B$2&amp;$G$1&amp;$B$2&amp;$B$1&amp;AJ19</f>
        <v>"Num":140</v>
      </c>
      <c r="AN19" s="2" t="str">
        <f>IF(AJ19=0,"",$A$3&amp;_xlfn.TEXTJOIN($C$1,1,AL19:AM19)&amp;$A$4)</f>
        <v>{"ItemId":50002,"Num":140}</v>
      </c>
      <c r="AO19" s="2">
        <f>_xlfn.XLOOKUP(AP19,[1]配置!$D$5:$D$1018,[1]配置!$B$5:$B$1018)</f>
        <v>50002</v>
      </c>
      <c r="AP19" s="9" t="s">
        <v>125</v>
      </c>
      <c r="AQ19" s="5">
        <v>380</v>
      </c>
      <c r="AR19" s="6">
        <v>9.5</v>
      </c>
      <c r="AS19" s="2" t="str">
        <f>$B$2&amp;$F$1&amp;$B$2&amp;$B$1&amp;AO19</f>
        <v>"ItemId":50002</v>
      </c>
      <c r="AT19" s="2" t="str">
        <f>$B$2&amp;$G$1&amp;$B$2&amp;$B$1&amp;AQ19</f>
        <v>"Num":380</v>
      </c>
      <c r="AU19" s="2" t="str">
        <f>IF(AQ19=0,"",$A$3&amp;_xlfn.TEXTJOIN($C$1,1,AS19:AT19)&amp;$A$4)</f>
        <v>{"ItemId":50002,"Num":380}</v>
      </c>
      <c r="AV19" s="2">
        <f>_xlfn.XLOOKUP(AW19,[1]配置!$D$5:$D$1018,[1]配置!$B$5:$B$1018)</f>
        <v>50002</v>
      </c>
      <c r="AW19" s="9" t="s">
        <v>125</v>
      </c>
      <c r="AX19" s="5">
        <v>500</v>
      </c>
      <c r="AY19" s="6">
        <v>12.5</v>
      </c>
      <c r="AZ19" s="2" t="str">
        <f>$B$2&amp;$F$1&amp;$B$2&amp;$B$1&amp;AV19</f>
        <v>"ItemId":50002</v>
      </c>
      <c r="BA19" s="2" t="str">
        <f>$B$2&amp;$G$1&amp;$B$2&amp;$B$1&amp;AX19</f>
        <v>"Num":500</v>
      </c>
      <c r="BB19" s="2" t="str">
        <f>IF(AX19=0,"",$A$3&amp;_xlfn.TEXTJOIN($C$1,1,AZ19:BA19)&amp;$A$4)</f>
        <v>{"ItemId":50002,"Num":500}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4:96" x14ac:dyDescent="0.15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4:96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4:96" ht="15" x14ac:dyDescent="0.15">
      <c r="D22" s="2"/>
      <c r="E22" s="2"/>
      <c r="F22" s="10" t="s">
        <v>127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4:96" x14ac:dyDescent="0.1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4:96" x14ac:dyDescent="0.15">
      <c r="D24" s="2"/>
      <c r="E24" s="2"/>
      <c r="F24" s="4" t="s">
        <v>111</v>
      </c>
      <c r="G24" s="5" t="s">
        <v>55</v>
      </c>
      <c r="H24" s="2"/>
      <c r="I24" s="2" t="str">
        <f>$A$1&amp;$A$3&amp;_xlfn.TEXTJOIN($C$1,1,$B$2&amp;$F$1&amp;$B$2&amp;$B$1&amp;$I$1,$B$2&amp;$G$1&amp;$B$2&amp;$B$1&amp;I25)&amp;$A$4&amp;$A$2</f>
        <v>[{"ItemId":50001,"Num":1500}]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4:96" x14ac:dyDescent="0.15">
      <c r="D25" s="2"/>
      <c r="E25" s="2"/>
      <c r="F25" s="4" t="s">
        <v>113</v>
      </c>
      <c r="G25" s="6">
        <v>50</v>
      </c>
      <c r="H25" s="2" t="s">
        <v>114</v>
      </c>
      <c r="I25" s="2">
        <v>1500</v>
      </c>
      <c r="J25" s="2"/>
      <c r="K25" s="2"/>
      <c r="L25" s="2" t="s">
        <v>115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4:96" x14ac:dyDescent="0.15">
      <c r="D26" s="2"/>
      <c r="E26" s="2"/>
      <c r="F26" s="4" t="s">
        <v>116</v>
      </c>
      <c r="G26" s="7">
        <v>8.57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4:96" x14ac:dyDescent="0.15">
      <c r="D27" s="2"/>
      <c r="E27" s="2"/>
      <c r="F27" s="4" t="s">
        <v>117</v>
      </c>
      <c r="G27" s="5">
        <v>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4:96" x14ac:dyDescent="0.1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4:96" x14ac:dyDescent="0.15">
      <c r="D29" s="2"/>
      <c r="E29" s="2"/>
      <c r="F29" s="4" t="s">
        <v>118</v>
      </c>
      <c r="G29" s="4" t="s">
        <v>119</v>
      </c>
      <c r="H29" s="4" t="s">
        <v>120</v>
      </c>
      <c r="I29" s="2" t="str">
        <f>$A$1&amp;_xlfn.TEXTJOIN($C$1,1,K30:K32)&amp;$A$2</f>
        <v>[{"ItemId":60103,"Num":1},{"ItemId":60104,"Num":1},{"ItemId":50002,"Num":1500}]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4:96" x14ac:dyDescent="0.15">
      <c r="D30" s="2"/>
      <c r="E30" s="2">
        <f>_xlfn.XLOOKUP(F30,[1]配置!$D$5:$D$1018,[1]配置!$B$5:$B$1018)</f>
        <v>60103</v>
      </c>
      <c r="F30" s="8" t="s">
        <v>128</v>
      </c>
      <c r="G30" s="5">
        <v>1</v>
      </c>
      <c r="H30" s="6">
        <v>241.07</v>
      </c>
      <c r="I30" s="2" t="str">
        <f>$B$2&amp;$F$1&amp;$B$2&amp;$B$1&amp;E30</f>
        <v>"ItemId":60103</v>
      </c>
      <c r="J30" s="2" t="str">
        <f>$B$2&amp;$G$1&amp;$B$2&amp;$B$1&amp;G30</f>
        <v>"Num":1</v>
      </c>
      <c r="K30" s="2" t="str">
        <f>IF(G30=0,"",$A$3&amp;_xlfn.TEXTJOIN($C$1,1,I30:J30)&amp;$A$4)</f>
        <v>{"ItemId":60103,"Num":1}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4:96" x14ac:dyDescent="0.15">
      <c r="D31" s="2"/>
      <c r="E31" s="2">
        <f>_xlfn.XLOOKUP(F31,[1]配置!$D$5:$D$1018,[1]配置!$B$5:$B$1018)</f>
        <v>60104</v>
      </c>
      <c r="F31" s="8" t="s">
        <v>129</v>
      </c>
      <c r="G31" s="5">
        <v>1</v>
      </c>
      <c r="H31" s="6">
        <v>150</v>
      </c>
      <c r="I31" s="2" t="str">
        <f>$B$2&amp;$F$1&amp;$B$2&amp;$B$1&amp;E31</f>
        <v>"ItemId":60104</v>
      </c>
      <c r="J31" s="2" t="str">
        <f>$B$2&amp;$G$1&amp;$B$2&amp;$B$1&amp;G31</f>
        <v>"Num":1</v>
      </c>
      <c r="K31" s="2" t="str">
        <f>IF(G31=0,"",$A$3&amp;_xlfn.TEXTJOIN($C$1,1,I31:J31)&amp;$A$4)</f>
        <v>{"ItemId":60104,"Num":1}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4:96" x14ac:dyDescent="0.15">
      <c r="D32" s="2"/>
      <c r="E32" s="2">
        <f>_xlfn.XLOOKUP(F32,[1]配置!$D$5:$D$1018,[1]配置!$B$5:$B$1018)</f>
        <v>50002</v>
      </c>
      <c r="F32" s="9" t="s">
        <v>125</v>
      </c>
      <c r="G32" s="5">
        <v>1500</v>
      </c>
      <c r="H32" s="6">
        <v>37.5</v>
      </c>
      <c r="I32" s="2" t="str">
        <f>$B$2&amp;$F$1&amp;$B$2&amp;$B$1&amp;E32</f>
        <v>"ItemId":50002</v>
      </c>
      <c r="J32" s="2" t="str">
        <f>$B$2&amp;$G$1&amp;$B$2&amp;$B$1&amp;G32</f>
        <v>"Num":1500</v>
      </c>
      <c r="K32" s="2" t="str">
        <f>IF(G32=0,"",$A$3&amp;_xlfn.TEXTJOIN($C$1,1,I32:J32)&amp;$A$4)</f>
        <v>{"ItemId":50002,"Num":1500}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4:96" x14ac:dyDescent="0.1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4:96" x14ac:dyDescent="0.15">
      <c r="D34" s="2"/>
      <c r="E34" s="2"/>
      <c r="F34" s="4" t="s">
        <v>128</v>
      </c>
      <c r="G34" s="4" t="s">
        <v>119</v>
      </c>
      <c r="H34" s="4" t="s">
        <v>120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4:96" x14ac:dyDescent="0.15">
      <c r="D35" s="2"/>
      <c r="E35" s="2">
        <f>_xlfn.XLOOKUP(F35,[1]配置!$D$5:$D$1018,[1]配置!$B$5:$B$1018)</f>
        <v>10001</v>
      </c>
      <c r="F35" s="9" t="s">
        <v>122</v>
      </c>
      <c r="G35" s="5">
        <v>45</v>
      </c>
      <c r="H35" s="6">
        <v>241.07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4:96" x14ac:dyDescent="0.15">
      <c r="D36" s="2"/>
      <c r="E36" s="2">
        <f>_xlfn.XLOOKUP(F36,[1]配置!$D$5:$D$1018,[1]配置!$B$5:$B$1018)</f>
        <v>10003</v>
      </c>
      <c r="F36" s="8" t="s">
        <v>130</v>
      </c>
      <c r="G36" s="11">
        <v>40</v>
      </c>
      <c r="H36" s="12">
        <v>214.29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4:96" x14ac:dyDescent="0.15">
      <c r="D37" s="2"/>
      <c r="E37" s="2">
        <f>_xlfn.XLOOKUP(F37,[1]配置!$D$5:$D$1018,[1]配置!$B$5:$B$1018)</f>
        <v>10002</v>
      </c>
      <c r="F37" s="8" t="s">
        <v>121</v>
      </c>
      <c r="G37" s="5">
        <v>25</v>
      </c>
      <c r="H37" s="6">
        <v>200.89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4:96" x14ac:dyDescent="0.15">
      <c r="D38" s="2"/>
      <c r="E38" s="2">
        <f>_xlfn.XLOOKUP(F38,[1]配置!$D$5:$D$1018,[1]配置!$B$5:$B$1018)</f>
        <v>10004</v>
      </c>
      <c r="F38" s="8" t="s">
        <v>131</v>
      </c>
      <c r="G38" s="11">
        <v>20</v>
      </c>
      <c r="H38" s="12">
        <v>235.71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4:96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4:96" x14ac:dyDescent="0.15">
      <c r="D40" s="2"/>
      <c r="E40" s="2"/>
      <c r="F40" s="4" t="s">
        <v>129</v>
      </c>
      <c r="G40" s="4" t="s">
        <v>119</v>
      </c>
      <c r="H40" s="4" t="s">
        <v>120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4:96" x14ac:dyDescent="0.15">
      <c r="D41" s="2"/>
      <c r="E41" s="2"/>
      <c r="F41" s="13" t="s">
        <v>132</v>
      </c>
      <c r="G41" s="11">
        <v>200</v>
      </c>
      <c r="H41" s="12">
        <v>150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4:96" x14ac:dyDescent="0.15">
      <c r="D42" s="2"/>
      <c r="E42" s="2"/>
      <c r="F42" s="9" t="s">
        <v>133</v>
      </c>
      <c r="G42" s="11">
        <v>40</v>
      </c>
      <c r="H42" s="12">
        <v>125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4:96" x14ac:dyDescent="0.15">
      <c r="D43" s="2"/>
      <c r="E43" s="2">
        <f>_xlfn.XLOOKUP(F43,[1]配置!$D$5:$D$1018,[1]配置!$B$5:$B$1018)</f>
        <v>20001</v>
      </c>
      <c r="F43" s="13" t="s">
        <v>134</v>
      </c>
      <c r="G43" s="5">
        <v>600</v>
      </c>
      <c r="H43" s="6">
        <v>150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4:96" x14ac:dyDescent="0.15">
      <c r="D44" s="2"/>
      <c r="E44" s="2">
        <f>_xlfn.XLOOKUP(F44,[1]配置!$D$5:$D$1018,[1]配置!$B$5:$B$1018)</f>
        <v>20002</v>
      </c>
      <c r="F44" s="14" t="s">
        <v>135</v>
      </c>
      <c r="G44" s="5">
        <v>80</v>
      </c>
      <c r="H44" s="6">
        <v>125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4:96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4:96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4:96" ht="15" x14ac:dyDescent="0.15">
      <c r="D47" s="2"/>
      <c r="E47" s="2"/>
      <c r="F47" s="10" t="s">
        <v>136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4:96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4:96" x14ac:dyDescent="0.15">
      <c r="D49" s="2"/>
      <c r="E49" s="2"/>
      <c r="F49" s="4" t="s">
        <v>111</v>
      </c>
      <c r="G49" s="5" t="s">
        <v>58</v>
      </c>
      <c r="H49" s="2"/>
      <c r="I49" s="2" t="str">
        <f>$A$1&amp;$A$3&amp;_xlfn.TEXTJOIN($C$1,1,$B$2&amp;$F$1&amp;$B$2&amp;$B$1&amp;$I$1,$B$2&amp;$G$1&amp;$B$2&amp;$B$1&amp;I50)&amp;$A$4&amp;$A$2</f>
        <v>[{"ItemId":50001,"Num":85}]</v>
      </c>
      <c r="J49" s="2"/>
      <c r="K49" s="2"/>
      <c r="L49" s="2"/>
      <c r="M49" s="2"/>
      <c r="N49" s="4" t="s">
        <v>111</v>
      </c>
      <c r="O49" s="5" t="s">
        <v>60</v>
      </c>
      <c r="P49" s="2"/>
      <c r="Q49" s="2" t="str">
        <f>$A$1&amp;$A$3&amp;_xlfn.TEXTJOIN($C$1,1,$B$2&amp;$F$1&amp;$B$2&amp;$B$1&amp;$I$1,$B$2&amp;$G$1&amp;$B$2&amp;$B$1&amp;Q50)&amp;$A$4&amp;$A$2</f>
        <v>[{"ItemId":50001,"Num":320}]</v>
      </c>
      <c r="R49" s="2"/>
      <c r="S49" s="2"/>
      <c r="T49" s="2"/>
      <c r="U49" s="4" t="s">
        <v>111</v>
      </c>
      <c r="V49" s="5" t="s">
        <v>63</v>
      </c>
      <c r="W49" s="2"/>
      <c r="X49" s="2" t="str">
        <f>$A$1&amp;$A$3&amp;_xlfn.TEXTJOIN($C$1,1,$B$2&amp;$F$1&amp;$B$2&amp;$B$1&amp;$I$1,$B$2&amp;$G$1&amp;$B$2&amp;$B$1&amp;X50)&amp;$A$4&amp;$A$2</f>
        <v>[{"ItemId":50001,"Num":1500}]</v>
      </c>
      <c r="Y49" s="2"/>
      <c r="Z49" s="2"/>
      <c r="AA49" s="2"/>
      <c r="AB49" s="4" t="s">
        <v>111</v>
      </c>
      <c r="AC49" s="5" t="s">
        <v>65</v>
      </c>
      <c r="AD49" s="2"/>
      <c r="AE49" s="2" t="str">
        <f>$A$1&amp;$A$3&amp;_xlfn.TEXTJOIN($C$1,1,$B$2&amp;$F$1&amp;$B$2&amp;$B$1&amp;$I$1,$B$2&amp;$G$1&amp;$B$2&amp;$B$1&amp;AE50)&amp;$A$4&amp;$A$2</f>
        <v>[{"ItemId":50001,"Num":520}]</v>
      </c>
      <c r="AF49" s="2"/>
      <c r="AG49" s="2"/>
      <c r="AH49" s="2"/>
      <c r="AI49" s="4" t="s">
        <v>111</v>
      </c>
      <c r="AJ49" s="5" t="s">
        <v>67</v>
      </c>
      <c r="AK49" s="2"/>
      <c r="AL49" s="2" t="str">
        <f>$A$1&amp;$A$3&amp;_xlfn.TEXTJOIN($C$1,1,$B$2&amp;$F$1&amp;$B$2&amp;$B$1&amp;$I$1,$B$2&amp;$G$1&amp;$B$2&amp;$B$1&amp;AL50)&amp;$A$4&amp;$A$2</f>
        <v>[{"ItemId":50001,"Num":1120}]</v>
      </c>
      <c r="AM49" s="2"/>
      <c r="AN49" s="2"/>
      <c r="AO49" s="2"/>
      <c r="AP49" s="4" t="s">
        <v>111</v>
      </c>
      <c r="AQ49" s="5" t="s">
        <v>69</v>
      </c>
      <c r="AR49" s="2"/>
      <c r="AS49" s="2" t="str">
        <f>$A$1&amp;$A$3&amp;_xlfn.TEXTJOIN($C$1,1,$B$2&amp;$F$1&amp;$B$2&amp;$B$1&amp;$I$1,$B$2&amp;$G$1&amp;$B$2&amp;$B$1&amp;AS50)&amp;$A$4&amp;$A$2</f>
        <v>[{"ItemId":50001,"Num":1650}]</v>
      </c>
      <c r="AT49" s="2"/>
      <c r="AU49" s="2"/>
      <c r="AV49" s="2"/>
      <c r="AW49" s="4" t="s">
        <v>111</v>
      </c>
      <c r="AX49" s="5" t="s">
        <v>71</v>
      </c>
      <c r="AY49" s="2"/>
      <c r="AZ49" s="2" t="str">
        <f>$A$1&amp;$A$3&amp;_xlfn.TEXTJOIN($C$1,1,$B$2&amp;$F$1&amp;$B$2&amp;$B$1&amp;$I$1,$B$2&amp;$G$1&amp;$B$2&amp;$B$1&amp;AZ50)&amp;$A$4&amp;$A$2</f>
        <v>[{"ItemId":50001,"Num":980}]</v>
      </c>
      <c r="BA49" s="2"/>
      <c r="BB49" s="2"/>
      <c r="BC49" s="2"/>
      <c r="BD49" s="4" t="s">
        <v>111</v>
      </c>
      <c r="BE49" s="5" t="s">
        <v>73</v>
      </c>
      <c r="BF49" s="2"/>
      <c r="BG49" s="2" t="str">
        <f>$A$1&amp;$A$3&amp;_xlfn.TEXTJOIN($C$1,1,$B$2&amp;$F$1&amp;$B$2&amp;$B$1&amp;$I$1,$B$2&amp;$G$1&amp;$B$2&amp;$B$1&amp;BG50)&amp;$A$4&amp;$A$2</f>
        <v>[{"ItemId":50001,"Num":3000}]</v>
      </c>
      <c r="BH49" s="2"/>
      <c r="BI49" s="2"/>
      <c r="BJ49" s="2"/>
      <c r="BK49" s="4" t="s">
        <v>111</v>
      </c>
      <c r="BL49" s="5" t="s">
        <v>137</v>
      </c>
      <c r="BM49" s="2"/>
      <c r="BN49" s="2" t="str">
        <f>$A$1&amp;$A$3&amp;_xlfn.TEXTJOIN($C$1,1,$B$2&amp;$F$1&amp;$B$2&amp;$B$1&amp;$I$1,$B$2&amp;$G$1&amp;$B$2&amp;$B$1&amp;BN50)&amp;$A$4&amp;$A$2</f>
        <v>[{"ItemId":50001,"Num":1250}]</v>
      </c>
      <c r="BO49" s="2"/>
      <c r="BP49" s="2"/>
      <c r="BQ49" s="2"/>
      <c r="BR49" s="4" t="s">
        <v>111</v>
      </c>
      <c r="BS49" s="11" t="s">
        <v>77</v>
      </c>
      <c r="BT49" s="2"/>
      <c r="BU49" s="2" t="str">
        <f>$A$1&amp;$A$3&amp;_xlfn.TEXTJOIN($C$1,1,$B$2&amp;$F$1&amp;$B$2&amp;$B$1&amp;$I$1,$B$2&amp;$G$1&amp;$B$2&amp;$B$1&amp;BU50)&amp;$A$4&amp;$A$2</f>
        <v>[{"ItemId":50001,"Num":1250}]</v>
      </c>
      <c r="BV49" s="2"/>
      <c r="BW49" s="2"/>
      <c r="BX49" s="2"/>
      <c r="BY49" s="4" t="s">
        <v>111</v>
      </c>
      <c r="BZ49" s="11" t="s">
        <v>138</v>
      </c>
      <c r="CA49" s="2"/>
      <c r="CB49" s="2" t="str">
        <f>$A$1&amp;$A$3&amp;_xlfn.TEXTJOIN($C$1,1,$B$2&amp;$F$1&amp;$B$2&amp;$B$1&amp;$I$1,$B$2&amp;$G$1&amp;$B$2&amp;$B$1&amp;CB50)&amp;$A$4&amp;$A$2</f>
        <v>[{"ItemId":50001,"Num":2500}]</v>
      </c>
      <c r="CC49" s="2"/>
      <c r="CD49" s="2"/>
      <c r="CE49" s="2"/>
      <c r="CF49" s="4" t="s">
        <v>111</v>
      </c>
      <c r="CG49" s="11" t="s">
        <v>139</v>
      </c>
      <c r="CH49" s="2"/>
      <c r="CI49" s="2" t="str">
        <f>$A$1&amp;$A$3&amp;_xlfn.TEXTJOIN($C$1,1,$B$2&amp;$F$1&amp;$B$2&amp;$B$1&amp;$I$1,$B$2&amp;$G$1&amp;$B$2&amp;$B$1&amp;CI50)&amp;$A$4&amp;$A$2</f>
        <v>[{"ItemId":50001,"Num":1250}]</v>
      </c>
      <c r="CJ49" s="2"/>
      <c r="CK49" s="2"/>
      <c r="CL49" s="2"/>
      <c r="CM49" s="2"/>
      <c r="CN49" s="2"/>
      <c r="CO49" s="2"/>
      <c r="CP49" s="2"/>
      <c r="CQ49" s="2"/>
      <c r="CR49" s="2"/>
    </row>
    <row r="50" spans="4:96" x14ac:dyDescent="0.15">
      <c r="D50" s="2"/>
      <c r="E50" s="2"/>
      <c r="F50" s="4" t="s">
        <v>113</v>
      </c>
      <c r="G50" s="6">
        <v>3.54</v>
      </c>
      <c r="H50" s="2" t="s">
        <v>114</v>
      </c>
      <c r="I50" s="2">
        <v>85</v>
      </c>
      <c r="J50" s="2"/>
      <c r="K50" s="2"/>
      <c r="L50" s="2" t="s">
        <v>115</v>
      </c>
      <c r="M50" s="2"/>
      <c r="N50" s="4" t="s">
        <v>113</v>
      </c>
      <c r="O50" s="6">
        <v>11.43</v>
      </c>
      <c r="P50" s="2" t="s">
        <v>114</v>
      </c>
      <c r="Q50" s="2">
        <v>320</v>
      </c>
      <c r="R50" s="2"/>
      <c r="S50" s="2" t="s">
        <v>115</v>
      </c>
      <c r="T50" s="2"/>
      <c r="U50" s="4" t="s">
        <v>113</v>
      </c>
      <c r="V50" s="6">
        <v>50</v>
      </c>
      <c r="W50" s="2" t="s">
        <v>114</v>
      </c>
      <c r="X50" s="2">
        <v>1500</v>
      </c>
      <c r="Y50" s="2" t="s">
        <v>115</v>
      </c>
      <c r="Z50" s="2"/>
      <c r="AA50" s="2"/>
      <c r="AB50" s="4" t="s">
        <v>113</v>
      </c>
      <c r="AC50" s="6">
        <v>18.57</v>
      </c>
      <c r="AD50" s="2" t="s">
        <v>114</v>
      </c>
      <c r="AE50" s="2">
        <v>520</v>
      </c>
      <c r="AF50" s="2" t="s">
        <v>115</v>
      </c>
      <c r="AG50" s="2"/>
      <c r="AH50" s="2"/>
      <c r="AI50" s="4" t="s">
        <v>113</v>
      </c>
      <c r="AJ50" s="6">
        <v>37.840000000000003</v>
      </c>
      <c r="AK50" s="2" t="s">
        <v>114</v>
      </c>
      <c r="AL50" s="2">
        <v>1120</v>
      </c>
      <c r="AM50" s="2" t="s">
        <v>115</v>
      </c>
      <c r="AN50" s="2"/>
      <c r="AO50" s="2"/>
      <c r="AP50" s="4" t="s">
        <v>113</v>
      </c>
      <c r="AQ50" s="6">
        <v>55</v>
      </c>
      <c r="AR50" s="2" t="s">
        <v>114</v>
      </c>
      <c r="AS50" s="2">
        <v>1650</v>
      </c>
      <c r="AT50" s="2" t="s">
        <v>115</v>
      </c>
      <c r="AU50" s="2"/>
      <c r="AV50" s="2"/>
      <c r="AW50" s="4" t="s">
        <v>113</v>
      </c>
      <c r="AX50" s="6">
        <v>33.11</v>
      </c>
      <c r="AY50" s="2" t="s">
        <v>114</v>
      </c>
      <c r="AZ50" s="2">
        <v>980</v>
      </c>
      <c r="BA50" s="2" t="s">
        <v>115</v>
      </c>
      <c r="BB50" s="2"/>
      <c r="BC50" s="2"/>
      <c r="BD50" s="4" t="s">
        <v>113</v>
      </c>
      <c r="BE50" s="6">
        <v>100</v>
      </c>
      <c r="BF50" s="2" t="s">
        <v>114</v>
      </c>
      <c r="BG50" s="2">
        <v>3000</v>
      </c>
      <c r="BH50" s="2" t="s">
        <v>115</v>
      </c>
      <c r="BI50" s="2"/>
      <c r="BJ50" s="2"/>
      <c r="BK50" s="4" t="s">
        <v>113</v>
      </c>
      <c r="BL50" s="6">
        <v>42.23</v>
      </c>
      <c r="BM50" s="2" t="s">
        <v>114</v>
      </c>
      <c r="BN50" s="2">
        <v>1250</v>
      </c>
      <c r="BO50" s="2" t="s">
        <v>115</v>
      </c>
      <c r="BP50" s="2"/>
      <c r="BQ50" s="2"/>
      <c r="BR50" s="4" t="s">
        <v>113</v>
      </c>
      <c r="BS50" s="6">
        <v>42.23</v>
      </c>
      <c r="BT50" s="2" t="s">
        <v>114</v>
      </c>
      <c r="BU50" s="2">
        <v>1250</v>
      </c>
      <c r="BV50" s="2" t="s">
        <v>115</v>
      </c>
      <c r="BW50" s="2"/>
      <c r="BX50" s="2"/>
      <c r="BY50" s="4" t="s">
        <v>113</v>
      </c>
      <c r="BZ50" s="6">
        <v>83.33</v>
      </c>
      <c r="CA50" s="2" t="s">
        <v>114</v>
      </c>
      <c r="CB50" s="2">
        <v>2500</v>
      </c>
      <c r="CC50" s="2" t="s">
        <v>115</v>
      </c>
      <c r="CD50" s="2"/>
      <c r="CE50" s="2"/>
      <c r="CF50" s="4" t="s">
        <v>113</v>
      </c>
      <c r="CG50" s="6">
        <v>42.23</v>
      </c>
      <c r="CH50" s="2" t="s">
        <v>114</v>
      </c>
      <c r="CI50" s="2">
        <v>1250</v>
      </c>
      <c r="CJ50" s="2" t="s">
        <v>115</v>
      </c>
      <c r="CK50" s="2"/>
      <c r="CL50" s="2"/>
      <c r="CM50" s="2"/>
      <c r="CN50" s="2"/>
      <c r="CO50" s="2"/>
      <c r="CP50" s="2"/>
      <c r="CQ50" s="2"/>
      <c r="CR50" s="2"/>
    </row>
    <row r="51" spans="4:96" x14ac:dyDescent="0.15">
      <c r="D51" s="2"/>
      <c r="E51" s="2"/>
      <c r="F51" s="4" t="s">
        <v>116</v>
      </c>
      <c r="G51" s="7">
        <v>9.39</v>
      </c>
      <c r="H51" s="2"/>
      <c r="I51" s="2"/>
      <c r="J51" s="2"/>
      <c r="K51" s="2"/>
      <c r="L51" s="2"/>
      <c r="M51" s="2"/>
      <c r="N51" s="4" t="s">
        <v>116</v>
      </c>
      <c r="O51" s="7">
        <v>9.23</v>
      </c>
      <c r="P51" s="2"/>
      <c r="Q51" s="2"/>
      <c r="R51" s="2"/>
      <c r="S51" s="2"/>
      <c r="T51" s="2"/>
      <c r="U51" s="4" t="s">
        <v>116</v>
      </c>
      <c r="V51" s="7">
        <v>8.5</v>
      </c>
      <c r="W51" s="2"/>
      <c r="X51" s="2"/>
      <c r="Y51" s="2"/>
      <c r="Z51" s="2"/>
      <c r="AA51" s="2"/>
      <c r="AB51" s="4" t="s">
        <v>116</v>
      </c>
      <c r="AC51" s="7">
        <v>8.64</v>
      </c>
      <c r="AD51" s="2"/>
      <c r="AE51" s="2"/>
      <c r="AF51" s="2"/>
      <c r="AG51" s="2"/>
      <c r="AH51" s="2"/>
      <c r="AI51" s="4" t="s">
        <v>116</v>
      </c>
      <c r="AJ51" s="7">
        <v>7.8</v>
      </c>
      <c r="AK51" s="2"/>
      <c r="AL51" s="2"/>
      <c r="AM51" s="2"/>
      <c r="AN51" s="2"/>
      <c r="AO51" s="2"/>
      <c r="AP51" s="4" t="s">
        <v>116</v>
      </c>
      <c r="AQ51" s="7">
        <v>7.57</v>
      </c>
      <c r="AR51" s="2"/>
      <c r="AS51" s="2"/>
      <c r="AT51" s="2"/>
      <c r="AU51" s="2"/>
      <c r="AV51" s="2"/>
      <c r="AW51" s="4" t="s">
        <v>116</v>
      </c>
      <c r="AX51" s="7">
        <v>7.21</v>
      </c>
      <c r="AY51" s="2"/>
      <c r="AZ51" s="2"/>
      <c r="BA51" s="2"/>
      <c r="BB51" s="2"/>
      <c r="BC51" s="2"/>
      <c r="BD51" s="4" t="s">
        <v>116</v>
      </c>
      <c r="BE51" s="7">
        <v>7.99</v>
      </c>
      <c r="BF51" s="2"/>
      <c r="BG51" s="2"/>
      <c r="BH51" s="2"/>
      <c r="BI51" s="2"/>
      <c r="BJ51" s="2"/>
      <c r="BK51" s="4" t="s">
        <v>116</v>
      </c>
      <c r="BL51" s="7">
        <v>6.49</v>
      </c>
      <c r="BM51" s="2"/>
      <c r="BN51" s="2"/>
      <c r="BO51" s="2"/>
      <c r="BP51" s="2"/>
      <c r="BQ51" s="2"/>
      <c r="BR51" s="4" t="s">
        <v>116</v>
      </c>
      <c r="BS51" s="7">
        <v>8.61</v>
      </c>
      <c r="BT51" s="2"/>
      <c r="BU51" s="2"/>
      <c r="BV51" s="2"/>
      <c r="BW51" s="2"/>
      <c r="BX51" s="2"/>
      <c r="BY51" s="4" t="s">
        <v>116</v>
      </c>
      <c r="BZ51" s="7">
        <v>7.42</v>
      </c>
      <c r="CA51" s="2"/>
      <c r="CB51" s="2"/>
      <c r="CC51" s="2"/>
      <c r="CD51" s="2"/>
      <c r="CE51" s="2"/>
      <c r="CF51" s="4" t="s">
        <v>116</v>
      </c>
      <c r="CG51" s="7">
        <v>7.59</v>
      </c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4:96" x14ac:dyDescent="0.15">
      <c r="D52" s="2"/>
      <c r="E52" s="2"/>
      <c r="F52" s="4" t="s">
        <v>117</v>
      </c>
      <c r="G52" s="5">
        <v>12</v>
      </c>
      <c r="H52" s="2"/>
      <c r="I52" s="2"/>
      <c r="J52" s="2"/>
      <c r="K52" s="2"/>
      <c r="L52" s="2"/>
      <c r="M52" s="2"/>
      <c r="N52" s="4" t="s">
        <v>117</v>
      </c>
      <c r="O52" s="5">
        <v>2</v>
      </c>
      <c r="P52" s="2"/>
      <c r="Q52" s="2"/>
      <c r="R52" s="2"/>
      <c r="S52" s="2"/>
      <c r="T52" s="2"/>
      <c r="U52" s="4" t="s">
        <v>117</v>
      </c>
      <c r="V52" s="5">
        <v>2</v>
      </c>
      <c r="W52" s="2"/>
      <c r="X52" s="2"/>
      <c r="Y52" s="2"/>
      <c r="Z52" s="2"/>
      <c r="AA52" s="2"/>
      <c r="AB52" s="4" t="s">
        <v>117</v>
      </c>
      <c r="AC52" s="5">
        <v>2</v>
      </c>
      <c r="AD52" s="2"/>
      <c r="AE52" s="2"/>
      <c r="AF52" s="2"/>
      <c r="AG52" s="2"/>
      <c r="AH52" s="2"/>
      <c r="AI52" s="4" t="s">
        <v>117</v>
      </c>
      <c r="AJ52" s="5">
        <v>2</v>
      </c>
      <c r="AK52" s="2"/>
      <c r="AL52" s="2"/>
      <c r="AM52" s="2"/>
      <c r="AN52" s="2"/>
      <c r="AO52" s="2"/>
      <c r="AP52" s="4" t="s">
        <v>117</v>
      </c>
      <c r="AQ52" s="5">
        <v>2</v>
      </c>
      <c r="AR52" s="2"/>
      <c r="AS52" s="2"/>
      <c r="AT52" s="2"/>
      <c r="AU52" s="2"/>
      <c r="AV52" s="2"/>
      <c r="AW52" s="4" t="s">
        <v>117</v>
      </c>
      <c r="AX52" s="5">
        <v>5</v>
      </c>
      <c r="AY52" s="2"/>
      <c r="AZ52" s="2"/>
      <c r="BA52" s="2"/>
      <c r="BB52" s="2"/>
      <c r="BC52" s="2"/>
      <c r="BD52" s="4" t="s">
        <v>117</v>
      </c>
      <c r="BE52" s="5">
        <v>1</v>
      </c>
      <c r="BF52" s="2"/>
      <c r="BG52" s="2"/>
      <c r="BH52" s="2"/>
      <c r="BI52" s="2"/>
      <c r="BJ52" s="2"/>
      <c r="BK52" s="4" t="s">
        <v>117</v>
      </c>
      <c r="BL52" s="5">
        <v>2</v>
      </c>
      <c r="BM52" s="2"/>
      <c r="BN52" s="2"/>
      <c r="BO52" s="2"/>
      <c r="BP52" s="2"/>
      <c r="BQ52" s="2"/>
      <c r="BR52" s="4" t="s">
        <v>117</v>
      </c>
      <c r="BS52" s="5">
        <v>1</v>
      </c>
      <c r="BT52" s="2"/>
      <c r="BU52" s="2"/>
      <c r="BV52" s="2"/>
      <c r="BW52" s="2"/>
      <c r="BX52" s="2"/>
      <c r="BY52" s="4" t="s">
        <v>117</v>
      </c>
      <c r="BZ52" s="5">
        <v>1</v>
      </c>
      <c r="CA52" s="2"/>
      <c r="CB52" s="2"/>
      <c r="CC52" s="2"/>
      <c r="CD52" s="2"/>
      <c r="CE52" s="2"/>
      <c r="CF52" s="4" t="s">
        <v>117</v>
      </c>
      <c r="CG52" s="5">
        <v>1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4:96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4:96" x14ac:dyDescent="0.15">
      <c r="D54" s="2"/>
      <c r="E54" s="2"/>
      <c r="F54" s="4" t="s">
        <v>118</v>
      </c>
      <c r="G54" s="4" t="s">
        <v>119</v>
      </c>
      <c r="H54" s="4" t="s">
        <v>120</v>
      </c>
      <c r="I54" s="2" t="str">
        <f>$A$1&amp;_xlfn.TEXTJOIN($C$1,1,K55:K57)&amp;$A$2</f>
        <v>[{"ItemId":20001,"Num":60},{"ItemId":30005,"Num":15},{"ItemId":50002,"Num":85}]</v>
      </c>
      <c r="J54" s="2"/>
      <c r="K54" s="2"/>
      <c r="L54" s="2"/>
      <c r="M54" s="2"/>
      <c r="N54" s="4" t="s">
        <v>118</v>
      </c>
      <c r="O54" s="4" t="s">
        <v>119</v>
      </c>
      <c r="P54" s="4" t="s">
        <v>120</v>
      </c>
      <c r="Q54" s="2" t="str">
        <f>$A$1&amp;_xlfn.TEXTJOIN($C$1,1,S55:S57)&amp;$A$2</f>
        <v>[{"ItemId":70001,"Num":130},{"ItemId":50002,"Num":320}]</v>
      </c>
      <c r="R54" s="2"/>
      <c r="S54" s="2"/>
      <c r="T54" s="2"/>
      <c r="U54" s="4" t="s">
        <v>118</v>
      </c>
      <c r="V54" s="4" t="s">
        <v>119</v>
      </c>
      <c r="W54" s="4" t="s">
        <v>120</v>
      </c>
      <c r="X54" s="2" t="str">
        <f>$A$1&amp;_xlfn.TEXTJOIN($C$1,1,Z55:Z57)&amp;$A$2</f>
        <v>[{"ItemId":70001,"Num":100},{"ItemId":70002,"Num":100},{"ItemId":50002,"Num":1500}]</v>
      </c>
      <c r="Y54" s="2"/>
      <c r="Z54" s="2"/>
      <c r="AA54" s="2"/>
      <c r="AB54" s="4" t="s">
        <v>118</v>
      </c>
      <c r="AC54" s="4" t="s">
        <v>119</v>
      </c>
      <c r="AD54" s="4" t="s">
        <v>120</v>
      </c>
      <c r="AE54" s="2" t="str">
        <f>$A$1&amp;_xlfn.TEXTJOIN($C$1,1,AG55:AG57)&amp;$A$2</f>
        <v>[{"ItemId":20002,"Num":60},{"ItemId":30005,"Num":50},{"ItemId":50002,"Num":520}]</v>
      </c>
      <c r="AF54" s="2"/>
      <c r="AG54" s="2"/>
      <c r="AH54" s="2"/>
      <c r="AI54" s="4" t="s">
        <v>118</v>
      </c>
      <c r="AJ54" s="4" t="s">
        <v>119</v>
      </c>
      <c r="AK54" s="4" t="s">
        <v>120</v>
      </c>
      <c r="AL54" s="2" t="str">
        <f>$A$1&amp;_xlfn.TEXTJOIN($C$1,1,AN55:AN57)&amp;$A$2</f>
        <v>[{"ItemId":10004,"Num":20},{"ItemId":70002,"Num":10},{"ItemId":50002,"Num":1120}]</v>
      </c>
      <c r="AM54" s="2"/>
      <c r="AN54" s="2"/>
      <c r="AO54" s="2"/>
      <c r="AP54" s="4" t="s">
        <v>118</v>
      </c>
      <c r="AQ54" s="4" t="s">
        <v>119</v>
      </c>
      <c r="AR54" s="4" t="s">
        <v>120</v>
      </c>
      <c r="AS54" s="2" t="str">
        <f>$A$1&amp;_xlfn.TEXTJOIN($C$1,1,AU55:AU57)&amp;$A$2</f>
        <v>[{"ItemId":10001,"Num":25},{"ItemId":10002,"Num":30},{"ItemId":50002,"Num":1650}]</v>
      </c>
      <c r="AT54" s="2"/>
      <c r="AU54" s="2"/>
      <c r="AV54" s="2"/>
      <c r="AW54" s="4" t="s">
        <v>118</v>
      </c>
      <c r="AX54" s="4" t="s">
        <v>119</v>
      </c>
      <c r="AY54" s="4" t="s">
        <v>120</v>
      </c>
      <c r="AZ54" s="2" t="str">
        <f>$A$1&amp;_xlfn.TEXTJOIN($C$1,1,BB55:BB57)&amp;$A$2</f>
        <v>[{"ItemId":10001,"Num":10},{"ItemId":10002,"Num":20},{"ItemId":50002,"Num":980}]</v>
      </c>
      <c r="BA54" s="2"/>
      <c r="BB54" s="2"/>
      <c r="BC54" s="2"/>
      <c r="BD54" s="4" t="s">
        <v>118</v>
      </c>
      <c r="BE54" s="4" t="s">
        <v>119</v>
      </c>
      <c r="BF54" s="4" t="s">
        <v>120</v>
      </c>
      <c r="BG54" s="2" t="str">
        <f>$A$1&amp;_xlfn.TEXTJOIN($C$1,1,BI55:BI57)&amp;$A$2</f>
        <v>[{"ItemId":10002,"Num":70},{"ItemId":30005,"Num":150},{"ItemId":50002,"Num":3000}]</v>
      </c>
      <c r="BH54" s="2"/>
      <c r="BI54" s="2"/>
      <c r="BJ54" s="2"/>
      <c r="BK54" s="4" t="s">
        <v>118</v>
      </c>
      <c r="BL54" s="4" t="s">
        <v>119</v>
      </c>
      <c r="BM54" s="4" t="s">
        <v>120</v>
      </c>
      <c r="BN54" s="2" t="str">
        <f>$A$1&amp;_xlfn.TEXTJOIN($C$1,1,BP55:BP57)&amp;$A$2</f>
        <v>[{"ItemId":10002,"Num":30},{"ItemId":50005,"Num":1500},{"ItemId":50002,"Num":1250}]</v>
      </c>
      <c r="BO54" s="2"/>
      <c r="BP54" s="2"/>
      <c r="BQ54" s="2"/>
      <c r="BR54" s="4" t="s">
        <v>118</v>
      </c>
      <c r="BS54" s="4" t="s">
        <v>119</v>
      </c>
      <c r="BT54" s="4" t="s">
        <v>120</v>
      </c>
      <c r="BU54" s="2" t="str">
        <f>$A$1&amp;_xlfn.TEXTJOIN($C$1,1,BW55:BW57)&amp;$A$2</f>
        <v>[{"ItemId":,"Num":20},{"ItemId":,"Num":900},{"ItemId":,"Num":1250}]</v>
      </c>
      <c r="BV54" s="2"/>
      <c r="BW54" s="2"/>
      <c r="BX54" s="2"/>
      <c r="BY54" s="4" t="s">
        <v>118</v>
      </c>
      <c r="BZ54" s="4" t="s">
        <v>119</v>
      </c>
      <c r="CA54" s="4" t="s">
        <v>120</v>
      </c>
      <c r="CB54" s="2" t="str">
        <f>$A$1&amp;_xlfn.TEXTJOIN($C$1,1,CD55:CD57)&amp;$A$2</f>
        <v>[{"ItemId":,"Num":60},{"ItemId":,"Num":150},{"ItemId":,"Num":2500}]</v>
      </c>
      <c r="CC54" s="2"/>
      <c r="CD54" s="2"/>
      <c r="CE54" s="2"/>
      <c r="CF54" s="4" t="s">
        <v>118</v>
      </c>
      <c r="CG54" s="4" t="s">
        <v>119</v>
      </c>
      <c r="CH54" s="4" t="s">
        <v>120</v>
      </c>
      <c r="CI54" s="2" t="str">
        <f>$A$1&amp;_xlfn.TEXTJOIN($C$1,1,CK55:CK57)&amp;$A$2</f>
        <v>[{"ItemId":,"Num":40},{"ItemId":,"Num":100},{"ItemId":,"Num":1250}]</v>
      </c>
      <c r="CJ54" s="2"/>
      <c r="CK54" s="2"/>
      <c r="CL54" s="2"/>
      <c r="CM54" s="2"/>
      <c r="CN54" s="2"/>
      <c r="CO54" s="2"/>
      <c r="CP54" s="2"/>
      <c r="CQ54" s="2"/>
      <c r="CR54" s="2"/>
    </row>
    <row r="55" spans="4:96" x14ac:dyDescent="0.15">
      <c r="D55" s="2"/>
      <c r="E55" s="2">
        <f>_xlfn.XLOOKUP(F55,[1]配置!$D$5:$D$1018,[1]配置!$B$5:$B$1018)</f>
        <v>20001</v>
      </c>
      <c r="F55" s="13" t="s">
        <v>134</v>
      </c>
      <c r="G55" s="5">
        <v>60</v>
      </c>
      <c r="H55" s="6">
        <v>15</v>
      </c>
      <c r="I55" s="2" t="str">
        <f>$B$2&amp;$F$1&amp;$B$2&amp;$B$1&amp;E55</f>
        <v>"ItemId":20001</v>
      </c>
      <c r="J55" s="2" t="str">
        <f>$B$2&amp;$G$1&amp;$B$2&amp;$B$1&amp;G55</f>
        <v>"Num":60</v>
      </c>
      <c r="K55" s="2" t="str">
        <f>IF(G55=0,"",$A$3&amp;_xlfn.TEXTJOIN($C$1,1,I55:J55)&amp;$A$4)</f>
        <v>{"ItemId":20001,"Num":60}</v>
      </c>
      <c r="L55" s="2"/>
      <c r="M55" s="2">
        <f>_xlfn.XLOOKUP(N55,[1]配置!$D$5:$D$1018,[1]配置!$B$5:$B$1018)</f>
        <v>70001</v>
      </c>
      <c r="N55" s="13" t="s">
        <v>132</v>
      </c>
      <c r="O55" s="5">
        <v>130</v>
      </c>
      <c r="P55" s="6">
        <v>97.5</v>
      </c>
      <c r="Q55" s="2" t="str">
        <f>$B$2&amp;$F$1&amp;$B$2&amp;$B$1&amp;M55</f>
        <v>"ItemId":70001</v>
      </c>
      <c r="R55" s="2" t="str">
        <f>$B$2&amp;$G$1&amp;$B$2&amp;$B$1&amp;O55</f>
        <v>"Num":130</v>
      </c>
      <c r="S55" s="2" t="str">
        <f>IF(O55=0,"",$A$3&amp;_xlfn.TEXTJOIN($C$1,1,Q55:R55)&amp;$A$4)</f>
        <v>{"ItemId":70001,"Num":130}</v>
      </c>
      <c r="T55" s="2">
        <f>_xlfn.XLOOKUP(U55,[1]配置!$D$5:$D$1018,[1]配置!$B$5:$B$1018)</f>
        <v>70001</v>
      </c>
      <c r="U55" s="13" t="s">
        <v>132</v>
      </c>
      <c r="V55" s="5">
        <v>100</v>
      </c>
      <c r="W55" s="6">
        <v>75</v>
      </c>
      <c r="X55" s="2" t="str">
        <f>$B$2&amp;$F$1&amp;$B$2&amp;$B$1&amp;T55</f>
        <v>"ItemId":70001</v>
      </c>
      <c r="Y55" s="2" t="str">
        <f>$B$2&amp;$G$1&amp;$B$2&amp;$B$1&amp;V55</f>
        <v>"Num":100</v>
      </c>
      <c r="Z55" s="2" t="str">
        <f>IF(V55=0,"",$A$3&amp;_xlfn.TEXTJOIN($C$1,1,X55:Y55)&amp;$A$4)</f>
        <v>{"ItemId":70001,"Num":100}</v>
      </c>
      <c r="AA55" s="2">
        <f>_xlfn.XLOOKUP(AB55,[1]配置!$D$5:$D$1018,[1]配置!$B$5:$B$1018)</f>
        <v>20002</v>
      </c>
      <c r="AB55" s="14" t="s">
        <v>135</v>
      </c>
      <c r="AC55" s="5">
        <v>60</v>
      </c>
      <c r="AD55" s="6">
        <v>93.75</v>
      </c>
      <c r="AE55" s="2" t="str">
        <f>$B$2&amp;$F$1&amp;$B$2&amp;$B$1&amp;AA55</f>
        <v>"ItemId":20002</v>
      </c>
      <c r="AF55" s="2" t="str">
        <f>$B$2&amp;$G$1&amp;$B$2&amp;$B$1&amp;AC55</f>
        <v>"Num":60</v>
      </c>
      <c r="AG55" s="2" t="str">
        <f>IF(AC55=0,"",$A$3&amp;_xlfn.TEXTJOIN($C$1,1,AE55:AF55)&amp;$A$4)</f>
        <v>{"ItemId":20002,"Num":60}</v>
      </c>
      <c r="AH55" s="2">
        <f>_xlfn.XLOOKUP(AI55,[1]配置!$D$5:$D$1018,[1]配置!$B$5:$B$1018)</f>
        <v>10004</v>
      </c>
      <c r="AI55" s="8" t="s">
        <v>131</v>
      </c>
      <c r="AJ55" s="5">
        <v>20</v>
      </c>
      <c r="AK55" s="6">
        <v>235.71</v>
      </c>
      <c r="AL55" s="2" t="str">
        <f>$B$2&amp;$F$1&amp;$B$2&amp;$B$1&amp;AH55</f>
        <v>"ItemId":10004</v>
      </c>
      <c r="AM55" s="2" t="str">
        <f>$B$2&amp;$G$1&amp;$B$2&amp;$B$1&amp;AJ55</f>
        <v>"Num":20</v>
      </c>
      <c r="AN55" s="2" t="str">
        <f>IF(AJ55=0,"",$A$3&amp;_xlfn.TEXTJOIN($C$1,1,AL55:AM55)&amp;$A$4)</f>
        <v>{"ItemId":10004,"Num":20}</v>
      </c>
      <c r="AO55" s="2">
        <f>_xlfn.XLOOKUP(AP55,[1]配置!$D$5:$D$1018,[1]配置!$B$5:$B$1018)</f>
        <v>10001</v>
      </c>
      <c r="AP55" s="9" t="s">
        <v>122</v>
      </c>
      <c r="AQ55" s="5">
        <v>25</v>
      </c>
      <c r="AR55" s="6">
        <v>133.93</v>
      </c>
      <c r="AS55" s="2" t="str">
        <f>$B$2&amp;$F$1&amp;$B$2&amp;$B$1&amp;AO55</f>
        <v>"ItemId":10001</v>
      </c>
      <c r="AT55" s="2" t="str">
        <f>$B$2&amp;$G$1&amp;$B$2&amp;$B$1&amp;AQ55</f>
        <v>"Num":25</v>
      </c>
      <c r="AU55" s="2" t="str">
        <f>IF(AQ55=0,"",$A$3&amp;_xlfn.TEXTJOIN($C$1,1,AS55:AT55)&amp;$A$4)</f>
        <v>{"ItemId":10001,"Num":25}</v>
      </c>
      <c r="AV55" s="2">
        <f>_xlfn.XLOOKUP(AW55,[1]配置!$D$5:$D$1018,[1]配置!$B$5:$B$1018)</f>
        <v>10001</v>
      </c>
      <c r="AW55" s="9" t="s">
        <v>122</v>
      </c>
      <c r="AX55" s="5">
        <v>10</v>
      </c>
      <c r="AY55" s="6">
        <v>53.57</v>
      </c>
      <c r="AZ55" s="2" t="str">
        <f>$B$2&amp;$F$1&amp;$B$2&amp;$B$1&amp;AV55</f>
        <v>"ItemId":10001</v>
      </c>
      <c r="BA55" s="2" t="str">
        <f>$B$2&amp;$G$1&amp;$B$2&amp;$B$1&amp;AX55</f>
        <v>"Num":10</v>
      </c>
      <c r="BB55" s="2" t="str">
        <f>IF(AX55=0,"",$A$3&amp;_xlfn.TEXTJOIN($C$1,1,AZ55:BA55)&amp;$A$4)</f>
        <v>{"ItemId":10001,"Num":10}</v>
      </c>
      <c r="BC55" s="2">
        <f>_xlfn.XLOOKUP(BD55,[1]配置!$D$5:$D$1018,[1]配置!$B$5:$B$1018)</f>
        <v>10002</v>
      </c>
      <c r="BD55" s="8" t="s">
        <v>121</v>
      </c>
      <c r="BE55" s="5">
        <v>70</v>
      </c>
      <c r="BF55" s="6">
        <v>562.5</v>
      </c>
      <c r="BG55" s="2" t="str">
        <f>$B$2&amp;$F$1&amp;$B$2&amp;$B$1&amp;BC55</f>
        <v>"ItemId":10002</v>
      </c>
      <c r="BH55" s="2" t="str">
        <f>$B$2&amp;$G$1&amp;$B$2&amp;$B$1&amp;BE55</f>
        <v>"Num":70</v>
      </c>
      <c r="BI55" s="2" t="str">
        <f>IF(BE55=0,"",$A$3&amp;_xlfn.TEXTJOIN($C$1,1,BG55:BH55)&amp;$A$4)</f>
        <v>{"ItemId":10002,"Num":70}</v>
      </c>
      <c r="BJ55" s="2">
        <f>_xlfn.XLOOKUP(BK55,[1]配置!$D$5:$D$1018,[1]配置!$B$5:$B$1018)</f>
        <v>10002</v>
      </c>
      <c r="BK55" s="8" t="s">
        <v>121</v>
      </c>
      <c r="BL55" s="5">
        <v>30</v>
      </c>
      <c r="BM55" s="6">
        <v>241.07</v>
      </c>
      <c r="BN55" s="2" t="str">
        <f>$B$2&amp;$F$1&amp;$B$2&amp;$B$1&amp;BJ55</f>
        <v>"ItemId":10002</v>
      </c>
      <c r="BO55" s="2" t="str">
        <f>$B$2&amp;$G$1&amp;$B$2&amp;$B$1&amp;BL55</f>
        <v>"Num":30</v>
      </c>
      <c r="BP55" s="2" t="str">
        <f>IF(BL55=0,"",$A$3&amp;_xlfn.TEXTJOIN($C$1,1,BN55:BO55)&amp;$A$4)</f>
        <v>{"ItemId":10002,"Num":30}</v>
      </c>
      <c r="BQ55" s="2"/>
      <c r="BR55" s="8" t="s">
        <v>130</v>
      </c>
      <c r="BS55" s="5">
        <v>20</v>
      </c>
      <c r="BT55" s="6">
        <v>107.14</v>
      </c>
      <c r="BU55" s="2" t="str">
        <f>$B$2&amp;$F$1&amp;$B$2&amp;$B$1&amp;BQ55</f>
        <v>"ItemId":</v>
      </c>
      <c r="BV55" s="2" t="str">
        <f>$B$2&amp;$G$1&amp;$B$2&amp;$B$1&amp;BS55</f>
        <v>"Num":20</v>
      </c>
      <c r="BW55" s="2" t="str">
        <f>IF(BS55=0,"",$A$3&amp;_xlfn.TEXTJOIN($C$1,1,BU55:BV55)&amp;$A$4)</f>
        <v>{"ItemId":,"Num":20}</v>
      </c>
      <c r="BX55" s="2"/>
      <c r="BY55" s="8" t="s">
        <v>130</v>
      </c>
      <c r="BZ55" s="5">
        <v>60</v>
      </c>
      <c r="CA55" s="6">
        <v>321.43</v>
      </c>
      <c r="CB55" s="2" t="str">
        <f>$B$2&amp;$F$1&amp;$B$2&amp;$B$1&amp;BX55</f>
        <v>"ItemId":</v>
      </c>
      <c r="CC55" s="2" t="str">
        <f>$B$2&amp;$G$1&amp;$B$2&amp;$B$1&amp;BZ55</f>
        <v>"Num":60</v>
      </c>
      <c r="CD55" s="2" t="str">
        <f>IF(BZ55=0,"",$A$3&amp;_xlfn.TEXTJOIN($C$1,1,CB55:CC55)&amp;$A$4)</f>
        <v>{"ItemId":,"Num":60}</v>
      </c>
      <c r="CE55" s="2"/>
      <c r="CF55" s="8" t="s">
        <v>130</v>
      </c>
      <c r="CG55" s="5">
        <v>40</v>
      </c>
      <c r="CH55" s="6">
        <v>214.29</v>
      </c>
      <c r="CI55" s="2" t="str">
        <f>$B$2&amp;$F$1&amp;$B$2&amp;$B$1&amp;CE55</f>
        <v>"ItemId":</v>
      </c>
      <c r="CJ55" s="2" t="str">
        <f>$B$2&amp;$G$1&amp;$B$2&amp;$B$1&amp;CG55</f>
        <v>"Num":40</v>
      </c>
      <c r="CK55" s="2" t="str">
        <f>IF(CG55=0,"",$A$3&amp;_xlfn.TEXTJOIN($C$1,1,CI55:CJ55)&amp;$A$4)</f>
        <v>{"ItemId":,"Num":40}</v>
      </c>
      <c r="CL55" s="2"/>
      <c r="CM55" s="2"/>
      <c r="CN55" s="2"/>
      <c r="CO55" s="2"/>
      <c r="CP55" s="2"/>
      <c r="CQ55" s="2"/>
      <c r="CR55" s="2"/>
    </row>
    <row r="56" spans="4:96" x14ac:dyDescent="0.15">
      <c r="D56" s="2"/>
      <c r="E56" s="2">
        <f>_xlfn.XLOOKUP(F56,[1]配置!$D$5:$D$1018,[1]配置!$B$5:$B$1018)</f>
        <v>30005</v>
      </c>
      <c r="F56" s="13" t="s">
        <v>140</v>
      </c>
      <c r="G56" s="5">
        <v>15</v>
      </c>
      <c r="H56" s="6">
        <v>16.13</v>
      </c>
      <c r="I56" s="2" t="str">
        <f>$B$2&amp;$F$1&amp;$B$2&amp;$B$1&amp;E56</f>
        <v>"ItemId":30005</v>
      </c>
      <c r="J56" s="2" t="str">
        <f>$B$2&amp;$G$1&amp;$B$2&amp;$B$1&amp;G56</f>
        <v>"Num":15</v>
      </c>
      <c r="K56" s="2" t="str">
        <f>IF(G56=0,"",$A$3&amp;_xlfn.TEXTJOIN($C$1,1,I56:J56)&amp;$A$4)</f>
        <v>{"ItemId":30005,"Num":15}</v>
      </c>
      <c r="L56" s="2"/>
      <c r="M56" s="2">
        <f>_xlfn.XLOOKUP(N56,[1]配置!$D$5:$D$1018,[1]配置!$B$5:$B$1018)</f>
        <v>50002</v>
      </c>
      <c r="N56" s="9" t="s">
        <v>125</v>
      </c>
      <c r="O56" s="5">
        <v>320</v>
      </c>
      <c r="P56" s="6">
        <v>8</v>
      </c>
      <c r="Q56" s="2" t="str">
        <f>$B$2&amp;$F$1&amp;$B$2&amp;$B$1&amp;M56</f>
        <v>"ItemId":50002</v>
      </c>
      <c r="R56" s="2" t="str">
        <f>$B$2&amp;$G$1&amp;$B$2&amp;$B$1&amp;O56</f>
        <v>"Num":320</v>
      </c>
      <c r="S56" s="2" t="str">
        <f>IF(O56=0,"",$A$3&amp;_xlfn.TEXTJOIN($C$1,1,Q56:R56)&amp;$A$4)</f>
        <v>{"ItemId":50002,"Num":320}</v>
      </c>
      <c r="T56" s="2">
        <f>_xlfn.XLOOKUP(U56,[1]配置!$D$5:$D$1018,[1]配置!$B$5:$B$1018)</f>
        <v>70002</v>
      </c>
      <c r="U56" s="9" t="s">
        <v>133</v>
      </c>
      <c r="V56" s="5">
        <v>100</v>
      </c>
      <c r="W56" s="6">
        <v>312.5</v>
      </c>
      <c r="X56" s="2" t="str">
        <f>$B$2&amp;$F$1&amp;$B$2&amp;$B$1&amp;T56</f>
        <v>"ItemId":70002</v>
      </c>
      <c r="Y56" s="2" t="str">
        <f>$B$2&amp;$G$1&amp;$B$2&amp;$B$1&amp;V56</f>
        <v>"Num":100</v>
      </c>
      <c r="Z56" s="2" t="str">
        <f>IF(V56=0,"",$A$3&amp;_xlfn.TEXTJOIN($C$1,1,X56:Y56)&amp;$A$4)</f>
        <v>{"ItemId":70002,"Num":100}</v>
      </c>
      <c r="AA56" s="2">
        <f>_xlfn.XLOOKUP(AB56,[1]配置!$D$5:$D$1018,[1]配置!$B$5:$B$1018)</f>
        <v>30005</v>
      </c>
      <c r="AB56" s="13" t="s">
        <v>140</v>
      </c>
      <c r="AC56" s="5">
        <v>50</v>
      </c>
      <c r="AD56" s="6">
        <v>53.75</v>
      </c>
      <c r="AE56" s="2" t="str">
        <f>$B$2&amp;$F$1&amp;$B$2&amp;$B$1&amp;AA56</f>
        <v>"ItemId":30005</v>
      </c>
      <c r="AF56" s="2" t="str">
        <f>$B$2&amp;$G$1&amp;$B$2&amp;$B$1&amp;AC56</f>
        <v>"Num":50</v>
      </c>
      <c r="AG56" s="2" t="str">
        <f>IF(AC56=0,"",$A$3&amp;_xlfn.TEXTJOIN($C$1,1,AE56:AF56)&amp;$A$4)</f>
        <v>{"ItemId":30005,"Num":50}</v>
      </c>
      <c r="AH56" s="2">
        <f>_xlfn.XLOOKUP(AI56,[1]配置!$D$5:$D$1018,[1]配置!$B$5:$B$1018)</f>
        <v>70002</v>
      </c>
      <c r="AI56" s="9" t="s">
        <v>133</v>
      </c>
      <c r="AJ56" s="5">
        <v>10</v>
      </c>
      <c r="AK56" s="6">
        <v>31.25</v>
      </c>
      <c r="AL56" s="2" t="str">
        <f>$B$2&amp;$F$1&amp;$B$2&amp;$B$1&amp;AH56</f>
        <v>"ItemId":70002</v>
      </c>
      <c r="AM56" s="2" t="str">
        <f>$B$2&amp;$G$1&amp;$B$2&amp;$B$1&amp;AJ56</f>
        <v>"Num":10</v>
      </c>
      <c r="AN56" s="2" t="str">
        <f>IF(AJ56=0,"",$A$3&amp;_xlfn.TEXTJOIN($C$1,1,AL56:AM56)&amp;$A$4)</f>
        <v>{"ItemId":70002,"Num":10}</v>
      </c>
      <c r="AO56" s="2">
        <f>_xlfn.XLOOKUP(AP56,[1]配置!$D$5:$D$1018,[1]配置!$B$5:$B$1018)</f>
        <v>10002</v>
      </c>
      <c r="AP56" s="8" t="s">
        <v>121</v>
      </c>
      <c r="AQ56" s="5">
        <v>30</v>
      </c>
      <c r="AR56" s="6">
        <v>241.07</v>
      </c>
      <c r="AS56" s="2" t="str">
        <f>$B$2&amp;$F$1&amp;$B$2&amp;$B$1&amp;AO56</f>
        <v>"ItemId":10002</v>
      </c>
      <c r="AT56" s="2" t="str">
        <f>$B$2&amp;$G$1&amp;$B$2&amp;$B$1&amp;AQ56</f>
        <v>"Num":30</v>
      </c>
      <c r="AU56" s="2" t="str">
        <f>IF(AQ56=0,"",$A$3&amp;_xlfn.TEXTJOIN($C$1,1,AS56:AT56)&amp;$A$4)</f>
        <v>{"ItemId":10002,"Num":30}</v>
      </c>
      <c r="AV56" s="2">
        <f>_xlfn.XLOOKUP(AW56,[1]配置!$D$5:$D$1018,[1]配置!$B$5:$B$1018)</f>
        <v>10002</v>
      </c>
      <c r="AW56" s="8" t="s">
        <v>121</v>
      </c>
      <c r="AX56" s="5">
        <v>20</v>
      </c>
      <c r="AY56" s="6">
        <v>160.71</v>
      </c>
      <c r="AZ56" s="2" t="str">
        <f>$B$2&amp;$F$1&amp;$B$2&amp;$B$1&amp;AV56</f>
        <v>"ItemId":10002</v>
      </c>
      <c r="BA56" s="2" t="str">
        <f>$B$2&amp;$G$1&amp;$B$2&amp;$B$1&amp;AX56</f>
        <v>"Num":20</v>
      </c>
      <c r="BB56" s="2" t="str">
        <f>IF(AX56=0,"",$A$3&amp;_xlfn.TEXTJOIN($C$1,1,AZ56:BA56)&amp;$A$4)</f>
        <v>{"ItemId":10002,"Num":20}</v>
      </c>
      <c r="BC56" s="2">
        <f>_xlfn.XLOOKUP(BD56,[1]配置!$D$5:$D$1018,[1]配置!$B$5:$B$1018)</f>
        <v>30005</v>
      </c>
      <c r="BD56" s="13" t="s">
        <v>140</v>
      </c>
      <c r="BE56" s="5">
        <v>150</v>
      </c>
      <c r="BF56" s="6">
        <v>161.25</v>
      </c>
      <c r="BG56" s="2" t="str">
        <f>$B$2&amp;$F$1&amp;$B$2&amp;$B$1&amp;BC56</f>
        <v>"ItemId":30005</v>
      </c>
      <c r="BH56" s="2" t="str">
        <f>$B$2&amp;$G$1&amp;$B$2&amp;$B$1&amp;BE56</f>
        <v>"Num":150</v>
      </c>
      <c r="BI56" s="2" t="str">
        <f>IF(BE56=0,"",$A$3&amp;_xlfn.TEXTJOIN($C$1,1,BG56:BH56)&amp;$A$4)</f>
        <v>{"ItemId":30005,"Num":150}</v>
      </c>
      <c r="BJ56" s="2">
        <f>_xlfn.XLOOKUP(BK56,[1]配置!$D$5:$D$1018,[1]配置!$B$5:$B$1018)</f>
        <v>50005</v>
      </c>
      <c r="BK56" s="15" t="s">
        <v>141</v>
      </c>
      <c r="BL56" s="5">
        <v>1500</v>
      </c>
      <c r="BM56" s="6">
        <v>1.88</v>
      </c>
      <c r="BN56" s="2" t="str">
        <f>$B$2&amp;$F$1&amp;$B$2&amp;$B$1&amp;BJ56</f>
        <v>"ItemId":50005</v>
      </c>
      <c r="BO56" s="2" t="str">
        <f>$B$2&amp;$G$1&amp;$B$2&amp;$B$1&amp;BL56</f>
        <v>"Num":1500</v>
      </c>
      <c r="BP56" s="2" t="str">
        <f>IF(BL56=0,"",$A$3&amp;_xlfn.TEXTJOIN($C$1,1,BN56:BO56)&amp;$A$4)</f>
        <v>{"ItemId":50005,"Num":1500}</v>
      </c>
      <c r="BQ56" s="2"/>
      <c r="BR56" s="13" t="s">
        <v>134</v>
      </c>
      <c r="BS56" s="5">
        <v>900</v>
      </c>
      <c r="BT56" s="6">
        <v>225</v>
      </c>
      <c r="BU56" s="2" t="str">
        <f>$B$2&amp;$F$1&amp;$B$2&amp;$B$1&amp;BQ56</f>
        <v>"ItemId":</v>
      </c>
      <c r="BV56" s="2" t="str">
        <f>$B$2&amp;$G$1&amp;$B$2&amp;$B$1&amp;BS56</f>
        <v>"Num":900</v>
      </c>
      <c r="BW56" s="2" t="str">
        <f>IF(BS56=0,"",$A$3&amp;_xlfn.TEXTJOIN($C$1,1,BU56:BV56)&amp;$A$4)</f>
        <v>{"ItemId":,"Num":900}</v>
      </c>
      <c r="BX56" s="2"/>
      <c r="BY56" s="9" t="s">
        <v>142</v>
      </c>
      <c r="BZ56" s="5">
        <v>150</v>
      </c>
      <c r="CA56" s="6">
        <v>234.38</v>
      </c>
      <c r="CB56" s="2" t="str">
        <f>$B$2&amp;$F$1&amp;$B$2&amp;$B$1&amp;BX56</f>
        <v>"ItemId":</v>
      </c>
      <c r="CC56" s="2" t="str">
        <f>$B$2&amp;$G$1&amp;$B$2&amp;$B$1&amp;BZ56</f>
        <v>"Num":150</v>
      </c>
      <c r="CD56" s="2" t="str">
        <f>IF(BZ56=0,"",$A$3&amp;_xlfn.TEXTJOIN($C$1,1,CB56:CC56)&amp;$A$4)</f>
        <v>{"ItemId":,"Num":150}</v>
      </c>
      <c r="CE56" s="2"/>
      <c r="CF56" s="13" t="s">
        <v>132</v>
      </c>
      <c r="CG56" s="5">
        <v>100</v>
      </c>
      <c r="CH56" s="6">
        <v>75</v>
      </c>
      <c r="CI56" s="2" t="str">
        <f>$B$2&amp;$F$1&amp;$B$2&amp;$B$1&amp;CE56</f>
        <v>"ItemId":</v>
      </c>
      <c r="CJ56" s="2" t="str">
        <f>$B$2&amp;$G$1&amp;$B$2&amp;$B$1&amp;CG56</f>
        <v>"Num":100</v>
      </c>
      <c r="CK56" s="2" t="str">
        <f>IF(CG56=0,"",$A$3&amp;_xlfn.TEXTJOIN($C$1,1,CI56:CJ56)&amp;$A$4)</f>
        <v>{"ItemId":,"Num":100}</v>
      </c>
      <c r="CL56" s="2"/>
      <c r="CM56" s="2"/>
      <c r="CN56" s="2"/>
      <c r="CO56" s="2"/>
      <c r="CP56" s="2"/>
      <c r="CQ56" s="2"/>
      <c r="CR56" s="2"/>
    </row>
    <row r="57" spans="4:96" x14ac:dyDescent="0.15">
      <c r="D57" s="2"/>
      <c r="E57" s="2">
        <f>_xlfn.XLOOKUP(F57,[1]配置!$D$5:$D$1018,[1]配置!$B$5:$B$1018)</f>
        <v>50002</v>
      </c>
      <c r="F57" s="9" t="s">
        <v>125</v>
      </c>
      <c r="G57" s="5">
        <v>85</v>
      </c>
      <c r="H57" s="6">
        <v>2.13</v>
      </c>
      <c r="I57" s="2" t="str">
        <f>$B$2&amp;$F$1&amp;$B$2&amp;$B$1&amp;E57</f>
        <v>"ItemId":50002</v>
      </c>
      <c r="J57" s="2" t="str">
        <f>$B$2&amp;$G$1&amp;$B$2&amp;$B$1&amp;G57</f>
        <v>"Num":85</v>
      </c>
      <c r="K57" s="2" t="str">
        <f>IF(G57=0,"",$A$3&amp;_xlfn.TEXTJOIN($C$1,1,I57:J57)&amp;$A$4)</f>
        <v>{"ItemId":50002,"Num":85}</v>
      </c>
      <c r="L57" s="2"/>
      <c r="M57" s="2"/>
      <c r="N57" s="2"/>
      <c r="O57" s="2"/>
      <c r="P57" s="2"/>
      <c r="Q57" s="2" t="str">
        <f>$B$2&amp;$F$1&amp;$B$2&amp;$B$1&amp;M57</f>
        <v>"ItemId":</v>
      </c>
      <c r="R57" s="2" t="str">
        <f>$B$2&amp;$G$1&amp;$B$2&amp;$B$1&amp;O57</f>
        <v>"Num":</v>
      </c>
      <c r="S57" s="2" t="str">
        <f>IF(O57=0,"",$A$3&amp;_xlfn.TEXTJOIN($C$1,1,Q57:R57)&amp;$A$4)</f>
        <v/>
      </c>
      <c r="T57" s="2">
        <f>_xlfn.XLOOKUP(U57,[1]配置!$D$5:$D$1018,[1]配置!$B$5:$B$1018)</f>
        <v>50002</v>
      </c>
      <c r="U57" s="9" t="s">
        <v>125</v>
      </c>
      <c r="V57" s="5">
        <v>1500</v>
      </c>
      <c r="W57" s="6">
        <v>37.5</v>
      </c>
      <c r="X57" s="2" t="str">
        <f>$B$2&amp;$F$1&amp;$B$2&amp;$B$1&amp;T57</f>
        <v>"ItemId":50002</v>
      </c>
      <c r="Y57" s="2" t="str">
        <f>$B$2&amp;$G$1&amp;$B$2&amp;$B$1&amp;V57</f>
        <v>"Num":1500</v>
      </c>
      <c r="Z57" s="2" t="str">
        <f>IF(V57=0,"",$A$3&amp;_xlfn.TEXTJOIN($C$1,1,X57:Y57)&amp;$A$4)</f>
        <v>{"ItemId":50002,"Num":1500}</v>
      </c>
      <c r="AA57" s="2">
        <f>_xlfn.XLOOKUP(AB57,[1]配置!$D$5:$D$1018,[1]配置!$B$5:$B$1018)</f>
        <v>50002</v>
      </c>
      <c r="AB57" s="9" t="s">
        <v>125</v>
      </c>
      <c r="AC57" s="5">
        <v>520</v>
      </c>
      <c r="AD57" s="6">
        <v>13</v>
      </c>
      <c r="AE57" s="2" t="str">
        <f>$B$2&amp;$F$1&amp;$B$2&amp;$B$1&amp;AA57</f>
        <v>"ItemId":50002</v>
      </c>
      <c r="AF57" s="2" t="str">
        <f>$B$2&amp;$G$1&amp;$B$2&amp;$B$1&amp;AC57</f>
        <v>"Num":520</v>
      </c>
      <c r="AG57" s="2" t="str">
        <f>IF(AC57=0,"",$A$3&amp;_xlfn.TEXTJOIN($C$1,1,AE57:AF57)&amp;$A$4)</f>
        <v>{"ItemId":50002,"Num":520}</v>
      </c>
      <c r="AH57" s="2">
        <f>_xlfn.XLOOKUP(AI57,[1]配置!$D$5:$D$1018,[1]配置!$B$5:$B$1018)</f>
        <v>50002</v>
      </c>
      <c r="AI57" s="9" t="s">
        <v>125</v>
      </c>
      <c r="AJ57" s="5">
        <v>1120</v>
      </c>
      <c r="AK57" s="6">
        <v>28</v>
      </c>
      <c r="AL57" s="2" t="str">
        <f>$B$2&amp;$F$1&amp;$B$2&amp;$B$1&amp;AH57</f>
        <v>"ItemId":50002</v>
      </c>
      <c r="AM57" s="2" t="str">
        <f>$B$2&amp;$G$1&amp;$B$2&amp;$B$1&amp;AJ57</f>
        <v>"Num":1120</v>
      </c>
      <c r="AN57" s="2" t="str">
        <f>IF(AJ57=0,"",$A$3&amp;_xlfn.TEXTJOIN($C$1,1,AL57:AM57)&amp;$A$4)</f>
        <v>{"ItemId":50002,"Num":1120}</v>
      </c>
      <c r="AO57" s="2">
        <f>_xlfn.XLOOKUP(AP57,[1]配置!$D$5:$D$1018,[1]配置!$B$5:$B$1018)</f>
        <v>50002</v>
      </c>
      <c r="AP57" s="9" t="s">
        <v>125</v>
      </c>
      <c r="AQ57" s="5">
        <v>1650</v>
      </c>
      <c r="AR57" s="6">
        <v>41.25</v>
      </c>
      <c r="AS57" s="2" t="str">
        <f>$B$2&amp;$F$1&amp;$B$2&amp;$B$1&amp;AO57</f>
        <v>"ItemId":50002</v>
      </c>
      <c r="AT57" s="2" t="str">
        <f>$B$2&amp;$G$1&amp;$B$2&amp;$B$1&amp;AQ57</f>
        <v>"Num":1650</v>
      </c>
      <c r="AU57" s="2" t="str">
        <f>IF(AQ57=0,"",$A$3&amp;_xlfn.TEXTJOIN($C$1,1,AS57:AT57)&amp;$A$4)</f>
        <v>{"ItemId":50002,"Num":1650}</v>
      </c>
      <c r="AV57" s="2">
        <f>_xlfn.XLOOKUP(AW57,[1]配置!$D$5:$D$1018,[1]配置!$B$5:$B$1018)</f>
        <v>50002</v>
      </c>
      <c r="AW57" s="9" t="s">
        <v>125</v>
      </c>
      <c r="AX57" s="5">
        <v>980</v>
      </c>
      <c r="AY57" s="6">
        <v>24.5</v>
      </c>
      <c r="AZ57" s="2" t="str">
        <f>$B$2&amp;$F$1&amp;$B$2&amp;$B$1&amp;AV57</f>
        <v>"ItemId":50002</v>
      </c>
      <c r="BA57" s="2" t="str">
        <f>$B$2&amp;$G$1&amp;$B$2&amp;$B$1&amp;AX57</f>
        <v>"Num":980</v>
      </c>
      <c r="BB57" s="2" t="str">
        <f>IF(AX57=0,"",$A$3&amp;_xlfn.TEXTJOIN($C$1,1,AZ57:BA57)&amp;$A$4)</f>
        <v>{"ItemId":50002,"Num":980}</v>
      </c>
      <c r="BC57" s="2">
        <f>_xlfn.XLOOKUP(BD57,[1]配置!$D$5:$D$1018,[1]配置!$B$5:$B$1018)</f>
        <v>50002</v>
      </c>
      <c r="BD57" s="9" t="s">
        <v>125</v>
      </c>
      <c r="BE57" s="5">
        <v>3000</v>
      </c>
      <c r="BF57" s="6">
        <v>75</v>
      </c>
      <c r="BG57" s="2" t="str">
        <f>$B$2&amp;$F$1&amp;$B$2&amp;$B$1&amp;BC57</f>
        <v>"ItemId":50002</v>
      </c>
      <c r="BH57" s="2" t="str">
        <f>$B$2&amp;$G$1&amp;$B$2&amp;$B$1&amp;BE57</f>
        <v>"Num":3000</v>
      </c>
      <c r="BI57" s="2" t="str">
        <f>IF(BE57=0,"",$A$3&amp;_xlfn.TEXTJOIN($C$1,1,BG57:BH57)&amp;$A$4)</f>
        <v>{"ItemId":50002,"Num":3000}</v>
      </c>
      <c r="BJ57" s="2">
        <f>_xlfn.XLOOKUP(BK57,[1]配置!$D$5:$D$1018,[1]配置!$B$5:$B$1018)</f>
        <v>50002</v>
      </c>
      <c r="BK57" s="9" t="s">
        <v>125</v>
      </c>
      <c r="BL57" s="5">
        <v>1250</v>
      </c>
      <c r="BM57" s="6">
        <v>31.25</v>
      </c>
      <c r="BN57" s="2" t="str">
        <f>$B$2&amp;$F$1&amp;$B$2&amp;$B$1&amp;BJ57</f>
        <v>"ItemId":50002</v>
      </c>
      <c r="BO57" s="2" t="str">
        <f>$B$2&amp;$G$1&amp;$B$2&amp;$B$1&amp;BL57</f>
        <v>"Num":1250</v>
      </c>
      <c r="BP57" s="2" t="str">
        <f>IF(BL57=0,"",$A$3&amp;_xlfn.TEXTJOIN($C$1,1,BN57:BO57)&amp;$A$4)</f>
        <v>{"ItemId":50002,"Num":1250}</v>
      </c>
      <c r="BQ57" s="2"/>
      <c r="BR57" s="9" t="s">
        <v>125</v>
      </c>
      <c r="BS57" s="5">
        <v>1250</v>
      </c>
      <c r="BT57" s="6">
        <v>31.25</v>
      </c>
      <c r="BU57" s="2" t="str">
        <f>$B$2&amp;$F$1&amp;$B$2&amp;$B$1&amp;BQ57</f>
        <v>"ItemId":</v>
      </c>
      <c r="BV57" s="2" t="str">
        <f>$B$2&amp;$G$1&amp;$B$2&amp;$B$1&amp;BS57</f>
        <v>"Num":1250</v>
      </c>
      <c r="BW57" s="2" t="str">
        <f>IF(BS57=0,"",$A$3&amp;_xlfn.TEXTJOIN($C$1,1,BU57:BV57)&amp;$A$4)</f>
        <v>{"ItemId":,"Num":1250}</v>
      </c>
      <c r="BX57" s="2"/>
      <c r="BY57" s="9" t="s">
        <v>125</v>
      </c>
      <c r="BZ57" s="5">
        <v>2500</v>
      </c>
      <c r="CA57" s="6">
        <v>62.5</v>
      </c>
      <c r="CB57" s="2" t="str">
        <f>$B$2&amp;$F$1&amp;$B$2&amp;$B$1&amp;BX57</f>
        <v>"ItemId":</v>
      </c>
      <c r="CC57" s="2" t="str">
        <f>$B$2&amp;$G$1&amp;$B$2&amp;$B$1&amp;BZ57</f>
        <v>"Num":2500</v>
      </c>
      <c r="CD57" s="2" t="str">
        <f>IF(BZ57=0,"",$A$3&amp;_xlfn.TEXTJOIN($C$1,1,CB57:CC57)&amp;$A$4)</f>
        <v>{"ItemId":,"Num":2500}</v>
      </c>
      <c r="CE57" s="2"/>
      <c r="CF57" s="9" t="s">
        <v>125</v>
      </c>
      <c r="CG57" s="5">
        <v>1250</v>
      </c>
      <c r="CH57" s="6">
        <v>31.25</v>
      </c>
      <c r="CI57" s="2" t="str">
        <f>$B$2&amp;$F$1&amp;$B$2&amp;$B$1&amp;CE57</f>
        <v>"ItemId":</v>
      </c>
      <c r="CJ57" s="2" t="str">
        <f>$B$2&amp;$G$1&amp;$B$2&amp;$B$1&amp;CG57</f>
        <v>"Num":1250</v>
      </c>
      <c r="CK57" s="2" t="str">
        <f>IF(CG57=0,"",$A$3&amp;_xlfn.TEXTJOIN($C$1,1,CI57:CJ57)&amp;$A$4)</f>
        <v>{"ItemId":,"Num":1250}</v>
      </c>
      <c r="CL57" s="2"/>
      <c r="CM57" s="2"/>
      <c r="CN57" s="2"/>
      <c r="CO57" s="2"/>
      <c r="CP57" s="2"/>
      <c r="CQ57" s="2"/>
      <c r="CR57" s="2"/>
    </row>
    <row r="58" spans="4:96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4:96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4:96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4:96" ht="15" x14ac:dyDescent="0.15">
      <c r="D61" s="2"/>
      <c r="E61" s="2"/>
      <c r="F61" s="10" t="s">
        <v>143</v>
      </c>
      <c r="G61" s="2" t="s">
        <v>144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4:96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4:96" x14ac:dyDescent="0.15">
      <c r="D63" s="2"/>
      <c r="E63" s="2"/>
      <c r="F63" s="4" t="s">
        <v>111</v>
      </c>
      <c r="G63" s="5" t="s">
        <v>84</v>
      </c>
      <c r="H63" s="2"/>
      <c r="I63" s="2" t="str">
        <f>$A$1&amp;$A$3&amp;_xlfn.TEXTJOIN($C$1,1,$B$2&amp;$F$1&amp;$B$2&amp;$B$1&amp;$I$1,$B$2&amp;$G$1&amp;$B$2&amp;$B$1&amp;I64)&amp;$A$4&amp;$A$2</f>
        <v>[{"ItemId":50001,"Num":680}]</v>
      </c>
      <c r="J63" s="2"/>
      <c r="K63" s="2"/>
      <c r="L63" s="2"/>
      <c r="M63" s="2"/>
      <c r="N63" s="4" t="s">
        <v>111</v>
      </c>
      <c r="O63" s="5" t="s">
        <v>86</v>
      </c>
      <c r="P63" s="2"/>
      <c r="Q63" s="2" t="str">
        <f>$A$1&amp;$A$3&amp;_xlfn.TEXTJOIN($C$1,1,$B$2&amp;$F$1&amp;$B$2&amp;$B$1&amp;$I$1,$B$2&amp;$G$1&amp;$B$2&amp;$B$1&amp;Q64)&amp;$A$4&amp;$A$2</f>
        <v>[{"ItemId":50001,"Num":1400}]</v>
      </c>
      <c r="R63" s="2"/>
      <c r="S63" s="2"/>
      <c r="T63" s="2"/>
      <c r="U63" s="4" t="s">
        <v>111</v>
      </c>
      <c r="V63" s="5" t="s">
        <v>88</v>
      </c>
      <c r="W63" s="2"/>
      <c r="X63" s="2" t="str">
        <f>$A$1&amp;$A$3&amp;_xlfn.TEXTJOIN($C$1,1,$B$2&amp;$F$1&amp;$B$2&amp;$B$1&amp;$I$1,$B$2&amp;$G$1&amp;$B$2&amp;$B$1&amp;X64)&amp;$A$4&amp;$A$2</f>
        <v>[{"ItemId":50001,"Num":1350}]</v>
      </c>
      <c r="Y63" s="2"/>
      <c r="Z63" s="2"/>
      <c r="AA63" s="2"/>
      <c r="AB63" s="4" t="s">
        <v>111</v>
      </c>
      <c r="AC63" s="5" t="s">
        <v>90</v>
      </c>
      <c r="AD63" s="2"/>
      <c r="AE63" s="2" t="str">
        <f>$A$1&amp;$A$3&amp;_xlfn.TEXTJOIN($C$1,1,$B$2&amp;$F$1&amp;$B$2&amp;$B$1&amp;$I$1,$B$2&amp;$G$1&amp;$B$2&amp;$B$1&amp;AE64)&amp;$A$4&amp;$A$2</f>
        <v>[{"ItemId":50001,"Num":1500}]</v>
      </c>
      <c r="AF63" s="2"/>
      <c r="AG63" s="2"/>
      <c r="AH63" s="2"/>
      <c r="AI63" s="4" t="s">
        <v>111</v>
      </c>
      <c r="AJ63" s="5" t="s">
        <v>92</v>
      </c>
      <c r="AK63" s="2"/>
      <c r="AL63" s="2" t="str">
        <f>$A$1&amp;$A$3&amp;_xlfn.TEXTJOIN($C$1,1,$B$2&amp;$F$1&amp;$B$2&amp;$B$1&amp;$I$1,$B$2&amp;$G$1&amp;$B$2&amp;$B$1&amp;AL64)&amp;$A$4&amp;$A$2</f>
        <v>[{"ItemId":50001,"Num":1900}]</v>
      </c>
      <c r="AM63" s="2"/>
      <c r="AN63" s="2"/>
      <c r="AO63" s="2"/>
      <c r="AP63" s="4" t="s">
        <v>111</v>
      </c>
      <c r="AQ63" s="5" t="s">
        <v>67</v>
      </c>
      <c r="AR63" s="2"/>
      <c r="AS63" s="2" t="str">
        <f>$A$1&amp;$A$3&amp;_xlfn.TEXTJOIN($C$1,1,$B$2&amp;$F$1&amp;$B$2&amp;$B$1&amp;$I$1,$B$2&amp;$G$1&amp;$B$2&amp;$B$1&amp;AS64)&amp;$A$4&amp;$A$2</f>
        <v>[{"ItemId":50001,"Num":3000}]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4:96" x14ac:dyDescent="0.15">
      <c r="D64" s="2"/>
      <c r="E64" s="2"/>
      <c r="F64" s="4" t="s">
        <v>113</v>
      </c>
      <c r="G64" s="6">
        <v>22.97</v>
      </c>
      <c r="H64" s="2" t="s">
        <v>114</v>
      </c>
      <c r="I64" s="2">
        <v>680</v>
      </c>
      <c r="J64" s="2"/>
      <c r="K64" s="2"/>
      <c r="L64" s="2" t="s">
        <v>115</v>
      </c>
      <c r="M64" s="2"/>
      <c r="N64" s="4" t="s">
        <v>113</v>
      </c>
      <c r="O64" s="6">
        <v>47.3</v>
      </c>
      <c r="P64" s="2" t="s">
        <v>114</v>
      </c>
      <c r="Q64" s="2">
        <v>1400</v>
      </c>
      <c r="R64" s="2"/>
      <c r="S64" s="2" t="s">
        <v>115</v>
      </c>
      <c r="T64" s="2"/>
      <c r="U64" s="4" t="s">
        <v>113</v>
      </c>
      <c r="V64" s="6">
        <v>45.61</v>
      </c>
      <c r="W64" s="2" t="s">
        <v>114</v>
      </c>
      <c r="X64" s="2">
        <v>1350</v>
      </c>
      <c r="Y64" s="2" t="s">
        <v>115</v>
      </c>
      <c r="Z64" s="2"/>
      <c r="AA64" s="2"/>
      <c r="AB64" s="4" t="s">
        <v>113</v>
      </c>
      <c r="AC64" s="6">
        <v>50</v>
      </c>
      <c r="AD64" s="2" t="s">
        <v>114</v>
      </c>
      <c r="AE64" s="2">
        <v>1500</v>
      </c>
      <c r="AF64" s="2" t="s">
        <v>115</v>
      </c>
      <c r="AG64" s="2"/>
      <c r="AH64" s="2"/>
      <c r="AI64" s="4" t="s">
        <v>113</v>
      </c>
      <c r="AJ64" s="6">
        <v>63.33</v>
      </c>
      <c r="AK64" s="2" t="s">
        <v>114</v>
      </c>
      <c r="AL64" s="2">
        <v>1900</v>
      </c>
      <c r="AM64" s="2" t="s">
        <v>115</v>
      </c>
      <c r="AN64" s="2"/>
      <c r="AO64" s="2"/>
      <c r="AP64" s="4" t="s">
        <v>113</v>
      </c>
      <c r="AQ64" s="6">
        <v>100</v>
      </c>
      <c r="AR64" s="2" t="s">
        <v>114</v>
      </c>
      <c r="AS64" s="2">
        <v>3000</v>
      </c>
      <c r="AT64" s="2" t="s">
        <v>115</v>
      </c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4:96" x14ac:dyDescent="0.15">
      <c r="D65" s="2"/>
      <c r="E65" s="2"/>
      <c r="F65" s="4" t="s">
        <v>116</v>
      </c>
      <c r="G65" s="7">
        <v>5.42</v>
      </c>
      <c r="H65" s="2"/>
      <c r="I65" s="2"/>
      <c r="J65" s="2"/>
      <c r="K65" s="2"/>
      <c r="L65" s="2"/>
      <c r="M65" s="2"/>
      <c r="N65" s="4" t="s">
        <v>116</v>
      </c>
      <c r="O65" s="7">
        <v>2.29</v>
      </c>
      <c r="P65" s="2"/>
      <c r="Q65" s="2"/>
      <c r="R65" s="2"/>
      <c r="S65" s="2"/>
      <c r="T65" s="2"/>
      <c r="U65" s="4" t="s">
        <v>116</v>
      </c>
      <c r="V65" s="7">
        <v>3.09</v>
      </c>
      <c r="W65" s="2"/>
      <c r="X65" s="2"/>
      <c r="Y65" s="2"/>
      <c r="Z65" s="2"/>
      <c r="AA65" s="2"/>
      <c r="AB65" s="4" t="s">
        <v>116</v>
      </c>
      <c r="AC65" s="7">
        <v>3.75</v>
      </c>
      <c r="AD65" s="2"/>
      <c r="AE65" s="2"/>
      <c r="AF65" s="2"/>
      <c r="AG65" s="2"/>
      <c r="AH65" s="2"/>
      <c r="AI65" s="4" t="s">
        <v>116</v>
      </c>
      <c r="AJ65" s="7">
        <v>3.22</v>
      </c>
      <c r="AK65" s="2"/>
      <c r="AL65" s="2"/>
      <c r="AM65" s="2"/>
      <c r="AN65" s="2"/>
      <c r="AO65" s="2"/>
      <c r="AP65" s="4" t="s">
        <v>116</v>
      </c>
      <c r="AQ65" s="7">
        <v>3.11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4:96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4:96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4:96" x14ac:dyDescent="0.15">
      <c r="D68" s="2"/>
      <c r="E68" s="2"/>
      <c r="F68" s="4" t="s">
        <v>118</v>
      </c>
      <c r="G68" s="4" t="s">
        <v>119</v>
      </c>
      <c r="H68" s="4" t="s">
        <v>120</v>
      </c>
      <c r="I68" s="2" t="str">
        <f>$A$1&amp;_xlfn.TEXTJOIN($C$1,1,K69:K71)&amp;$A$2</f>
        <v>[{"ItemId":30005,"Num":100},{"ItemId":50002,"Num":680}]</v>
      </c>
      <c r="J68" s="2"/>
      <c r="K68" s="2"/>
      <c r="L68" s="2"/>
      <c r="M68" s="2"/>
      <c r="N68" s="4" t="s">
        <v>118</v>
      </c>
      <c r="O68" s="4" t="s">
        <v>119</v>
      </c>
      <c r="P68" s="4" t="s">
        <v>120</v>
      </c>
      <c r="Q68" s="2" t="str">
        <f>$A$1&amp;_xlfn.TEXTJOIN($C$1,1,S69:S71)&amp;$A$2</f>
        <v>[{"ItemId":10002,"Num":10},{"ItemId":50002,"Num":1120}]</v>
      </c>
      <c r="R68" s="2"/>
      <c r="S68" s="2"/>
      <c r="T68" s="2"/>
      <c r="U68" s="4" t="s">
        <v>118</v>
      </c>
      <c r="V68" s="4" t="s">
        <v>119</v>
      </c>
      <c r="W68" s="4" t="s">
        <v>120</v>
      </c>
      <c r="X68" s="2" t="str">
        <f>$A$1&amp;_xlfn.TEXTJOIN($C$1,1,Z69:Z71)&amp;$A$2</f>
        <v>[{"ItemId":10001,"Num":20},{"ItemId":50002,"Num":1350}]</v>
      </c>
      <c r="Y68" s="2"/>
      <c r="Z68" s="2"/>
      <c r="AA68" s="2"/>
      <c r="AB68" s="4" t="s">
        <v>118</v>
      </c>
      <c r="AC68" s="4" t="s">
        <v>119</v>
      </c>
      <c r="AD68" s="4" t="s">
        <v>120</v>
      </c>
      <c r="AE68" s="2" t="str">
        <f>$A$1&amp;_xlfn.TEXTJOIN($C$1,1,AG69:AG71)&amp;$A$2</f>
        <v>[{"ItemId":70001,"Num":200},{"ItemId":50002,"Num":1500}]</v>
      </c>
      <c r="AF68" s="2"/>
      <c r="AG68" s="2"/>
      <c r="AH68" s="2"/>
      <c r="AI68" s="4" t="s">
        <v>118</v>
      </c>
      <c r="AJ68" s="4" t="s">
        <v>119</v>
      </c>
      <c r="AK68" s="4" t="s">
        <v>120</v>
      </c>
      <c r="AL68" s="2" t="str">
        <f>$A$1&amp;_xlfn.TEXTJOIN($C$1,1,AN69:AN71)&amp;$A$2</f>
        <v>[{"ItemId":70002,"Num":50},{"ItemId":50002,"Num":1900}]</v>
      </c>
      <c r="AM68" s="2"/>
      <c r="AN68" s="2"/>
      <c r="AO68" s="2"/>
      <c r="AP68" s="4" t="s">
        <v>118</v>
      </c>
      <c r="AQ68" s="4" t="s">
        <v>119</v>
      </c>
      <c r="AR68" s="4" t="s">
        <v>120</v>
      </c>
      <c r="AS68" s="2" t="str">
        <f>$A$1&amp;_xlfn.TEXTJOIN($C$1,1,AU69:AU71)&amp;$A$2</f>
        <v>[{"ItemId":10004,"Num":20},{"ItemId":50002,"Num":3000}]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4:96" x14ac:dyDescent="0.15">
      <c r="D69" s="2"/>
      <c r="E69" s="2">
        <f>_xlfn.XLOOKUP(F69,[1]配置!$D$5:$D$1018,[1]配置!$B$5:$B$1018)</f>
        <v>30005</v>
      </c>
      <c r="F69" s="13" t="s">
        <v>140</v>
      </c>
      <c r="G69" s="5">
        <v>100</v>
      </c>
      <c r="H69" s="6">
        <v>107.5</v>
      </c>
      <c r="I69" s="2" t="str">
        <f>$B$2&amp;$F$1&amp;$B$2&amp;$B$1&amp;E69</f>
        <v>"ItemId":30005</v>
      </c>
      <c r="J69" s="2" t="str">
        <f>$B$2&amp;$G$1&amp;$B$2&amp;$B$1&amp;G69</f>
        <v>"Num":100</v>
      </c>
      <c r="K69" s="2" t="str">
        <f>IF(G69=0,"",$A$3&amp;_xlfn.TEXTJOIN($C$1,1,I69:J69)&amp;$A$4)</f>
        <v>{"ItemId":30005,"Num":100}</v>
      </c>
      <c r="L69" s="2"/>
      <c r="M69" s="2">
        <f>_xlfn.XLOOKUP(N69,[1]配置!$D$5:$D$1018,[1]配置!$B$5:$B$1018)</f>
        <v>10002</v>
      </c>
      <c r="N69" s="8" t="s">
        <v>121</v>
      </c>
      <c r="O69" s="5">
        <v>10</v>
      </c>
      <c r="P69" s="6">
        <v>80.36</v>
      </c>
      <c r="Q69" s="2" t="str">
        <f>$B$2&amp;$F$1&amp;$B$2&amp;$B$1&amp;M69</f>
        <v>"ItemId":10002</v>
      </c>
      <c r="R69" s="2" t="str">
        <f>$B$2&amp;$G$1&amp;$B$2&amp;$B$1&amp;O69</f>
        <v>"Num":10</v>
      </c>
      <c r="S69" s="2" t="str">
        <f>IF(O69=0,"",$A$3&amp;_xlfn.TEXTJOIN($C$1,1,Q69:R69)&amp;$A$4)</f>
        <v>{"ItemId":10002,"Num":10}</v>
      </c>
      <c r="T69" s="2">
        <f>_xlfn.XLOOKUP(U69,[1]配置!$D$5:$D$1018,[1]配置!$B$5:$B$1018)</f>
        <v>10001</v>
      </c>
      <c r="U69" s="9" t="s">
        <v>122</v>
      </c>
      <c r="V69" s="5">
        <v>20</v>
      </c>
      <c r="W69" s="6">
        <v>107.14</v>
      </c>
      <c r="X69" s="2" t="str">
        <f>$B$2&amp;$F$1&amp;$B$2&amp;$B$1&amp;T69</f>
        <v>"ItemId":10001</v>
      </c>
      <c r="Y69" s="2" t="str">
        <f>$B$2&amp;$G$1&amp;$B$2&amp;$B$1&amp;V69</f>
        <v>"Num":20</v>
      </c>
      <c r="Z69" s="2" t="str">
        <f>IF(V69=0,"",$A$3&amp;_xlfn.TEXTJOIN($C$1,1,X69:Y69)&amp;$A$4)</f>
        <v>{"ItemId":10001,"Num":20}</v>
      </c>
      <c r="AA69" s="2">
        <f>_xlfn.XLOOKUP(AB69,[1]配置!$D$5:$D$1018,[1]配置!$B$5:$B$1018)</f>
        <v>70001</v>
      </c>
      <c r="AB69" s="13" t="s">
        <v>132</v>
      </c>
      <c r="AC69" s="5">
        <v>200</v>
      </c>
      <c r="AD69" s="6">
        <v>150</v>
      </c>
      <c r="AE69" s="2" t="str">
        <f>$B$2&amp;$F$1&amp;$B$2&amp;$B$1&amp;AA69</f>
        <v>"ItemId":70001</v>
      </c>
      <c r="AF69" s="2" t="str">
        <f>$B$2&amp;$G$1&amp;$B$2&amp;$B$1&amp;AC69</f>
        <v>"Num":200</v>
      </c>
      <c r="AG69" s="2" t="str">
        <f>IF(AC69=0,"",$A$3&amp;_xlfn.TEXTJOIN($C$1,1,AE69:AF69)&amp;$A$4)</f>
        <v>{"ItemId":70001,"Num":200}</v>
      </c>
      <c r="AH69" s="2">
        <f>_xlfn.XLOOKUP(AI69,[1]配置!$D$5:$D$1018,[1]配置!$B$5:$B$1018)</f>
        <v>70002</v>
      </c>
      <c r="AI69" s="9" t="s">
        <v>133</v>
      </c>
      <c r="AJ69" s="5">
        <v>50</v>
      </c>
      <c r="AK69" s="6">
        <v>156.25</v>
      </c>
      <c r="AL69" s="2" t="str">
        <f>$B$2&amp;$F$1&amp;$B$2&amp;$B$1&amp;AH69</f>
        <v>"ItemId":70002</v>
      </c>
      <c r="AM69" s="2" t="str">
        <f>$B$2&amp;$G$1&amp;$B$2&amp;$B$1&amp;AJ69</f>
        <v>"Num":50</v>
      </c>
      <c r="AN69" s="2" t="str">
        <f>IF(AJ69=0,"",$A$3&amp;_xlfn.TEXTJOIN($C$1,1,AL69:AM69)&amp;$A$4)</f>
        <v>{"ItemId":70002,"Num":50}</v>
      </c>
      <c r="AO69" s="2">
        <f>_xlfn.XLOOKUP(AP69,[1]配置!$D$5:$D$1018,[1]配置!$B$5:$B$1018)</f>
        <v>10004</v>
      </c>
      <c r="AP69" s="8" t="s">
        <v>131</v>
      </c>
      <c r="AQ69" s="5">
        <v>20</v>
      </c>
      <c r="AR69" s="6">
        <v>235.71</v>
      </c>
      <c r="AS69" s="2" t="str">
        <f>$B$2&amp;$F$1&amp;$B$2&amp;$B$1&amp;AO69</f>
        <v>"ItemId":10004</v>
      </c>
      <c r="AT69" s="2" t="str">
        <f>$B$2&amp;$G$1&amp;$B$2&amp;$B$1&amp;AQ69</f>
        <v>"Num":20</v>
      </c>
      <c r="AU69" s="2" t="str">
        <f>IF(AQ69=0,"",$A$3&amp;_xlfn.TEXTJOIN($C$1,1,AS69:AT69)&amp;$A$4)</f>
        <v>{"ItemId":10004,"Num":20}</v>
      </c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4:96" x14ac:dyDescent="0.15">
      <c r="D70" s="2"/>
      <c r="E70" s="2">
        <f>_xlfn.XLOOKUP(F70,[1]配置!$D$5:$D$1018,[1]配置!$B$5:$B$1018)</f>
        <v>50002</v>
      </c>
      <c r="F70" s="9" t="s">
        <v>125</v>
      </c>
      <c r="G70" s="5">
        <v>680</v>
      </c>
      <c r="H70" s="6">
        <v>17</v>
      </c>
      <c r="I70" s="2" t="str">
        <f>$B$2&amp;$F$1&amp;$B$2&amp;$B$1&amp;E70</f>
        <v>"ItemId":50002</v>
      </c>
      <c r="J70" s="2" t="str">
        <f>$B$2&amp;$G$1&amp;$B$2&amp;$B$1&amp;G70</f>
        <v>"Num":680</v>
      </c>
      <c r="K70" s="2" t="str">
        <f>IF(G70=0,"",$A$3&amp;_xlfn.TEXTJOIN($C$1,1,I70:J70)&amp;$A$4)</f>
        <v>{"ItemId":50002,"Num":680}</v>
      </c>
      <c r="L70" s="2"/>
      <c r="M70" s="2">
        <f>_xlfn.XLOOKUP(N70,[1]配置!$D$5:$D$1018,[1]配置!$B$5:$B$1018)</f>
        <v>50002</v>
      </c>
      <c r="N70" s="9" t="s">
        <v>125</v>
      </c>
      <c r="O70" s="5">
        <v>1120</v>
      </c>
      <c r="P70" s="6">
        <v>28</v>
      </c>
      <c r="Q70" s="2" t="str">
        <f>$B$2&amp;$F$1&amp;$B$2&amp;$B$1&amp;M70</f>
        <v>"ItemId":50002</v>
      </c>
      <c r="R70" s="2" t="str">
        <f>$B$2&amp;$G$1&amp;$B$2&amp;$B$1&amp;O70</f>
        <v>"Num":1120</v>
      </c>
      <c r="S70" s="2" t="str">
        <f>IF(O70=0,"",$A$3&amp;_xlfn.TEXTJOIN($C$1,1,Q70:R70)&amp;$A$4)</f>
        <v>{"ItemId":50002,"Num":1120}</v>
      </c>
      <c r="T70" s="2">
        <f>_xlfn.XLOOKUP(U70,[1]配置!$D$5:$D$1018,[1]配置!$B$5:$B$1018)</f>
        <v>50002</v>
      </c>
      <c r="U70" s="9" t="s">
        <v>125</v>
      </c>
      <c r="V70" s="5">
        <v>1350</v>
      </c>
      <c r="W70" s="6">
        <v>33.75</v>
      </c>
      <c r="X70" s="2" t="str">
        <f>$B$2&amp;$F$1&amp;$B$2&amp;$B$1&amp;T70</f>
        <v>"ItemId":50002</v>
      </c>
      <c r="Y70" s="2" t="str">
        <f>$B$2&amp;$G$1&amp;$B$2&amp;$B$1&amp;V70</f>
        <v>"Num":1350</v>
      </c>
      <c r="Z70" s="2" t="str">
        <f>IF(V70=0,"",$A$3&amp;_xlfn.TEXTJOIN($C$1,1,X70:Y70)&amp;$A$4)</f>
        <v>{"ItemId":50002,"Num":1350}</v>
      </c>
      <c r="AA70" s="2">
        <f>_xlfn.XLOOKUP(AB70,[1]配置!$D$5:$D$1018,[1]配置!$B$5:$B$1018)</f>
        <v>50002</v>
      </c>
      <c r="AB70" s="9" t="s">
        <v>125</v>
      </c>
      <c r="AC70" s="5">
        <v>1500</v>
      </c>
      <c r="AD70" s="6">
        <v>37.5</v>
      </c>
      <c r="AE70" s="2" t="str">
        <f>$B$2&amp;$F$1&amp;$B$2&amp;$B$1&amp;AA70</f>
        <v>"ItemId":50002</v>
      </c>
      <c r="AF70" s="2" t="str">
        <f>$B$2&amp;$G$1&amp;$B$2&amp;$B$1&amp;AC70</f>
        <v>"Num":1500</v>
      </c>
      <c r="AG70" s="2" t="str">
        <f>IF(AC70=0,"",$A$3&amp;_xlfn.TEXTJOIN($C$1,1,AE70:AF70)&amp;$A$4)</f>
        <v>{"ItemId":50002,"Num":1500}</v>
      </c>
      <c r="AH70" s="2">
        <f>_xlfn.XLOOKUP(AI70,[1]配置!$D$5:$D$1018,[1]配置!$B$5:$B$1018)</f>
        <v>50002</v>
      </c>
      <c r="AI70" s="9" t="s">
        <v>125</v>
      </c>
      <c r="AJ70" s="5">
        <v>1900</v>
      </c>
      <c r="AK70" s="6">
        <v>47.5</v>
      </c>
      <c r="AL70" s="2" t="str">
        <f>$B$2&amp;$F$1&amp;$B$2&amp;$B$1&amp;AH70</f>
        <v>"ItemId":50002</v>
      </c>
      <c r="AM70" s="2" t="str">
        <f>$B$2&amp;$G$1&amp;$B$2&amp;$B$1&amp;AJ70</f>
        <v>"Num":1900</v>
      </c>
      <c r="AN70" s="2" t="str">
        <f>IF(AJ70=0,"",$A$3&amp;_xlfn.TEXTJOIN($C$1,1,AL70:AM70)&amp;$A$4)</f>
        <v>{"ItemId":50002,"Num":1900}</v>
      </c>
      <c r="AO70" s="2">
        <f>_xlfn.XLOOKUP(AP70,[1]配置!$D$5:$D$1018,[1]配置!$B$5:$B$1018)</f>
        <v>50002</v>
      </c>
      <c r="AP70" s="9" t="s">
        <v>125</v>
      </c>
      <c r="AQ70" s="5">
        <v>3000</v>
      </c>
      <c r="AR70" s="6">
        <v>75</v>
      </c>
      <c r="AS70" s="2" t="str">
        <f>$B$2&amp;$F$1&amp;$B$2&amp;$B$1&amp;AO70</f>
        <v>"ItemId":50002</v>
      </c>
      <c r="AT70" s="2" t="str">
        <f>$B$2&amp;$G$1&amp;$B$2&amp;$B$1&amp;AQ70</f>
        <v>"Num":3000</v>
      </c>
      <c r="AU70" s="2" t="str">
        <f>IF(AQ70=0,"",$A$3&amp;_xlfn.TEXTJOIN($C$1,1,AS70:AT70)&amp;$A$4)</f>
        <v>{"ItemId":50002,"Num":3000}</v>
      </c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4:96" x14ac:dyDescent="0.15">
      <c r="I71" s="2" t="str">
        <f>$B$2&amp;$F$1&amp;$B$2&amp;$B$1&amp;E71</f>
        <v>"ItemId":</v>
      </c>
      <c r="J71" s="2" t="str">
        <f>$B$2&amp;$G$1&amp;$B$2&amp;$B$1&amp;G71</f>
        <v>"Num":</v>
      </c>
      <c r="K71" s="2" t="str">
        <f>IF(G71=0,"",$A$3&amp;_xlfn.TEXTJOIN($C$1,1,I71:J71)&amp;$A$4)</f>
        <v/>
      </c>
      <c r="Q71" s="2" t="str">
        <f>$B$2&amp;$F$1&amp;$B$2&amp;$B$1&amp;M71</f>
        <v>"ItemId":</v>
      </c>
      <c r="R71" s="2" t="str">
        <f>$B$2&amp;$G$1&amp;$B$2&amp;$B$1&amp;O71</f>
        <v>"Num":</v>
      </c>
      <c r="S71" s="2" t="str">
        <f>IF(O71=0,"",$A$3&amp;_xlfn.TEXTJOIN($C$1,1,Q71:R71)&amp;$A$4)</f>
        <v/>
      </c>
      <c r="X71" s="2" t="str">
        <f>$B$2&amp;$F$1&amp;$B$2&amp;$B$1&amp;T71</f>
        <v>"ItemId":</v>
      </c>
      <c r="Y71" s="2" t="str">
        <f>$B$2&amp;$G$1&amp;$B$2&amp;$B$1&amp;V71</f>
        <v>"Num":</v>
      </c>
      <c r="Z71" s="2" t="str">
        <f>IF(V71=0,"",$A$3&amp;_xlfn.TEXTJOIN($C$1,1,X71:Y71)&amp;$A$4)</f>
        <v/>
      </c>
      <c r="AE71" s="2" t="str">
        <f>$B$2&amp;$F$1&amp;$B$2&amp;$B$1&amp;AA71</f>
        <v>"ItemId":</v>
      </c>
      <c r="AF71" s="2" t="str">
        <f>$B$2&amp;$G$1&amp;$B$2&amp;$B$1&amp;AC71</f>
        <v>"Num":</v>
      </c>
      <c r="AG71" s="2" t="str">
        <f>IF(AC71=0,"",$A$3&amp;_xlfn.TEXTJOIN($C$1,1,AE71:AF71)&amp;$A$4)</f>
        <v/>
      </c>
      <c r="AL71" s="2" t="str">
        <f>$B$2&amp;$F$1&amp;$B$2&amp;$B$1&amp;AH71</f>
        <v>"ItemId":</v>
      </c>
      <c r="AM71" s="2" t="str">
        <f>$B$2&amp;$G$1&amp;$B$2&amp;$B$1&amp;AJ71</f>
        <v>"Num":</v>
      </c>
      <c r="AN71" s="2" t="str">
        <f>IF(AJ71=0,"",$A$3&amp;_xlfn.TEXTJOIN($C$1,1,AL71:AM71)&amp;$A$4)</f>
        <v/>
      </c>
      <c r="AS71" s="2" t="str">
        <f>$B$2&amp;$F$1&amp;$B$2&amp;$B$1&amp;AO71</f>
        <v>"ItemId":</v>
      </c>
      <c r="AT71" s="2" t="str">
        <f>$B$2&amp;$G$1&amp;$B$2&amp;$B$1&amp;AQ71</f>
        <v>"Num":</v>
      </c>
      <c r="AU71" s="2" t="str">
        <f>IF(AQ71=0,"",$A$3&amp;_xlfn.TEXTJOIN($C$1,1,AS71:AT71)&amp;$A$4)</f>
        <v/>
      </c>
    </row>
    <row r="73" spans="4:96" x14ac:dyDescent="0.15">
      <c r="F73" s="4" t="s">
        <v>111</v>
      </c>
      <c r="G73" s="5" t="s">
        <v>145</v>
      </c>
      <c r="H73" s="2"/>
      <c r="I73" s="2" t="str">
        <f>$A$1&amp;$A$3&amp;_xlfn.TEXTJOIN($C$1,1,$B$2&amp;$F$1&amp;$B$2&amp;$B$1&amp;$I$1,$B$2&amp;$G$1&amp;$B$2&amp;$B$1&amp;I74)&amp;$A$4&amp;$A$2</f>
        <v>[{"ItemId":50001,"Num":30}]</v>
      </c>
      <c r="J73" s="2"/>
      <c r="K73" s="2"/>
      <c r="L73" s="2"/>
      <c r="M73" s="2"/>
      <c r="N73" s="4" t="s">
        <v>111</v>
      </c>
      <c r="O73" s="5" t="s">
        <v>146</v>
      </c>
      <c r="P73" s="2"/>
      <c r="Q73" s="2" t="str">
        <f>$A$1&amp;$A$3&amp;_xlfn.TEXTJOIN($C$1,1,$B$2&amp;$F$1&amp;$B$2&amp;$B$1&amp;$I$1,$B$2&amp;$G$1&amp;$B$2&amp;$B$1&amp;Q74)&amp;$A$4&amp;$A$2</f>
        <v>[{"ItemId":50001,"Num":65}]</v>
      </c>
      <c r="R73" s="2"/>
      <c r="S73" s="2"/>
      <c r="T73" s="2"/>
      <c r="U73" s="4" t="s">
        <v>111</v>
      </c>
      <c r="V73" s="5" t="s">
        <v>147</v>
      </c>
      <c r="W73" s="2"/>
      <c r="X73" s="2" t="str">
        <f>$A$1&amp;$A$3&amp;_xlfn.TEXTJOIN($C$1,1,$B$2&amp;$F$1&amp;$B$2&amp;$B$1&amp;$I$1,$B$2&amp;$G$1&amp;$B$2&amp;$B$1&amp;X74)&amp;$A$4&amp;$A$2</f>
        <v>[{"ItemId":50001,"Num":100}]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4:96" x14ac:dyDescent="0.15">
      <c r="F74" s="4" t="s">
        <v>113</v>
      </c>
      <c r="G74" s="6">
        <v>1.25</v>
      </c>
      <c r="H74" s="2" t="s">
        <v>114</v>
      </c>
      <c r="I74" s="2">
        <v>30</v>
      </c>
      <c r="J74" s="2"/>
      <c r="K74" s="2"/>
      <c r="L74" s="2" t="s">
        <v>115</v>
      </c>
      <c r="M74" s="2"/>
      <c r="N74" s="4" t="s">
        <v>113</v>
      </c>
      <c r="O74" s="6">
        <v>2.71</v>
      </c>
      <c r="P74" s="2" t="s">
        <v>114</v>
      </c>
      <c r="Q74" s="2">
        <v>65</v>
      </c>
      <c r="R74" s="2"/>
      <c r="S74" s="2" t="s">
        <v>115</v>
      </c>
      <c r="T74" s="2"/>
      <c r="U74" s="4" t="s">
        <v>113</v>
      </c>
      <c r="V74" s="6">
        <v>4.17</v>
      </c>
      <c r="W74" s="2" t="s">
        <v>114</v>
      </c>
      <c r="X74" s="2">
        <v>100</v>
      </c>
      <c r="Y74" s="2" t="s">
        <v>115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4:96" x14ac:dyDescent="0.15">
      <c r="F75" s="4" t="s">
        <v>116</v>
      </c>
      <c r="G75" s="7">
        <v>3.15</v>
      </c>
      <c r="H75" s="2"/>
      <c r="I75" s="2"/>
      <c r="J75" s="2"/>
      <c r="K75" s="2"/>
      <c r="L75" s="2"/>
      <c r="M75" s="2"/>
      <c r="N75" s="4" t="s">
        <v>116</v>
      </c>
      <c r="O75" s="7">
        <v>2.58</v>
      </c>
      <c r="P75" s="2"/>
      <c r="Q75" s="2"/>
      <c r="R75" s="2"/>
      <c r="S75" s="2"/>
      <c r="T75" s="2"/>
      <c r="U75" s="4" t="s">
        <v>116</v>
      </c>
      <c r="V75" s="7">
        <v>2.85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4:96" x14ac:dyDescent="0.1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4:96" x14ac:dyDescent="0.1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4:96" x14ac:dyDescent="0.15">
      <c r="F78" s="4" t="s">
        <v>118</v>
      </c>
      <c r="G78" s="4" t="s">
        <v>119</v>
      </c>
      <c r="H78" s="4" t="s">
        <v>120</v>
      </c>
      <c r="I78" s="2" t="str">
        <f>$A$1&amp;_xlfn.TEXTJOIN($C$1,1,K79:K81)&amp;$A$2</f>
        <v>[{"ItemId":60011,"Num":1},{"ItemId":50002,"Num":150}]</v>
      </c>
      <c r="J78" s="2"/>
      <c r="K78" s="2"/>
      <c r="L78" s="2"/>
      <c r="M78" s="2"/>
      <c r="N78" s="4" t="s">
        <v>118</v>
      </c>
      <c r="O78" s="4" t="s">
        <v>119</v>
      </c>
      <c r="P78" s="4" t="s">
        <v>120</v>
      </c>
      <c r="Q78" s="2" t="str">
        <f>$A$1&amp;_xlfn.TEXTJOIN($C$1,1,S79:S81)&amp;$A$2</f>
        <v>[{"ItemId":60021,"Num":1},{"ItemId":50002,"Num":250}]</v>
      </c>
      <c r="R78" s="2"/>
      <c r="S78" s="2"/>
      <c r="T78" s="2"/>
      <c r="U78" s="4" t="s">
        <v>118</v>
      </c>
      <c r="V78" s="4" t="s">
        <v>119</v>
      </c>
      <c r="W78" s="4" t="s">
        <v>120</v>
      </c>
      <c r="X78" s="2" t="str">
        <f>$A$1&amp;_xlfn.TEXTJOIN($C$1,1,Z79:Z81)&amp;$A$2</f>
        <v>[{"ItemId":60031,"Num":1},{"ItemId":50002,"Num":400}]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4:96" x14ac:dyDescent="0.15">
      <c r="E79" s="2">
        <f>_xlfn.XLOOKUP(F79,[1]配置!$D$5:$D$1018,[1]配置!$B$5:$B$1018)</f>
        <v>60011</v>
      </c>
      <c r="F79" s="16" t="s">
        <v>148</v>
      </c>
      <c r="G79" s="5">
        <v>1</v>
      </c>
      <c r="H79" s="6">
        <v>0.19</v>
      </c>
      <c r="I79" s="2" t="str">
        <f>$B$2&amp;$F$1&amp;$B$2&amp;$B$1&amp;E79</f>
        <v>"ItemId":60011</v>
      </c>
      <c r="J79" s="2" t="str">
        <f>$B$2&amp;$G$1&amp;$B$2&amp;$B$1&amp;G79</f>
        <v>"Num":1</v>
      </c>
      <c r="K79" s="2" t="str">
        <f>IF(G79=0,"",$A$3&amp;_xlfn.TEXTJOIN($C$1,1,I79:J79)&amp;$A$4)</f>
        <v>{"ItemId":60011,"Num":1}</v>
      </c>
      <c r="L79" s="2"/>
      <c r="M79" s="2">
        <f>_xlfn.XLOOKUP(N79,[1]配置!$D$5:$D$1018,[1]配置!$B$5:$B$1018)</f>
        <v>60021</v>
      </c>
      <c r="N79" s="17" t="s">
        <v>149</v>
      </c>
      <c r="O79" s="5">
        <v>1</v>
      </c>
      <c r="P79" s="6">
        <v>0.75</v>
      </c>
      <c r="Q79" s="2" t="str">
        <f>$B$2&amp;$F$1&amp;$B$2&amp;$B$1&amp;M79</f>
        <v>"ItemId":60021</v>
      </c>
      <c r="R79" s="2" t="str">
        <f>$B$2&amp;$G$1&amp;$B$2&amp;$B$1&amp;O79</f>
        <v>"Num":1</v>
      </c>
      <c r="S79" s="2" t="str">
        <f>IF(O79=0,"",$A$3&amp;_xlfn.TEXTJOIN($C$1,1,Q79:R79)&amp;$A$4)</f>
        <v>{"ItemId":60021,"Num":1}</v>
      </c>
      <c r="T79" s="2">
        <f>_xlfn.XLOOKUP(U79,[1]配置!$D$5:$D$1018,[1]配置!$B$5:$B$1018)</f>
        <v>60031</v>
      </c>
      <c r="U79" s="18" t="s">
        <v>150</v>
      </c>
      <c r="V79" s="5">
        <v>1</v>
      </c>
      <c r="W79" s="6">
        <v>1.88</v>
      </c>
      <c r="X79" s="2" t="str">
        <f>$B$2&amp;$F$1&amp;$B$2&amp;$B$1&amp;T79</f>
        <v>"ItemId":60031</v>
      </c>
      <c r="Y79" s="2" t="str">
        <f>$B$2&amp;$G$1&amp;$B$2&amp;$B$1&amp;V79</f>
        <v>"Num":1</v>
      </c>
      <c r="Z79" s="2" t="str">
        <f>IF(V79=0,"",$A$3&amp;_xlfn.TEXTJOIN($C$1,1,X79:Y79)&amp;$A$4)</f>
        <v>{"ItemId":60031,"Num":1}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4:96" x14ac:dyDescent="0.15">
      <c r="E80" s="2">
        <f>_xlfn.XLOOKUP(F80,[1]配置!$D$5:$D$1018,[1]配置!$B$5:$B$1018)</f>
        <v>50002</v>
      </c>
      <c r="F80" s="9" t="s">
        <v>125</v>
      </c>
      <c r="G80" s="5">
        <v>150</v>
      </c>
      <c r="H80" s="6">
        <v>3.75</v>
      </c>
      <c r="I80" s="2" t="str">
        <f>$B$2&amp;$F$1&amp;$B$2&amp;$B$1&amp;E80</f>
        <v>"ItemId":50002</v>
      </c>
      <c r="J80" s="2" t="str">
        <f>$B$2&amp;$G$1&amp;$B$2&amp;$B$1&amp;G80</f>
        <v>"Num":150</v>
      </c>
      <c r="K80" s="2" t="str">
        <f>IF(G80=0,"",$A$3&amp;_xlfn.TEXTJOIN($C$1,1,I80:J80)&amp;$A$4)</f>
        <v>{"ItemId":50002,"Num":150}</v>
      </c>
      <c r="L80" s="2"/>
      <c r="M80" s="2">
        <f>_xlfn.XLOOKUP(N80,[1]配置!$D$5:$D$1018,[1]配置!$B$5:$B$1018)</f>
        <v>50002</v>
      </c>
      <c r="N80" s="9" t="s">
        <v>125</v>
      </c>
      <c r="O80" s="5">
        <v>250</v>
      </c>
      <c r="P80" s="6">
        <v>6.25</v>
      </c>
      <c r="Q80" s="2" t="str">
        <f>$B$2&amp;$F$1&amp;$B$2&amp;$B$1&amp;M80</f>
        <v>"ItemId":50002</v>
      </c>
      <c r="R80" s="2" t="str">
        <f>$B$2&amp;$G$1&amp;$B$2&amp;$B$1&amp;O80</f>
        <v>"Num":250</v>
      </c>
      <c r="S80" s="2" t="str">
        <f>IF(O80=0,"",$A$3&amp;_xlfn.TEXTJOIN($C$1,1,Q80:R80)&amp;$A$4)</f>
        <v>{"ItemId":50002,"Num":250}</v>
      </c>
      <c r="T80" s="2">
        <f>_xlfn.XLOOKUP(U80,[1]配置!$D$5:$D$1018,[1]配置!$B$5:$B$1018)</f>
        <v>50002</v>
      </c>
      <c r="U80" s="9" t="s">
        <v>125</v>
      </c>
      <c r="V80" s="5">
        <v>400</v>
      </c>
      <c r="W80" s="6">
        <v>10</v>
      </c>
      <c r="X80" s="2" t="str">
        <f>$B$2&amp;$F$1&amp;$B$2&amp;$B$1&amp;T80</f>
        <v>"ItemId":50002</v>
      </c>
      <c r="Y80" s="2" t="str">
        <f>$B$2&amp;$G$1&amp;$B$2&amp;$B$1&amp;V80</f>
        <v>"Num":400</v>
      </c>
      <c r="Z80" s="2" t="str">
        <f>IF(V80=0,"",$A$3&amp;_xlfn.TEXTJOIN($C$1,1,X80:Y80)&amp;$A$4)</f>
        <v>{"ItemId":50002,"Num":400}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9:11" x14ac:dyDescent="0.15">
      <c r="I81" s="2" t="str">
        <f>$B$2&amp;$F$1&amp;$B$2&amp;$B$1&amp;E81</f>
        <v>"ItemId":</v>
      </c>
      <c r="J81" s="2" t="str">
        <f>$B$2&amp;$G$1&amp;$B$2&amp;$B$1&amp;G81</f>
        <v>"Num":</v>
      </c>
      <c r="K81" s="2" t="str">
        <f>IF(G81=0,"",$A$3&amp;_xlfn.TEXTJOIN($C$1,1,I81:J81)&amp;$A$4)</f>
        <v/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中转old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2025-06-20T04:25:43Z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